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ml.chartshape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ml.chartshapes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4.xml" ContentType="application/vnd.openxmlformats-officedocument.drawing+xml"/>
  <Override PartName="/xl/charts/chart3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5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5.xml" ContentType="application/vnd.openxmlformats-officedocument.drawing+xml"/>
  <Override PartName="/xl/charts/chart3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y-my.sharepoint.com/personal/jsc226_uky_edu/Documents/Dropbox Migration/Work/Teaching/ME 599 Aero Fall 2022/Module 2 Thermal Model/"/>
    </mc:Choice>
  </mc:AlternateContent>
  <xr:revisionPtr revIDLastSave="451" documentId="11_1751ADC138434BA95B2987B338FAD56162A891CC" xr6:coauthVersionLast="47" xr6:coauthVersionMax="47" xr10:uidLastSave="{2A8774AE-9BE9-4BB7-8679-EB5E8E2EB531}"/>
  <bookViews>
    <workbookView xWindow="4509" yWindow="1971" windowWidth="24891" windowHeight="11949" firstSheet="3" activeTab="4" xr2:uid="{00000000-000D-0000-FFFF-FFFF00000000}"/>
  </bookViews>
  <sheets>
    <sheet name="AA7050" sheetId="5" r:id="rId1"/>
    <sheet name="304SS" sheetId="4" r:id="rId2"/>
    <sheet name="AA60601" sheetId="2" r:id="rId3"/>
    <sheet name="Ti64" sheetId="1" r:id="rId4"/>
    <sheet name="ref" sheetId="11" r:id="rId5"/>
    <sheet name="0.01" sheetId="10" r:id="rId6"/>
    <sheet name="0.02 (master)" sheetId="6" r:id="rId7"/>
    <sheet name="0.02" sheetId="12" r:id="rId8"/>
    <sheet name="0.08" sheetId="8" r:id="rId9"/>
    <sheet name="0.12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6" l="1"/>
  <c r="R9" i="6"/>
  <c r="R10" i="6"/>
  <c r="R6" i="6"/>
  <c r="M8" i="6"/>
  <c r="M10" i="6"/>
  <c r="K3" i="10"/>
  <c r="L3" i="10"/>
  <c r="G10" i="6"/>
  <c r="G9" i="6"/>
  <c r="M9" i="6" s="1"/>
  <c r="G8" i="6"/>
  <c r="G7" i="6"/>
  <c r="M7" i="6" s="1"/>
  <c r="G6" i="6"/>
  <c r="M6" i="6" s="1"/>
  <c r="C12" i="6"/>
  <c r="C12" i="10"/>
  <c r="C8" i="10"/>
  <c r="C5" i="10"/>
  <c r="C6" i="10"/>
  <c r="C7" i="10"/>
  <c r="C4" i="10"/>
  <c r="C10" i="6"/>
  <c r="C8" i="6"/>
  <c r="C8" i="8"/>
  <c r="C15" i="10"/>
  <c r="C14" i="10"/>
  <c r="C15" i="9"/>
  <c r="C14" i="9"/>
  <c r="C15" i="8"/>
  <c r="C14" i="8"/>
  <c r="M22" i="11"/>
  <c r="O22" i="11" s="1"/>
  <c r="N22" i="11"/>
  <c r="U22" i="11" s="1"/>
  <c r="P22" i="11"/>
  <c r="T22" i="11"/>
  <c r="O21" i="11"/>
  <c r="N21" i="11"/>
  <c r="T21" i="11" s="1"/>
  <c r="M21" i="11"/>
  <c r="P21" i="11" s="1"/>
  <c r="C14" i="6"/>
  <c r="Q22" i="11" l="1"/>
  <c r="R22" i="11" s="1"/>
  <c r="S22" i="11" s="1"/>
  <c r="V22" i="11"/>
  <c r="W22" i="11"/>
  <c r="U21" i="11"/>
  <c r="V21" i="11" s="1"/>
  <c r="Q21" i="11"/>
  <c r="R21" i="11" s="1"/>
  <c r="S21" i="11" s="1"/>
  <c r="W21" i="11"/>
  <c r="C15" i="6"/>
  <c r="C6" i="9"/>
  <c r="C7" i="9"/>
  <c r="C11" i="9"/>
  <c r="C12" i="9" s="1"/>
  <c r="C5" i="9"/>
  <c r="C4" i="9"/>
  <c r="C6" i="8"/>
  <c r="C7" i="8"/>
  <c r="C11" i="8"/>
  <c r="C5" i="8"/>
  <c r="E9" i="8"/>
  <c r="C4" i="8"/>
  <c r="C6" i="12"/>
  <c r="C7" i="12"/>
  <c r="E9" i="12"/>
  <c r="C11" i="12"/>
  <c r="C12" i="12" s="1"/>
  <c r="C21" i="12"/>
  <c r="C5" i="12"/>
  <c r="C4" i="12"/>
  <c r="E4" i="12"/>
  <c r="C10" i="12" s="1"/>
  <c r="C21" i="9"/>
  <c r="E21" i="9" s="1"/>
  <c r="A21" i="9"/>
  <c r="C21" i="8"/>
  <c r="E21" i="8" s="1"/>
  <c r="A21" i="8"/>
  <c r="C21" i="10"/>
  <c r="E21" i="10" s="1"/>
  <c r="A21" i="10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J10" i="12"/>
  <c r="L10" i="12" s="1"/>
  <c r="L9" i="12"/>
  <c r="J9" i="12"/>
  <c r="K9" i="12" s="1"/>
  <c r="J8" i="12"/>
  <c r="L8" i="12" s="1"/>
  <c r="J7" i="12"/>
  <c r="K7" i="12" s="1"/>
  <c r="E7" i="12"/>
  <c r="K6" i="12"/>
  <c r="J6" i="12"/>
  <c r="L6" i="12" s="1"/>
  <c r="E6" i="12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C21" i="11"/>
  <c r="E21" i="11" s="1"/>
  <c r="A21" i="11"/>
  <c r="C12" i="11"/>
  <c r="E11" i="11"/>
  <c r="J10" i="11"/>
  <c r="K10" i="11" s="1"/>
  <c r="J9" i="11"/>
  <c r="K9" i="11" s="1"/>
  <c r="E9" i="11"/>
  <c r="J8" i="11"/>
  <c r="L8" i="11" s="1"/>
  <c r="J7" i="11"/>
  <c r="L7" i="11" s="1"/>
  <c r="E7" i="11"/>
  <c r="L6" i="11"/>
  <c r="K6" i="11"/>
  <c r="J6" i="11"/>
  <c r="E6" i="11"/>
  <c r="C8" i="11" s="1"/>
  <c r="E8" i="11" s="1"/>
  <c r="E5" i="11"/>
  <c r="E4" i="11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E11" i="10"/>
  <c r="E9" i="10"/>
  <c r="E7" i="10"/>
  <c r="E6" i="10"/>
  <c r="E8" i="10" s="1"/>
  <c r="E5" i="10"/>
  <c r="E4" i="10"/>
  <c r="C10" i="10" s="1"/>
  <c r="E10" i="10" s="1"/>
  <c r="E5" i="8"/>
  <c r="E5" i="9"/>
  <c r="E6" i="8"/>
  <c r="E6" i="9"/>
  <c r="E7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E11" i="9"/>
  <c r="E9" i="9"/>
  <c r="E4" i="9"/>
  <c r="C10" i="9" s="1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E11" i="8"/>
  <c r="E7" i="8"/>
  <c r="E4" i="8"/>
  <c r="C10" i="8" s="1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21" i="6"/>
  <c r="E11" i="6"/>
  <c r="E4" i="1"/>
  <c r="F4" i="1"/>
  <c r="C21" i="6"/>
  <c r="E21" i="6" s="1"/>
  <c r="E9" i="6"/>
  <c r="E7" i="6"/>
  <c r="E5" i="6"/>
  <c r="E6" i="6"/>
  <c r="E4" i="6"/>
  <c r="D4" i="1"/>
  <c r="G4" i="1" s="1"/>
  <c r="C12" i="8" l="1"/>
  <c r="E11" i="12"/>
  <c r="AD22" i="11"/>
  <c r="AC22" i="11"/>
  <c r="AE22" i="11" s="1"/>
  <c r="Y22" i="11"/>
  <c r="X22" i="11"/>
  <c r="AD21" i="11"/>
  <c r="AC21" i="11"/>
  <c r="Y21" i="11"/>
  <c r="X21" i="11"/>
  <c r="Z21" i="11" s="1"/>
  <c r="AA21" i="11" s="1"/>
  <c r="AB21" i="11" s="1"/>
  <c r="G9" i="1"/>
  <c r="H9" i="1"/>
  <c r="L10" i="11"/>
  <c r="E10" i="8"/>
  <c r="F21" i="8" s="1"/>
  <c r="C10" i="11"/>
  <c r="E10" i="11" s="1"/>
  <c r="E10" i="9"/>
  <c r="L7" i="12"/>
  <c r="E5" i="12"/>
  <c r="E10" i="12"/>
  <c r="D21" i="9"/>
  <c r="D21" i="8"/>
  <c r="D21" i="10"/>
  <c r="F21" i="10" s="1"/>
  <c r="E21" i="12"/>
  <c r="D21" i="12"/>
  <c r="K8" i="12"/>
  <c r="K10" i="12"/>
  <c r="K8" i="11"/>
  <c r="L9" i="11"/>
  <c r="K7" i="11"/>
  <c r="D21" i="11"/>
  <c r="E10" i="6"/>
  <c r="D21" i="6"/>
  <c r="D62" i="5"/>
  <c r="G62" i="5" s="1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62" i="5"/>
  <c r="D1042" i="5"/>
  <c r="G1042" i="5" s="1"/>
  <c r="D1041" i="5"/>
  <c r="G1041" i="5" s="1"/>
  <c r="D1040" i="5"/>
  <c r="G1040" i="5" s="1"/>
  <c r="D1039" i="5"/>
  <c r="G1039" i="5" s="1"/>
  <c r="D1038" i="5"/>
  <c r="G1038" i="5" s="1"/>
  <c r="D1037" i="5"/>
  <c r="G1037" i="5" s="1"/>
  <c r="D1036" i="5"/>
  <c r="G1036" i="5" s="1"/>
  <c r="D1035" i="5"/>
  <c r="G1035" i="5" s="1"/>
  <c r="D1034" i="5"/>
  <c r="G1034" i="5" s="1"/>
  <c r="D1033" i="5"/>
  <c r="G1033" i="5" s="1"/>
  <c r="D1032" i="5"/>
  <c r="G1032" i="5" s="1"/>
  <c r="D1031" i="5"/>
  <c r="G1031" i="5" s="1"/>
  <c r="D1030" i="5"/>
  <c r="G1030" i="5" s="1"/>
  <c r="D1029" i="5"/>
  <c r="G1029" i="5" s="1"/>
  <c r="D1028" i="5"/>
  <c r="G1028" i="5" s="1"/>
  <c r="D1027" i="5"/>
  <c r="G1027" i="5" s="1"/>
  <c r="D1026" i="5"/>
  <c r="G1026" i="5" s="1"/>
  <c r="D1025" i="5"/>
  <c r="G1025" i="5" s="1"/>
  <c r="D1024" i="5"/>
  <c r="G1024" i="5" s="1"/>
  <c r="D1023" i="5"/>
  <c r="G1023" i="5" s="1"/>
  <c r="D1022" i="5"/>
  <c r="G1022" i="5" s="1"/>
  <c r="D1021" i="5"/>
  <c r="G1021" i="5" s="1"/>
  <c r="D1020" i="5"/>
  <c r="G1020" i="5" s="1"/>
  <c r="D1019" i="5"/>
  <c r="G1019" i="5" s="1"/>
  <c r="D1018" i="5"/>
  <c r="G1018" i="5" s="1"/>
  <c r="D1017" i="5"/>
  <c r="G1017" i="5" s="1"/>
  <c r="D1016" i="5"/>
  <c r="G1016" i="5" s="1"/>
  <c r="D1015" i="5"/>
  <c r="G1015" i="5" s="1"/>
  <c r="D1014" i="5"/>
  <c r="G1014" i="5" s="1"/>
  <c r="D1013" i="5"/>
  <c r="G1013" i="5" s="1"/>
  <c r="D1012" i="5"/>
  <c r="G1012" i="5" s="1"/>
  <c r="D1011" i="5"/>
  <c r="G1011" i="5" s="1"/>
  <c r="D1010" i="5"/>
  <c r="G1010" i="5" s="1"/>
  <c r="D1009" i="5"/>
  <c r="G1009" i="5" s="1"/>
  <c r="D1008" i="5"/>
  <c r="G1008" i="5" s="1"/>
  <c r="D1007" i="5"/>
  <c r="G1007" i="5" s="1"/>
  <c r="G1006" i="5"/>
  <c r="D1006" i="5"/>
  <c r="D1005" i="5"/>
  <c r="G1005" i="5" s="1"/>
  <c r="D1004" i="5"/>
  <c r="G1004" i="5" s="1"/>
  <c r="D1003" i="5"/>
  <c r="G1003" i="5" s="1"/>
  <c r="D1002" i="5"/>
  <c r="G1002" i="5" s="1"/>
  <c r="G1001" i="5"/>
  <c r="D1001" i="5"/>
  <c r="D1000" i="5"/>
  <c r="G1000" i="5" s="1"/>
  <c r="D999" i="5"/>
  <c r="G999" i="5" s="1"/>
  <c r="D998" i="5"/>
  <c r="G998" i="5" s="1"/>
  <c r="D997" i="5"/>
  <c r="G997" i="5" s="1"/>
  <c r="D996" i="5"/>
  <c r="G996" i="5" s="1"/>
  <c r="D995" i="5"/>
  <c r="G995" i="5" s="1"/>
  <c r="G994" i="5"/>
  <c r="D994" i="5"/>
  <c r="D993" i="5"/>
  <c r="G993" i="5" s="1"/>
  <c r="D992" i="5"/>
  <c r="G992" i="5" s="1"/>
  <c r="D991" i="5"/>
  <c r="G991" i="5" s="1"/>
  <c r="D990" i="5"/>
  <c r="G990" i="5" s="1"/>
  <c r="D989" i="5"/>
  <c r="G989" i="5" s="1"/>
  <c r="D988" i="5"/>
  <c r="G988" i="5" s="1"/>
  <c r="D987" i="5"/>
  <c r="G987" i="5" s="1"/>
  <c r="D986" i="5"/>
  <c r="G986" i="5" s="1"/>
  <c r="D985" i="5"/>
  <c r="G985" i="5" s="1"/>
  <c r="D984" i="5"/>
  <c r="G984" i="5" s="1"/>
  <c r="D983" i="5"/>
  <c r="G983" i="5" s="1"/>
  <c r="D982" i="5"/>
  <c r="G982" i="5" s="1"/>
  <c r="D981" i="5"/>
  <c r="G981" i="5" s="1"/>
  <c r="D980" i="5"/>
  <c r="G980" i="5" s="1"/>
  <c r="D979" i="5"/>
  <c r="G979" i="5" s="1"/>
  <c r="D978" i="5"/>
  <c r="G978" i="5" s="1"/>
  <c r="D977" i="5"/>
  <c r="G977" i="5" s="1"/>
  <c r="G976" i="5"/>
  <c r="D976" i="5"/>
  <c r="D975" i="5"/>
  <c r="G975" i="5" s="1"/>
  <c r="D974" i="5"/>
  <c r="G974" i="5" s="1"/>
  <c r="D973" i="5"/>
  <c r="G973" i="5" s="1"/>
  <c r="D972" i="5"/>
  <c r="G972" i="5" s="1"/>
  <c r="D971" i="5"/>
  <c r="G971" i="5" s="1"/>
  <c r="D970" i="5"/>
  <c r="G970" i="5" s="1"/>
  <c r="D969" i="5"/>
  <c r="G969" i="5" s="1"/>
  <c r="G968" i="5"/>
  <c r="D968" i="5"/>
  <c r="D967" i="5"/>
  <c r="G967" i="5" s="1"/>
  <c r="D966" i="5"/>
  <c r="G966" i="5" s="1"/>
  <c r="D965" i="5"/>
  <c r="G965" i="5" s="1"/>
  <c r="G964" i="5"/>
  <c r="D964" i="5"/>
  <c r="D963" i="5"/>
  <c r="G963" i="5" s="1"/>
  <c r="D962" i="5"/>
  <c r="G962" i="5" s="1"/>
  <c r="D961" i="5"/>
  <c r="G961" i="5" s="1"/>
  <c r="D960" i="5"/>
  <c r="G960" i="5" s="1"/>
  <c r="D959" i="5"/>
  <c r="G959" i="5" s="1"/>
  <c r="D958" i="5"/>
  <c r="G958" i="5" s="1"/>
  <c r="D957" i="5"/>
  <c r="G957" i="5" s="1"/>
  <c r="D956" i="5"/>
  <c r="G956" i="5" s="1"/>
  <c r="D955" i="5"/>
  <c r="G955" i="5" s="1"/>
  <c r="D954" i="5"/>
  <c r="G954" i="5" s="1"/>
  <c r="D953" i="5"/>
  <c r="G953" i="5" s="1"/>
  <c r="D952" i="5"/>
  <c r="G952" i="5" s="1"/>
  <c r="D951" i="5"/>
  <c r="G951" i="5" s="1"/>
  <c r="D950" i="5"/>
  <c r="G950" i="5" s="1"/>
  <c r="D949" i="5"/>
  <c r="G949" i="5" s="1"/>
  <c r="D948" i="5"/>
  <c r="G948" i="5" s="1"/>
  <c r="D947" i="5"/>
  <c r="G947" i="5" s="1"/>
  <c r="D946" i="5"/>
  <c r="G946" i="5" s="1"/>
  <c r="D945" i="5"/>
  <c r="G945" i="5" s="1"/>
  <c r="D944" i="5"/>
  <c r="G944" i="5" s="1"/>
  <c r="D943" i="5"/>
  <c r="G943" i="5" s="1"/>
  <c r="D942" i="5"/>
  <c r="G942" i="5" s="1"/>
  <c r="D941" i="5"/>
  <c r="G941" i="5" s="1"/>
  <c r="G940" i="5"/>
  <c r="D940" i="5"/>
  <c r="D939" i="5"/>
  <c r="G939" i="5" s="1"/>
  <c r="D938" i="5"/>
  <c r="G938" i="5" s="1"/>
  <c r="D937" i="5"/>
  <c r="G937" i="5" s="1"/>
  <c r="D936" i="5"/>
  <c r="G936" i="5" s="1"/>
  <c r="D935" i="5"/>
  <c r="G935" i="5" s="1"/>
  <c r="D934" i="5"/>
  <c r="G934" i="5" s="1"/>
  <c r="D933" i="5"/>
  <c r="G933" i="5" s="1"/>
  <c r="G932" i="5"/>
  <c r="D932" i="5"/>
  <c r="D931" i="5"/>
  <c r="G931" i="5" s="1"/>
  <c r="D930" i="5"/>
  <c r="G930" i="5" s="1"/>
  <c r="D929" i="5"/>
  <c r="G929" i="5" s="1"/>
  <c r="D928" i="5"/>
  <c r="G928" i="5" s="1"/>
  <c r="D927" i="5"/>
  <c r="G927" i="5" s="1"/>
  <c r="D926" i="5"/>
  <c r="G926" i="5" s="1"/>
  <c r="D925" i="5"/>
  <c r="G925" i="5" s="1"/>
  <c r="D924" i="5"/>
  <c r="G924" i="5" s="1"/>
  <c r="D923" i="5"/>
  <c r="G923" i="5" s="1"/>
  <c r="D922" i="5"/>
  <c r="G922" i="5" s="1"/>
  <c r="D921" i="5"/>
  <c r="G921" i="5" s="1"/>
  <c r="D920" i="5"/>
  <c r="G920" i="5" s="1"/>
  <c r="D919" i="5"/>
  <c r="G919" i="5" s="1"/>
  <c r="D918" i="5"/>
  <c r="G918" i="5" s="1"/>
  <c r="D917" i="5"/>
  <c r="G917" i="5" s="1"/>
  <c r="D916" i="5"/>
  <c r="G916" i="5" s="1"/>
  <c r="D915" i="5"/>
  <c r="G915" i="5" s="1"/>
  <c r="D914" i="5"/>
  <c r="G914" i="5" s="1"/>
  <c r="D913" i="5"/>
  <c r="G913" i="5" s="1"/>
  <c r="D912" i="5"/>
  <c r="G912" i="5" s="1"/>
  <c r="D911" i="5"/>
  <c r="G911" i="5" s="1"/>
  <c r="D910" i="5"/>
  <c r="G910" i="5" s="1"/>
  <c r="D909" i="5"/>
  <c r="G909" i="5" s="1"/>
  <c r="D908" i="5"/>
  <c r="G908" i="5" s="1"/>
  <c r="D907" i="5"/>
  <c r="G907" i="5" s="1"/>
  <c r="D906" i="5"/>
  <c r="G906" i="5" s="1"/>
  <c r="D905" i="5"/>
  <c r="G905" i="5" s="1"/>
  <c r="D904" i="5"/>
  <c r="G904" i="5" s="1"/>
  <c r="D903" i="5"/>
  <c r="G903" i="5" s="1"/>
  <c r="D902" i="5"/>
  <c r="G902" i="5" s="1"/>
  <c r="D901" i="5"/>
  <c r="G901" i="5" s="1"/>
  <c r="D900" i="5"/>
  <c r="G900" i="5" s="1"/>
  <c r="D899" i="5"/>
  <c r="G899" i="5" s="1"/>
  <c r="D898" i="5"/>
  <c r="G898" i="5" s="1"/>
  <c r="D897" i="5"/>
  <c r="G897" i="5" s="1"/>
  <c r="D896" i="5"/>
  <c r="G896" i="5" s="1"/>
  <c r="G895" i="5"/>
  <c r="D895" i="5"/>
  <c r="D894" i="5"/>
  <c r="G894" i="5" s="1"/>
  <c r="D893" i="5"/>
  <c r="G893" i="5" s="1"/>
  <c r="D892" i="5"/>
  <c r="G892" i="5" s="1"/>
  <c r="D891" i="5"/>
  <c r="G891" i="5" s="1"/>
  <c r="D890" i="5"/>
  <c r="G890" i="5" s="1"/>
  <c r="D889" i="5"/>
  <c r="G889" i="5" s="1"/>
  <c r="D888" i="5"/>
  <c r="G888" i="5" s="1"/>
  <c r="G887" i="5"/>
  <c r="D887" i="5"/>
  <c r="D886" i="5"/>
  <c r="G886" i="5" s="1"/>
  <c r="D885" i="5"/>
  <c r="G885" i="5" s="1"/>
  <c r="D884" i="5"/>
  <c r="G884" i="5" s="1"/>
  <c r="D883" i="5"/>
  <c r="G883" i="5" s="1"/>
  <c r="D882" i="5"/>
  <c r="G882" i="5" s="1"/>
  <c r="D881" i="5"/>
  <c r="G881" i="5" s="1"/>
  <c r="D880" i="5"/>
  <c r="G880" i="5" s="1"/>
  <c r="D879" i="5"/>
  <c r="G879" i="5" s="1"/>
  <c r="D878" i="5"/>
  <c r="G878" i="5" s="1"/>
  <c r="D877" i="5"/>
  <c r="G877" i="5" s="1"/>
  <c r="D876" i="5"/>
  <c r="G876" i="5" s="1"/>
  <c r="D875" i="5"/>
  <c r="G875" i="5" s="1"/>
  <c r="D874" i="5"/>
  <c r="G874" i="5" s="1"/>
  <c r="D873" i="5"/>
  <c r="G873" i="5" s="1"/>
  <c r="G872" i="5"/>
  <c r="D872" i="5"/>
  <c r="D871" i="5"/>
  <c r="G871" i="5" s="1"/>
  <c r="D870" i="5"/>
  <c r="G870" i="5" s="1"/>
  <c r="D869" i="5"/>
  <c r="G869" i="5" s="1"/>
  <c r="D868" i="5"/>
  <c r="G868" i="5" s="1"/>
  <c r="G867" i="5"/>
  <c r="D867" i="5"/>
  <c r="D866" i="5"/>
  <c r="G866" i="5" s="1"/>
  <c r="D865" i="5"/>
  <c r="G865" i="5" s="1"/>
  <c r="D864" i="5"/>
  <c r="G864" i="5" s="1"/>
  <c r="D863" i="5"/>
  <c r="G863" i="5" s="1"/>
  <c r="D862" i="5"/>
  <c r="G862" i="5" s="1"/>
  <c r="D861" i="5"/>
  <c r="G861" i="5" s="1"/>
  <c r="G860" i="5"/>
  <c r="D860" i="5"/>
  <c r="D859" i="5"/>
  <c r="G859" i="5" s="1"/>
  <c r="D858" i="5"/>
  <c r="G858" i="5" s="1"/>
  <c r="D857" i="5"/>
  <c r="G857" i="5" s="1"/>
  <c r="D856" i="5"/>
  <c r="G856" i="5" s="1"/>
  <c r="D855" i="5"/>
  <c r="G855" i="5" s="1"/>
  <c r="D854" i="5"/>
  <c r="G854" i="5" s="1"/>
  <c r="D853" i="5"/>
  <c r="G853" i="5" s="1"/>
  <c r="D852" i="5"/>
  <c r="G852" i="5" s="1"/>
  <c r="G851" i="5"/>
  <c r="D851" i="5"/>
  <c r="D850" i="5"/>
  <c r="G850" i="5" s="1"/>
  <c r="D849" i="5"/>
  <c r="G849" i="5" s="1"/>
  <c r="D848" i="5"/>
  <c r="G848" i="5" s="1"/>
  <c r="G847" i="5"/>
  <c r="D847" i="5"/>
  <c r="D846" i="5"/>
  <c r="G846" i="5" s="1"/>
  <c r="D845" i="5"/>
  <c r="G845" i="5" s="1"/>
  <c r="D844" i="5"/>
  <c r="G844" i="5" s="1"/>
  <c r="D843" i="5"/>
  <c r="G843" i="5" s="1"/>
  <c r="D842" i="5"/>
  <c r="G842" i="5" s="1"/>
  <c r="D841" i="5"/>
  <c r="G841" i="5" s="1"/>
  <c r="D840" i="5"/>
  <c r="G840" i="5" s="1"/>
  <c r="D839" i="5"/>
  <c r="G839" i="5" s="1"/>
  <c r="D838" i="5"/>
  <c r="G838" i="5" s="1"/>
  <c r="D837" i="5"/>
  <c r="G837" i="5" s="1"/>
  <c r="G836" i="5"/>
  <c r="D836" i="5"/>
  <c r="D835" i="5"/>
  <c r="G835" i="5" s="1"/>
  <c r="D834" i="5"/>
  <c r="G834" i="5" s="1"/>
  <c r="D833" i="5"/>
  <c r="G833" i="5" s="1"/>
  <c r="D832" i="5"/>
  <c r="G832" i="5" s="1"/>
  <c r="G831" i="5"/>
  <c r="D831" i="5"/>
  <c r="D830" i="5"/>
  <c r="G830" i="5" s="1"/>
  <c r="D829" i="5"/>
  <c r="G829" i="5" s="1"/>
  <c r="D828" i="5"/>
  <c r="G828" i="5" s="1"/>
  <c r="D827" i="5"/>
  <c r="G827" i="5" s="1"/>
  <c r="D826" i="5"/>
  <c r="G826" i="5" s="1"/>
  <c r="D825" i="5"/>
  <c r="G825" i="5" s="1"/>
  <c r="G824" i="5"/>
  <c r="D824" i="5"/>
  <c r="D823" i="5"/>
  <c r="G823" i="5" s="1"/>
  <c r="D822" i="5"/>
  <c r="G822" i="5" s="1"/>
  <c r="D821" i="5"/>
  <c r="G821" i="5" s="1"/>
  <c r="D820" i="5"/>
  <c r="G820" i="5" s="1"/>
  <c r="D819" i="5"/>
  <c r="G819" i="5" s="1"/>
  <c r="D818" i="5"/>
  <c r="G818" i="5" s="1"/>
  <c r="G817" i="5"/>
  <c r="D817" i="5"/>
  <c r="D816" i="5"/>
  <c r="G816" i="5" s="1"/>
  <c r="D815" i="5"/>
  <c r="G815" i="5" s="1"/>
  <c r="D814" i="5"/>
  <c r="G814" i="5" s="1"/>
  <c r="D813" i="5"/>
  <c r="G813" i="5" s="1"/>
  <c r="G812" i="5"/>
  <c r="D812" i="5"/>
  <c r="D811" i="5"/>
  <c r="G811" i="5" s="1"/>
  <c r="D810" i="5"/>
  <c r="G810" i="5" s="1"/>
  <c r="G809" i="5"/>
  <c r="D809" i="5"/>
  <c r="D808" i="5"/>
  <c r="G808" i="5" s="1"/>
  <c r="D807" i="5"/>
  <c r="G807" i="5" s="1"/>
  <c r="D806" i="5"/>
  <c r="G806" i="5" s="1"/>
  <c r="D805" i="5"/>
  <c r="G805" i="5" s="1"/>
  <c r="D804" i="5"/>
  <c r="G804" i="5" s="1"/>
  <c r="D803" i="5"/>
  <c r="G803" i="5" s="1"/>
  <c r="D802" i="5"/>
  <c r="G802" i="5" s="1"/>
  <c r="D801" i="5"/>
  <c r="G801" i="5" s="1"/>
  <c r="D800" i="5"/>
  <c r="G800" i="5" s="1"/>
  <c r="D799" i="5"/>
  <c r="G799" i="5" s="1"/>
  <c r="D798" i="5"/>
  <c r="G798" i="5" s="1"/>
  <c r="D797" i="5"/>
  <c r="G797" i="5" s="1"/>
  <c r="D796" i="5"/>
  <c r="G796" i="5" s="1"/>
  <c r="D795" i="5"/>
  <c r="G795" i="5" s="1"/>
  <c r="D794" i="5"/>
  <c r="G794" i="5" s="1"/>
  <c r="D793" i="5"/>
  <c r="G793" i="5" s="1"/>
  <c r="D792" i="5"/>
  <c r="G792" i="5" s="1"/>
  <c r="D791" i="5"/>
  <c r="G791" i="5" s="1"/>
  <c r="D790" i="5"/>
  <c r="G790" i="5" s="1"/>
  <c r="D789" i="5"/>
  <c r="G789" i="5" s="1"/>
  <c r="G788" i="5"/>
  <c r="D788" i="5"/>
  <c r="D787" i="5"/>
  <c r="G787" i="5" s="1"/>
  <c r="D786" i="5"/>
  <c r="G786" i="5" s="1"/>
  <c r="D785" i="5"/>
  <c r="G785" i="5" s="1"/>
  <c r="D784" i="5"/>
  <c r="G784" i="5" s="1"/>
  <c r="D783" i="5"/>
  <c r="G783" i="5" s="1"/>
  <c r="D782" i="5"/>
  <c r="G782" i="5" s="1"/>
  <c r="D781" i="5"/>
  <c r="G781" i="5" s="1"/>
  <c r="D780" i="5"/>
  <c r="G780" i="5" s="1"/>
  <c r="D779" i="5"/>
  <c r="G779" i="5" s="1"/>
  <c r="D778" i="5"/>
  <c r="G778" i="5" s="1"/>
  <c r="D777" i="5"/>
  <c r="G777" i="5" s="1"/>
  <c r="D776" i="5"/>
  <c r="G776" i="5" s="1"/>
  <c r="D775" i="5"/>
  <c r="G775" i="5" s="1"/>
  <c r="D774" i="5"/>
  <c r="G774" i="5" s="1"/>
  <c r="D773" i="5"/>
  <c r="G773" i="5" s="1"/>
  <c r="D772" i="5"/>
  <c r="G772" i="5" s="1"/>
  <c r="D771" i="5"/>
  <c r="G771" i="5" s="1"/>
  <c r="G770" i="5"/>
  <c r="D770" i="5"/>
  <c r="D769" i="5"/>
  <c r="G769" i="5" s="1"/>
  <c r="D768" i="5"/>
  <c r="G768" i="5" s="1"/>
  <c r="D767" i="5"/>
  <c r="G767" i="5" s="1"/>
  <c r="D766" i="5"/>
  <c r="G766" i="5" s="1"/>
  <c r="D765" i="5"/>
  <c r="G765" i="5" s="1"/>
  <c r="D764" i="5"/>
  <c r="G764" i="5" s="1"/>
  <c r="D763" i="5"/>
  <c r="G763" i="5" s="1"/>
  <c r="D762" i="5"/>
  <c r="G762" i="5" s="1"/>
  <c r="D761" i="5"/>
  <c r="G761" i="5" s="1"/>
  <c r="D760" i="5"/>
  <c r="G760" i="5" s="1"/>
  <c r="D759" i="5"/>
  <c r="G759" i="5" s="1"/>
  <c r="D758" i="5"/>
  <c r="G758" i="5" s="1"/>
  <c r="D757" i="5"/>
  <c r="G757" i="5" s="1"/>
  <c r="D756" i="5"/>
  <c r="G756" i="5" s="1"/>
  <c r="D755" i="5"/>
  <c r="G755" i="5" s="1"/>
  <c r="D754" i="5"/>
  <c r="G754" i="5" s="1"/>
  <c r="D753" i="5"/>
  <c r="G753" i="5" s="1"/>
  <c r="D752" i="5"/>
  <c r="G752" i="5" s="1"/>
  <c r="D751" i="5"/>
  <c r="G751" i="5" s="1"/>
  <c r="G750" i="5"/>
  <c r="D750" i="5"/>
  <c r="D749" i="5"/>
  <c r="G749" i="5" s="1"/>
  <c r="D748" i="5"/>
  <c r="G748" i="5" s="1"/>
  <c r="D747" i="5"/>
  <c r="G747" i="5" s="1"/>
  <c r="D746" i="5"/>
  <c r="G746" i="5" s="1"/>
  <c r="G745" i="5"/>
  <c r="D745" i="5"/>
  <c r="D744" i="5"/>
  <c r="G744" i="5" s="1"/>
  <c r="D743" i="5"/>
  <c r="G743" i="5" s="1"/>
  <c r="D742" i="5"/>
  <c r="G742" i="5" s="1"/>
  <c r="D741" i="5"/>
  <c r="G741" i="5" s="1"/>
  <c r="D740" i="5"/>
  <c r="G740" i="5" s="1"/>
  <c r="D739" i="5"/>
  <c r="G739" i="5" s="1"/>
  <c r="D738" i="5"/>
  <c r="G738" i="5" s="1"/>
  <c r="D737" i="5"/>
  <c r="G737" i="5" s="1"/>
  <c r="D736" i="5"/>
  <c r="G736" i="5" s="1"/>
  <c r="G735" i="5"/>
  <c r="D735" i="5"/>
  <c r="D734" i="5"/>
  <c r="G734" i="5" s="1"/>
  <c r="D733" i="5"/>
  <c r="G733" i="5" s="1"/>
  <c r="D732" i="5"/>
  <c r="G732" i="5" s="1"/>
  <c r="D731" i="5"/>
  <c r="G731" i="5" s="1"/>
  <c r="D730" i="5"/>
  <c r="G730" i="5" s="1"/>
  <c r="D729" i="5"/>
  <c r="G729" i="5" s="1"/>
  <c r="D728" i="5"/>
  <c r="G728" i="5" s="1"/>
  <c r="D727" i="5"/>
  <c r="G727" i="5" s="1"/>
  <c r="G726" i="5"/>
  <c r="D726" i="5"/>
  <c r="D725" i="5"/>
  <c r="G725" i="5" s="1"/>
  <c r="D724" i="5"/>
  <c r="G724" i="5" s="1"/>
  <c r="D723" i="5"/>
  <c r="G723" i="5" s="1"/>
  <c r="D722" i="5"/>
  <c r="G722" i="5" s="1"/>
  <c r="D721" i="5"/>
  <c r="G721" i="5" s="1"/>
  <c r="D720" i="5"/>
  <c r="G720" i="5" s="1"/>
  <c r="D719" i="5"/>
  <c r="G719" i="5" s="1"/>
  <c r="D718" i="5"/>
  <c r="G718" i="5" s="1"/>
  <c r="D717" i="5"/>
  <c r="G717" i="5" s="1"/>
  <c r="D716" i="5"/>
  <c r="G716" i="5" s="1"/>
  <c r="D715" i="5"/>
  <c r="G715" i="5" s="1"/>
  <c r="D714" i="5"/>
  <c r="G714" i="5" s="1"/>
  <c r="D713" i="5"/>
  <c r="G713" i="5" s="1"/>
  <c r="D712" i="5"/>
  <c r="G712" i="5" s="1"/>
  <c r="D711" i="5"/>
  <c r="G711" i="5" s="1"/>
  <c r="D710" i="5"/>
  <c r="G710" i="5" s="1"/>
  <c r="D709" i="5"/>
  <c r="G709" i="5" s="1"/>
  <c r="D708" i="5"/>
  <c r="G708" i="5" s="1"/>
  <c r="D707" i="5"/>
  <c r="G707" i="5" s="1"/>
  <c r="D706" i="5"/>
  <c r="G706" i="5" s="1"/>
  <c r="D705" i="5"/>
  <c r="G705" i="5" s="1"/>
  <c r="D704" i="5"/>
  <c r="G704" i="5" s="1"/>
  <c r="D703" i="5"/>
  <c r="G703" i="5" s="1"/>
  <c r="D702" i="5"/>
  <c r="G702" i="5" s="1"/>
  <c r="D701" i="5"/>
  <c r="G701" i="5" s="1"/>
  <c r="D700" i="5"/>
  <c r="G700" i="5" s="1"/>
  <c r="D699" i="5"/>
  <c r="G699" i="5" s="1"/>
  <c r="D698" i="5"/>
  <c r="G698" i="5" s="1"/>
  <c r="D697" i="5"/>
  <c r="G697" i="5" s="1"/>
  <c r="D696" i="5"/>
  <c r="G696" i="5" s="1"/>
  <c r="D695" i="5"/>
  <c r="G695" i="5" s="1"/>
  <c r="D694" i="5"/>
  <c r="G694" i="5" s="1"/>
  <c r="G693" i="5"/>
  <c r="D693" i="5"/>
  <c r="D692" i="5"/>
  <c r="G692" i="5" s="1"/>
  <c r="D691" i="5"/>
  <c r="G691" i="5" s="1"/>
  <c r="D690" i="5"/>
  <c r="G690" i="5" s="1"/>
  <c r="D689" i="5"/>
  <c r="G689" i="5" s="1"/>
  <c r="D688" i="5"/>
  <c r="G688" i="5" s="1"/>
  <c r="D687" i="5"/>
  <c r="G687" i="5" s="1"/>
  <c r="D686" i="5"/>
  <c r="G686" i="5" s="1"/>
  <c r="D685" i="5"/>
  <c r="G685" i="5" s="1"/>
  <c r="G684" i="5"/>
  <c r="D684" i="5"/>
  <c r="D683" i="5"/>
  <c r="G683" i="5" s="1"/>
  <c r="D682" i="5"/>
  <c r="G682" i="5" s="1"/>
  <c r="D681" i="5"/>
  <c r="G681" i="5" s="1"/>
  <c r="D680" i="5"/>
  <c r="G680" i="5" s="1"/>
  <c r="D679" i="5"/>
  <c r="G679" i="5" s="1"/>
  <c r="D678" i="5"/>
  <c r="G678" i="5" s="1"/>
  <c r="D677" i="5"/>
  <c r="G677" i="5" s="1"/>
  <c r="D676" i="5"/>
  <c r="G676" i="5" s="1"/>
  <c r="D675" i="5"/>
  <c r="G675" i="5" s="1"/>
  <c r="D674" i="5"/>
  <c r="G674" i="5" s="1"/>
  <c r="D673" i="5"/>
  <c r="G673" i="5" s="1"/>
  <c r="D672" i="5"/>
  <c r="G672" i="5" s="1"/>
  <c r="D671" i="5"/>
  <c r="G671" i="5" s="1"/>
  <c r="D670" i="5"/>
  <c r="G670" i="5" s="1"/>
  <c r="G669" i="5"/>
  <c r="D669" i="5"/>
  <c r="D668" i="5"/>
  <c r="G668" i="5" s="1"/>
  <c r="D667" i="5"/>
  <c r="G667" i="5" s="1"/>
  <c r="D666" i="5"/>
  <c r="G666" i="5" s="1"/>
  <c r="D665" i="5"/>
  <c r="G665" i="5" s="1"/>
  <c r="D664" i="5"/>
  <c r="G664" i="5" s="1"/>
  <c r="D663" i="5"/>
  <c r="G663" i="5" s="1"/>
  <c r="D662" i="5"/>
  <c r="G662" i="5" s="1"/>
  <c r="D661" i="5"/>
  <c r="G661" i="5" s="1"/>
  <c r="D660" i="5"/>
  <c r="G660" i="5" s="1"/>
  <c r="D659" i="5"/>
  <c r="G659" i="5" s="1"/>
  <c r="D658" i="5"/>
  <c r="G658" i="5" s="1"/>
  <c r="D657" i="5"/>
  <c r="G657" i="5" s="1"/>
  <c r="G656" i="5"/>
  <c r="D656" i="5"/>
  <c r="D655" i="5"/>
  <c r="G655" i="5" s="1"/>
  <c r="D654" i="5"/>
  <c r="G654" i="5" s="1"/>
  <c r="D653" i="5"/>
  <c r="G653" i="5" s="1"/>
  <c r="D652" i="5"/>
  <c r="G652" i="5" s="1"/>
  <c r="D651" i="5"/>
  <c r="G651" i="5" s="1"/>
  <c r="D650" i="5"/>
  <c r="G650" i="5" s="1"/>
  <c r="G649" i="5"/>
  <c r="D649" i="5"/>
  <c r="D648" i="5"/>
  <c r="G648" i="5" s="1"/>
  <c r="D647" i="5"/>
  <c r="G647" i="5" s="1"/>
  <c r="D646" i="5"/>
  <c r="G646" i="5" s="1"/>
  <c r="G645" i="5"/>
  <c r="D645" i="5"/>
  <c r="D644" i="5"/>
  <c r="G644" i="5" s="1"/>
  <c r="D643" i="5"/>
  <c r="G643" i="5" s="1"/>
  <c r="D642" i="5"/>
  <c r="G642" i="5" s="1"/>
  <c r="D641" i="5"/>
  <c r="G641" i="5" s="1"/>
  <c r="D640" i="5"/>
  <c r="G640" i="5" s="1"/>
  <c r="D639" i="5"/>
  <c r="G639" i="5" s="1"/>
  <c r="D638" i="5"/>
  <c r="G638" i="5" s="1"/>
  <c r="D637" i="5"/>
  <c r="G637" i="5" s="1"/>
  <c r="D636" i="5"/>
  <c r="G636" i="5" s="1"/>
  <c r="D635" i="5"/>
  <c r="G635" i="5" s="1"/>
  <c r="D634" i="5"/>
  <c r="G634" i="5" s="1"/>
  <c r="D633" i="5"/>
  <c r="G633" i="5" s="1"/>
  <c r="D632" i="5"/>
  <c r="G632" i="5" s="1"/>
  <c r="D631" i="5"/>
  <c r="G631" i="5" s="1"/>
  <c r="D630" i="5"/>
  <c r="G630" i="5" s="1"/>
  <c r="D629" i="5"/>
  <c r="G629" i="5" s="1"/>
  <c r="D628" i="5"/>
  <c r="G628" i="5" s="1"/>
  <c r="D627" i="5"/>
  <c r="G627" i="5" s="1"/>
  <c r="D626" i="5"/>
  <c r="G626" i="5" s="1"/>
  <c r="G625" i="5"/>
  <c r="D625" i="5"/>
  <c r="D624" i="5"/>
  <c r="G624" i="5" s="1"/>
  <c r="D623" i="5"/>
  <c r="G623" i="5" s="1"/>
  <c r="D622" i="5"/>
  <c r="G622" i="5" s="1"/>
  <c r="D621" i="5"/>
  <c r="G621" i="5" s="1"/>
  <c r="D620" i="5"/>
  <c r="G620" i="5" s="1"/>
  <c r="D619" i="5"/>
  <c r="G619" i="5" s="1"/>
  <c r="D618" i="5"/>
  <c r="G618" i="5" s="1"/>
  <c r="D617" i="5"/>
  <c r="G617" i="5" s="1"/>
  <c r="D616" i="5"/>
  <c r="G616" i="5" s="1"/>
  <c r="D615" i="5"/>
  <c r="G615" i="5" s="1"/>
  <c r="D614" i="5"/>
  <c r="G614" i="5" s="1"/>
  <c r="G613" i="5"/>
  <c r="D613" i="5"/>
  <c r="G612" i="5"/>
  <c r="D612" i="5"/>
  <c r="D611" i="5"/>
  <c r="G611" i="5" s="1"/>
  <c r="D610" i="5"/>
  <c r="G610" i="5" s="1"/>
  <c r="D609" i="5"/>
  <c r="G609" i="5" s="1"/>
  <c r="D608" i="5"/>
  <c r="G608" i="5" s="1"/>
  <c r="D607" i="5"/>
  <c r="G607" i="5" s="1"/>
  <c r="D606" i="5"/>
  <c r="G606" i="5" s="1"/>
  <c r="D605" i="5"/>
  <c r="G605" i="5" s="1"/>
  <c r="D604" i="5"/>
  <c r="G604" i="5" s="1"/>
  <c r="D603" i="5"/>
  <c r="G603" i="5" s="1"/>
  <c r="D602" i="5"/>
  <c r="G602" i="5" s="1"/>
  <c r="G601" i="5"/>
  <c r="D601" i="5"/>
  <c r="D600" i="5"/>
  <c r="G600" i="5" s="1"/>
  <c r="D599" i="5"/>
  <c r="G599" i="5" s="1"/>
  <c r="G598" i="5"/>
  <c r="D598" i="5"/>
  <c r="D597" i="5"/>
  <c r="G597" i="5" s="1"/>
  <c r="D596" i="5"/>
  <c r="G596" i="5" s="1"/>
  <c r="D595" i="5"/>
  <c r="G595" i="5" s="1"/>
  <c r="D594" i="5"/>
  <c r="G594" i="5" s="1"/>
  <c r="D593" i="5"/>
  <c r="G593" i="5" s="1"/>
  <c r="D592" i="5"/>
  <c r="G592" i="5" s="1"/>
  <c r="D591" i="5"/>
  <c r="G591" i="5" s="1"/>
  <c r="D590" i="5"/>
  <c r="G590" i="5" s="1"/>
  <c r="G589" i="5"/>
  <c r="D589" i="5"/>
  <c r="D588" i="5"/>
  <c r="G588" i="5" s="1"/>
  <c r="D587" i="5"/>
  <c r="G587" i="5" s="1"/>
  <c r="D586" i="5"/>
  <c r="G586" i="5" s="1"/>
  <c r="D585" i="5"/>
  <c r="G585" i="5" s="1"/>
  <c r="D584" i="5"/>
  <c r="G584" i="5" s="1"/>
  <c r="D583" i="5"/>
  <c r="G583" i="5" s="1"/>
  <c r="D582" i="5"/>
  <c r="G582" i="5" s="1"/>
  <c r="D581" i="5"/>
  <c r="G581" i="5" s="1"/>
  <c r="D580" i="5"/>
  <c r="G580" i="5" s="1"/>
  <c r="D579" i="5"/>
  <c r="G579" i="5" s="1"/>
  <c r="D578" i="5"/>
  <c r="G578" i="5" s="1"/>
  <c r="D577" i="5"/>
  <c r="G577" i="5" s="1"/>
  <c r="D576" i="5"/>
  <c r="G576" i="5" s="1"/>
  <c r="D575" i="5"/>
  <c r="G575" i="5" s="1"/>
  <c r="D574" i="5"/>
  <c r="G574" i="5" s="1"/>
  <c r="D573" i="5"/>
  <c r="G573" i="5" s="1"/>
  <c r="D572" i="5"/>
  <c r="G572" i="5" s="1"/>
  <c r="D571" i="5"/>
  <c r="G571" i="5" s="1"/>
  <c r="D570" i="5"/>
  <c r="G570" i="5" s="1"/>
  <c r="G569" i="5"/>
  <c r="D569" i="5"/>
  <c r="D568" i="5"/>
  <c r="G568" i="5" s="1"/>
  <c r="D567" i="5"/>
  <c r="G567" i="5" s="1"/>
  <c r="D566" i="5"/>
  <c r="G566" i="5" s="1"/>
  <c r="D565" i="5"/>
  <c r="G565" i="5" s="1"/>
  <c r="D564" i="5"/>
  <c r="G564" i="5" s="1"/>
  <c r="D563" i="5"/>
  <c r="G563" i="5" s="1"/>
  <c r="D562" i="5"/>
  <c r="G562" i="5" s="1"/>
  <c r="D561" i="5"/>
  <c r="G561" i="5" s="1"/>
  <c r="D560" i="5"/>
  <c r="G560" i="5" s="1"/>
  <c r="D559" i="5"/>
  <c r="G559" i="5" s="1"/>
  <c r="D558" i="5"/>
  <c r="G558" i="5" s="1"/>
  <c r="D557" i="5"/>
  <c r="G557" i="5" s="1"/>
  <c r="D556" i="5"/>
  <c r="G556" i="5" s="1"/>
  <c r="D555" i="5"/>
  <c r="G555" i="5" s="1"/>
  <c r="D554" i="5"/>
  <c r="G554" i="5" s="1"/>
  <c r="D553" i="5"/>
  <c r="G553" i="5" s="1"/>
  <c r="D552" i="5"/>
  <c r="G552" i="5" s="1"/>
  <c r="G551" i="5"/>
  <c r="D551" i="5"/>
  <c r="G550" i="5"/>
  <c r="D550" i="5"/>
  <c r="D549" i="5"/>
  <c r="G549" i="5" s="1"/>
  <c r="D548" i="5"/>
  <c r="G548" i="5" s="1"/>
  <c r="D547" i="5"/>
  <c r="G547" i="5" s="1"/>
  <c r="D546" i="5"/>
  <c r="G546" i="5" s="1"/>
  <c r="D545" i="5"/>
  <c r="G545" i="5" s="1"/>
  <c r="D544" i="5"/>
  <c r="G544" i="5" s="1"/>
  <c r="D543" i="5"/>
  <c r="G543" i="5" s="1"/>
  <c r="D542" i="5"/>
  <c r="G542" i="5" s="1"/>
  <c r="D541" i="5"/>
  <c r="G541" i="5" s="1"/>
  <c r="D540" i="5"/>
  <c r="G540" i="5" s="1"/>
  <c r="D539" i="5"/>
  <c r="G539" i="5" s="1"/>
  <c r="D538" i="5"/>
  <c r="G538" i="5" s="1"/>
  <c r="D537" i="5"/>
  <c r="G537" i="5" s="1"/>
  <c r="D536" i="5"/>
  <c r="G536" i="5" s="1"/>
  <c r="D535" i="5"/>
  <c r="G535" i="5" s="1"/>
  <c r="D534" i="5"/>
  <c r="G534" i="5" s="1"/>
  <c r="D533" i="5"/>
  <c r="G533" i="5" s="1"/>
  <c r="D532" i="5"/>
  <c r="G532" i="5" s="1"/>
  <c r="G531" i="5"/>
  <c r="D531" i="5"/>
  <c r="D530" i="5"/>
  <c r="G530" i="5" s="1"/>
  <c r="D529" i="5"/>
  <c r="G529" i="5" s="1"/>
  <c r="D528" i="5"/>
  <c r="G528" i="5" s="1"/>
  <c r="D527" i="5"/>
  <c r="G527" i="5" s="1"/>
  <c r="D526" i="5"/>
  <c r="G526" i="5" s="1"/>
  <c r="D525" i="5"/>
  <c r="G525" i="5" s="1"/>
  <c r="D524" i="5"/>
  <c r="G524" i="5" s="1"/>
  <c r="D523" i="5"/>
  <c r="G523" i="5" s="1"/>
  <c r="D522" i="5"/>
  <c r="G522" i="5" s="1"/>
  <c r="D521" i="5"/>
  <c r="G521" i="5" s="1"/>
  <c r="D520" i="5"/>
  <c r="G520" i="5" s="1"/>
  <c r="D519" i="5"/>
  <c r="G519" i="5" s="1"/>
  <c r="D518" i="5"/>
  <c r="G518" i="5" s="1"/>
  <c r="D517" i="5"/>
  <c r="G517" i="5" s="1"/>
  <c r="D516" i="5"/>
  <c r="G516" i="5" s="1"/>
  <c r="D515" i="5"/>
  <c r="G515" i="5" s="1"/>
  <c r="D514" i="5"/>
  <c r="G514" i="5" s="1"/>
  <c r="D513" i="5"/>
  <c r="G513" i="5" s="1"/>
  <c r="G512" i="5"/>
  <c r="D512" i="5"/>
  <c r="D511" i="5"/>
  <c r="G511" i="5" s="1"/>
  <c r="D510" i="5"/>
  <c r="G510" i="5" s="1"/>
  <c r="D509" i="5"/>
  <c r="G509" i="5" s="1"/>
  <c r="D508" i="5"/>
  <c r="G508" i="5" s="1"/>
  <c r="G507" i="5"/>
  <c r="D507" i="5"/>
  <c r="D506" i="5"/>
  <c r="G506" i="5" s="1"/>
  <c r="D505" i="5"/>
  <c r="G505" i="5" s="1"/>
  <c r="D504" i="5"/>
  <c r="G504" i="5" s="1"/>
  <c r="D503" i="5"/>
  <c r="G503" i="5" s="1"/>
  <c r="D502" i="5"/>
  <c r="G502" i="5" s="1"/>
  <c r="D501" i="5"/>
  <c r="G501" i="5" s="1"/>
  <c r="D500" i="5"/>
  <c r="G500" i="5" s="1"/>
  <c r="D499" i="5"/>
  <c r="G499" i="5" s="1"/>
  <c r="D498" i="5"/>
  <c r="G498" i="5" s="1"/>
  <c r="D497" i="5"/>
  <c r="G497" i="5" s="1"/>
  <c r="D496" i="5"/>
  <c r="G496" i="5" s="1"/>
  <c r="D495" i="5"/>
  <c r="G495" i="5" s="1"/>
  <c r="D494" i="5"/>
  <c r="G494" i="5" s="1"/>
  <c r="D493" i="5"/>
  <c r="G493" i="5" s="1"/>
  <c r="D492" i="5"/>
  <c r="G492" i="5" s="1"/>
  <c r="D491" i="5"/>
  <c r="G491" i="5" s="1"/>
  <c r="D490" i="5"/>
  <c r="G490" i="5" s="1"/>
  <c r="D489" i="5"/>
  <c r="G489" i="5" s="1"/>
  <c r="D488" i="5"/>
  <c r="G488" i="5" s="1"/>
  <c r="D487" i="5"/>
  <c r="G487" i="5" s="1"/>
  <c r="D486" i="5"/>
  <c r="G486" i="5" s="1"/>
  <c r="D485" i="5"/>
  <c r="G485" i="5" s="1"/>
  <c r="G484" i="5"/>
  <c r="D484" i="5"/>
  <c r="D483" i="5"/>
  <c r="G483" i="5" s="1"/>
  <c r="D482" i="5"/>
  <c r="G482" i="5" s="1"/>
  <c r="G481" i="5"/>
  <c r="D481" i="5"/>
  <c r="D480" i="5"/>
  <c r="G480" i="5" s="1"/>
  <c r="D479" i="5"/>
  <c r="G479" i="5" s="1"/>
  <c r="D478" i="5"/>
  <c r="G478" i="5" s="1"/>
  <c r="D477" i="5"/>
  <c r="G477" i="5" s="1"/>
  <c r="D476" i="5"/>
  <c r="G476" i="5" s="1"/>
  <c r="D475" i="5"/>
  <c r="G475" i="5" s="1"/>
  <c r="D474" i="5"/>
  <c r="G474" i="5" s="1"/>
  <c r="D473" i="5"/>
  <c r="G473" i="5" s="1"/>
  <c r="G472" i="5"/>
  <c r="D472" i="5"/>
  <c r="D471" i="5"/>
  <c r="G471" i="5" s="1"/>
  <c r="D470" i="5"/>
  <c r="G470" i="5" s="1"/>
  <c r="D469" i="5"/>
  <c r="G469" i="5" s="1"/>
  <c r="D468" i="5"/>
  <c r="G468" i="5" s="1"/>
  <c r="D467" i="5"/>
  <c r="G467" i="5" s="1"/>
  <c r="D466" i="5"/>
  <c r="G466" i="5" s="1"/>
  <c r="D465" i="5"/>
  <c r="G465" i="5" s="1"/>
  <c r="D464" i="5"/>
  <c r="G464" i="5" s="1"/>
  <c r="D463" i="5"/>
  <c r="G463" i="5" s="1"/>
  <c r="D462" i="5"/>
  <c r="G462" i="5" s="1"/>
  <c r="D461" i="5"/>
  <c r="G461" i="5" s="1"/>
  <c r="G460" i="5"/>
  <c r="D460" i="5"/>
  <c r="D459" i="5"/>
  <c r="G459" i="5" s="1"/>
  <c r="D458" i="5"/>
  <c r="G458" i="5" s="1"/>
  <c r="D457" i="5"/>
  <c r="G457" i="5" s="1"/>
  <c r="D456" i="5"/>
  <c r="G456" i="5" s="1"/>
  <c r="D455" i="5"/>
  <c r="G455" i="5" s="1"/>
  <c r="D454" i="5"/>
  <c r="G454" i="5" s="1"/>
  <c r="D453" i="5"/>
  <c r="G453" i="5" s="1"/>
  <c r="G452" i="5"/>
  <c r="D452" i="5"/>
  <c r="D451" i="5"/>
  <c r="G451" i="5" s="1"/>
  <c r="D450" i="5"/>
  <c r="G450" i="5" s="1"/>
  <c r="G449" i="5"/>
  <c r="D449" i="5"/>
  <c r="G448" i="5"/>
  <c r="D448" i="5"/>
  <c r="D447" i="5"/>
  <c r="G447" i="5" s="1"/>
  <c r="D446" i="5"/>
  <c r="G446" i="5" s="1"/>
  <c r="D445" i="5"/>
  <c r="G445" i="5" s="1"/>
  <c r="D444" i="5"/>
  <c r="G444" i="5" s="1"/>
  <c r="D443" i="5"/>
  <c r="G443" i="5" s="1"/>
  <c r="D442" i="5"/>
  <c r="G442" i="5" s="1"/>
  <c r="D441" i="5"/>
  <c r="G441" i="5" s="1"/>
  <c r="D440" i="5"/>
  <c r="G440" i="5" s="1"/>
  <c r="D439" i="5"/>
  <c r="G439" i="5" s="1"/>
  <c r="D438" i="5"/>
  <c r="G438" i="5" s="1"/>
  <c r="D437" i="5"/>
  <c r="G437" i="5" s="1"/>
  <c r="D436" i="5"/>
  <c r="G436" i="5" s="1"/>
  <c r="D435" i="5"/>
  <c r="G435" i="5" s="1"/>
  <c r="D434" i="5"/>
  <c r="G434" i="5" s="1"/>
  <c r="G433" i="5"/>
  <c r="D433" i="5"/>
  <c r="D432" i="5"/>
  <c r="G432" i="5" s="1"/>
  <c r="D431" i="5"/>
  <c r="G431" i="5" s="1"/>
  <c r="D430" i="5"/>
  <c r="G430" i="5" s="1"/>
  <c r="D429" i="5"/>
  <c r="G429" i="5" s="1"/>
  <c r="D428" i="5"/>
  <c r="G428" i="5" s="1"/>
  <c r="D427" i="5"/>
  <c r="G427" i="5" s="1"/>
  <c r="D426" i="5"/>
  <c r="G426" i="5" s="1"/>
  <c r="D425" i="5"/>
  <c r="G425" i="5" s="1"/>
  <c r="D424" i="5"/>
  <c r="G424" i="5" s="1"/>
  <c r="D423" i="5"/>
  <c r="G423" i="5" s="1"/>
  <c r="D422" i="5"/>
  <c r="G422" i="5" s="1"/>
  <c r="D421" i="5"/>
  <c r="G421" i="5" s="1"/>
  <c r="D420" i="5"/>
  <c r="G420" i="5" s="1"/>
  <c r="D419" i="5"/>
  <c r="G419" i="5" s="1"/>
  <c r="D418" i="5"/>
  <c r="G418" i="5" s="1"/>
  <c r="D417" i="5"/>
  <c r="G417" i="5" s="1"/>
  <c r="D416" i="5"/>
  <c r="G416" i="5" s="1"/>
  <c r="D415" i="5"/>
  <c r="G415" i="5" s="1"/>
  <c r="D414" i="5"/>
  <c r="G414" i="5" s="1"/>
  <c r="D413" i="5"/>
  <c r="G413" i="5" s="1"/>
  <c r="D412" i="5"/>
  <c r="G412" i="5" s="1"/>
  <c r="D411" i="5"/>
  <c r="G411" i="5" s="1"/>
  <c r="G410" i="5"/>
  <c r="D410" i="5"/>
  <c r="D409" i="5"/>
  <c r="G409" i="5" s="1"/>
  <c r="D408" i="5"/>
  <c r="G408" i="5" s="1"/>
  <c r="D407" i="5"/>
  <c r="G407" i="5" s="1"/>
  <c r="D406" i="5"/>
  <c r="G406" i="5" s="1"/>
  <c r="D405" i="5"/>
  <c r="G405" i="5" s="1"/>
  <c r="D404" i="5"/>
  <c r="G404" i="5" s="1"/>
  <c r="G403" i="5"/>
  <c r="D403" i="5"/>
  <c r="D402" i="5"/>
  <c r="G402" i="5" s="1"/>
  <c r="D401" i="5"/>
  <c r="G401" i="5" s="1"/>
  <c r="D400" i="5"/>
  <c r="G400" i="5" s="1"/>
  <c r="D399" i="5"/>
  <c r="G399" i="5" s="1"/>
  <c r="D398" i="5"/>
  <c r="G398" i="5" s="1"/>
  <c r="D397" i="5"/>
  <c r="G397" i="5" s="1"/>
  <c r="D396" i="5"/>
  <c r="G396" i="5" s="1"/>
  <c r="D395" i="5"/>
  <c r="G395" i="5" s="1"/>
  <c r="G394" i="5"/>
  <c r="D394" i="5"/>
  <c r="D393" i="5"/>
  <c r="G393" i="5" s="1"/>
  <c r="D392" i="5"/>
  <c r="G392" i="5" s="1"/>
  <c r="D391" i="5"/>
  <c r="G391" i="5" s="1"/>
  <c r="D390" i="5"/>
  <c r="G390" i="5" s="1"/>
  <c r="D389" i="5"/>
  <c r="G389" i="5" s="1"/>
  <c r="D388" i="5"/>
  <c r="G388" i="5" s="1"/>
  <c r="G387" i="5"/>
  <c r="D387" i="5"/>
  <c r="D386" i="5"/>
  <c r="G386" i="5" s="1"/>
  <c r="D385" i="5"/>
  <c r="G385" i="5" s="1"/>
  <c r="D384" i="5"/>
  <c r="G384" i="5" s="1"/>
  <c r="D383" i="5"/>
  <c r="G383" i="5" s="1"/>
  <c r="D382" i="5"/>
  <c r="G382" i="5" s="1"/>
  <c r="D381" i="5"/>
  <c r="G381" i="5" s="1"/>
  <c r="D380" i="5"/>
  <c r="G380" i="5" s="1"/>
  <c r="D379" i="5"/>
  <c r="G379" i="5" s="1"/>
  <c r="G378" i="5"/>
  <c r="D378" i="5"/>
  <c r="D377" i="5"/>
  <c r="G377" i="5" s="1"/>
  <c r="D376" i="5"/>
  <c r="G376" i="5" s="1"/>
  <c r="G375" i="5"/>
  <c r="D375" i="5"/>
  <c r="D374" i="5"/>
  <c r="G374" i="5" s="1"/>
  <c r="D373" i="5"/>
  <c r="G373" i="5" s="1"/>
  <c r="D372" i="5"/>
  <c r="G372" i="5" s="1"/>
  <c r="D371" i="5"/>
  <c r="G371" i="5" s="1"/>
  <c r="D370" i="5"/>
  <c r="G370" i="5" s="1"/>
  <c r="D369" i="5"/>
  <c r="G369" i="5" s="1"/>
  <c r="D368" i="5"/>
  <c r="G368" i="5" s="1"/>
  <c r="D367" i="5"/>
  <c r="G367" i="5" s="1"/>
  <c r="D366" i="5"/>
  <c r="G366" i="5" s="1"/>
  <c r="D365" i="5"/>
  <c r="G365" i="5" s="1"/>
  <c r="D364" i="5"/>
  <c r="G364" i="5" s="1"/>
  <c r="D363" i="5"/>
  <c r="G363" i="5" s="1"/>
  <c r="D362" i="5"/>
  <c r="G362" i="5" s="1"/>
  <c r="G361" i="5"/>
  <c r="D361" i="5"/>
  <c r="D360" i="5"/>
  <c r="G360" i="5" s="1"/>
  <c r="D359" i="5"/>
  <c r="G359" i="5" s="1"/>
  <c r="D358" i="5"/>
  <c r="G358" i="5" s="1"/>
  <c r="D357" i="5"/>
  <c r="G357" i="5" s="1"/>
  <c r="D356" i="5"/>
  <c r="G356" i="5" s="1"/>
  <c r="D355" i="5"/>
  <c r="G355" i="5" s="1"/>
  <c r="G354" i="5"/>
  <c r="D354" i="5"/>
  <c r="D353" i="5"/>
  <c r="G353" i="5" s="1"/>
  <c r="D352" i="5"/>
  <c r="G352" i="5" s="1"/>
  <c r="G351" i="5"/>
  <c r="D351" i="5"/>
  <c r="G350" i="5"/>
  <c r="D350" i="5"/>
  <c r="G349" i="5"/>
  <c r="D349" i="5"/>
  <c r="D348" i="5"/>
  <c r="G348" i="5" s="1"/>
  <c r="D347" i="5"/>
  <c r="G347" i="5" s="1"/>
  <c r="D346" i="5"/>
  <c r="G346" i="5" s="1"/>
  <c r="D345" i="5"/>
  <c r="G345" i="5" s="1"/>
  <c r="D344" i="5"/>
  <c r="G344" i="5" s="1"/>
  <c r="D343" i="5"/>
  <c r="G343" i="5" s="1"/>
  <c r="D342" i="5"/>
  <c r="G342" i="5" s="1"/>
  <c r="D341" i="5"/>
  <c r="G341" i="5" s="1"/>
  <c r="D340" i="5"/>
  <c r="G340" i="5" s="1"/>
  <c r="D339" i="5"/>
  <c r="G339" i="5" s="1"/>
  <c r="D338" i="5"/>
  <c r="G338" i="5" s="1"/>
  <c r="D337" i="5"/>
  <c r="G337" i="5" s="1"/>
  <c r="G336" i="5"/>
  <c r="D336" i="5"/>
  <c r="D335" i="5"/>
  <c r="G335" i="5" s="1"/>
  <c r="D334" i="5"/>
  <c r="G334" i="5" s="1"/>
  <c r="D333" i="5"/>
  <c r="G333" i="5" s="1"/>
  <c r="D332" i="5"/>
  <c r="G332" i="5" s="1"/>
  <c r="D331" i="5"/>
  <c r="G331" i="5" s="1"/>
  <c r="D330" i="5"/>
  <c r="G330" i="5" s="1"/>
  <c r="D329" i="5"/>
  <c r="G329" i="5" s="1"/>
  <c r="D328" i="5"/>
  <c r="G328" i="5" s="1"/>
  <c r="D327" i="5"/>
  <c r="G327" i="5" s="1"/>
  <c r="D326" i="5"/>
  <c r="G326" i="5" s="1"/>
  <c r="G325" i="5"/>
  <c r="D325" i="5"/>
  <c r="D324" i="5"/>
  <c r="G324" i="5" s="1"/>
  <c r="D323" i="5"/>
  <c r="G323" i="5" s="1"/>
  <c r="D322" i="5"/>
  <c r="G322" i="5" s="1"/>
  <c r="D321" i="5"/>
  <c r="G321" i="5" s="1"/>
  <c r="D320" i="5"/>
  <c r="G320" i="5" s="1"/>
  <c r="D319" i="5"/>
  <c r="G319" i="5" s="1"/>
  <c r="D318" i="5"/>
  <c r="G318" i="5" s="1"/>
  <c r="D317" i="5"/>
  <c r="G317" i="5" s="1"/>
  <c r="D316" i="5"/>
  <c r="G316" i="5" s="1"/>
  <c r="D315" i="5"/>
  <c r="G315" i="5" s="1"/>
  <c r="D314" i="5"/>
  <c r="G314" i="5" s="1"/>
  <c r="D313" i="5"/>
  <c r="G313" i="5" s="1"/>
  <c r="D312" i="5"/>
  <c r="G312" i="5" s="1"/>
  <c r="D311" i="5"/>
  <c r="G311" i="5" s="1"/>
  <c r="D310" i="5"/>
  <c r="G310" i="5" s="1"/>
  <c r="D309" i="5"/>
  <c r="G309" i="5" s="1"/>
  <c r="D308" i="5"/>
  <c r="G308" i="5" s="1"/>
  <c r="G307" i="5"/>
  <c r="D307" i="5"/>
  <c r="D306" i="5"/>
  <c r="G306" i="5" s="1"/>
  <c r="D305" i="5"/>
  <c r="G305" i="5" s="1"/>
  <c r="D304" i="5"/>
  <c r="G304" i="5" s="1"/>
  <c r="D303" i="5"/>
  <c r="G303" i="5" s="1"/>
  <c r="D302" i="5"/>
  <c r="G302" i="5" s="1"/>
  <c r="D301" i="5"/>
  <c r="G301" i="5" s="1"/>
  <c r="G300" i="5"/>
  <c r="D300" i="5"/>
  <c r="D299" i="5"/>
  <c r="G299" i="5" s="1"/>
  <c r="D298" i="5"/>
  <c r="G298" i="5" s="1"/>
  <c r="D297" i="5"/>
  <c r="G297" i="5" s="1"/>
  <c r="D296" i="5"/>
  <c r="G296" i="5" s="1"/>
  <c r="D295" i="5"/>
  <c r="G295" i="5" s="1"/>
  <c r="D294" i="5"/>
  <c r="G294" i="5" s="1"/>
  <c r="D293" i="5"/>
  <c r="G293" i="5" s="1"/>
  <c r="D292" i="5"/>
  <c r="G292" i="5" s="1"/>
  <c r="G291" i="5"/>
  <c r="D291" i="5"/>
  <c r="D290" i="5"/>
  <c r="G290" i="5" s="1"/>
  <c r="D289" i="5"/>
  <c r="G289" i="5" s="1"/>
  <c r="D288" i="5"/>
  <c r="G288" i="5" s="1"/>
  <c r="D287" i="5"/>
  <c r="G287" i="5" s="1"/>
  <c r="G286" i="5"/>
  <c r="D286" i="5"/>
  <c r="D285" i="5"/>
  <c r="G285" i="5" s="1"/>
  <c r="D284" i="5"/>
  <c r="G284" i="5" s="1"/>
  <c r="D283" i="5"/>
  <c r="G283" i="5" s="1"/>
  <c r="D282" i="5"/>
  <c r="G282" i="5" s="1"/>
  <c r="D281" i="5"/>
  <c r="G281" i="5" s="1"/>
  <c r="D280" i="5"/>
  <c r="G280" i="5" s="1"/>
  <c r="D279" i="5"/>
  <c r="G279" i="5" s="1"/>
  <c r="D278" i="5"/>
  <c r="G278" i="5" s="1"/>
  <c r="D277" i="5"/>
  <c r="G277" i="5" s="1"/>
  <c r="D276" i="5"/>
  <c r="G276" i="5" s="1"/>
  <c r="D275" i="5"/>
  <c r="G275" i="5" s="1"/>
  <c r="G274" i="5"/>
  <c r="D274" i="5"/>
  <c r="D273" i="5"/>
  <c r="G273" i="5" s="1"/>
  <c r="D272" i="5"/>
  <c r="G272" i="5" s="1"/>
  <c r="D271" i="5"/>
  <c r="G271" i="5" s="1"/>
  <c r="D270" i="5"/>
  <c r="G270" i="5" s="1"/>
  <c r="D269" i="5"/>
  <c r="G269" i="5" s="1"/>
  <c r="G268" i="5"/>
  <c r="D268" i="5"/>
  <c r="G267" i="5"/>
  <c r="D267" i="5"/>
  <c r="D266" i="5"/>
  <c r="G266" i="5" s="1"/>
  <c r="D265" i="5"/>
  <c r="G265" i="5" s="1"/>
  <c r="D264" i="5"/>
  <c r="G264" i="5" s="1"/>
  <c r="D263" i="5"/>
  <c r="G263" i="5" s="1"/>
  <c r="D262" i="5"/>
  <c r="G262" i="5" s="1"/>
  <c r="D261" i="5"/>
  <c r="G261" i="5" s="1"/>
  <c r="D260" i="5"/>
  <c r="G260" i="5" s="1"/>
  <c r="D259" i="5"/>
  <c r="G259" i="5" s="1"/>
  <c r="D258" i="5"/>
  <c r="G258" i="5" s="1"/>
  <c r="D257" i="5"/>
  <c r="G257" i="5" s="1"/>
  <c r="D256" i="5"/>
  <c r="G256" i="5" s="1"/>
  <c r="D255" i="5"/>
  <c r="G255" i="5" s="1"/>
  <c r="G254" i="5"/>
  <c r="D254" i="5"/>
  <c r="D253" i="5"/>
  <c r="G253" i="5" s="1"/>
  <c r="D252" i="5"/>
  <c r="G252" i="5" s="1"/>
  <c r="G251" i="5"/>
  <c r="D251" i="5"/>
  <c r="G250" i="5"/>
  <c r="D250" i="5"/>
  <c r="D249" i="5"/>
  <c r="G249" i="5" s="1"/>
  <c r="D248" i="5"/>
  <c r="G248" i="5" s="1"/>
  <c r="G247" i="5"/>
  <c r="D247" i="5"/>
  <c r="D246" i="5"/>
  <c r="G246" i="5" s="1"/>
  <c r="D245" i="5"/>
  <c r="G245" i="5" s="1"/>
  <c r="G244" i="5"/>
  <c r="D244" i="5"/>
  <c r="G243" i="5"/>
  <c r="D243" i="5"/>
  <c r="D242" i="5"/>
  <c r="G242" i="5" s="1"/>
  <c r="D241" i="5"/>
  <c r="G241" i="5" s="1"/>
  <c r="D240" i="5"/>
  <c r="G240" i="5" s="1"/>
  <c r="D239" i="5"/>
  <c r="G239" i="5" s="1"/>
  <c r="G238" i="5"/>
  <c r="D238" i="5"/>
  <c r="D237" i="5"/>
  <c r="G237" i="5" s="1"/>
  <c r="D236" i="5"/>
  <c r="G236" i="5" s="1"/>
  <c r="G235" i="5"/>
  <c r="D235" i="5"/>
  <c r="D234" i="5"/>
  <c r="G234" i="5" s="1"/>
  <c r="D233" i="5"/>
  <c r="G233" i="5" s="1"/>
  <c r="D232" i="5"/>
  <c r="G232" i="5" s="1"/>
  <c r="D231" i="5"/>
  <c r="G231" i="5" s="1"/>
  <c r="D230" i="5"/>
  <c r="G230" i="5" s="1"/>
  <c r="D229" i="5"/>
  <c r="G229" i="5" s="1"/>
  <c r="D228" i="5"/>
  <c r="G228" i="5" s="1"/>
  <c r="D227" i="5"/>
  <c r="G227" i="5" s="1"/>
  <c r="D226" i="5"/>
  <c r="G226" i="5" s="1"/>
  <c r="D225" i="5"/>
  <c r="G225" i="5" s="1"/>
  <c r="D224" i="5"/>
  <c r="G224" i="5" s="1"/>
  <c r="D223" i="5"/>
  <c r="G223" i="5" s="1"/>
  <c r="D222" i="5"/>
  <c r="G222" i="5" s="1"/>
  <c r="D221" i="5"/>
  <c r="G221" i="5" s="1"/>
  <c r="D220" i="5"/>
  <c r="G220" i="5" s="1"/>
  <c r="D219" i="5"/>
  <c r="G219" i="5" s="1"/>
  <c r="G218" i="5"/>
  <c r="D218" i="5"/>
  <c r="D217" i="5"/>
  <c r="G217" i="5" s="1"/>
  <c r="D216" i="5"/>
  <c r="G216" i="5" s="1"/>
  <c r="D215" i="5"/>
  <c r="G215" i="5" s="1"/>
  <c r="D214" i="5"/>
  <c r="G214" i="5" s="1"/>
  <c r="D213" i="5"/>
  <c r="G213" i="5" s="1"/>
  <c r="D212" i="5"/>
  <c r="G212" i="5" s="1"/>
  <c r="G211" i="5"/>
  <c r="D211" i="5"/>
  <c r="D210" i="5"/>
  <c r="G210" i="5" s="1"/>
  <c r="D209" i="5"/>
  <c r="G209" i="5" s="1"/>
  <c r="D208" i="5"/>
  <c r="G208" i="5" s="1"/>
  <c r="D207" i="5"/>
  <c r="G207" i="5" s="1"/>
  <c r="D206" i="5"/>
  <c r="G206" i="5" s="1"/>
  <c r="D205" i="5"/>
  <c r="G205" i="5" s="1"/>
  <c r="D204" i="5"/>
  <c r="G204" i="5" s="1"/>
  <c r="D203" i="5"/>
  <c r="G203" i="5" s="1"/>
  <c r="D202" i="5"/>
  <c r="G202" i="5" s="1"/>
  <c r="D201" i="5"/>
  <c r="G201" i="5" s="1"/>
  <c r="G200" i="5"/>
  <c r="D200" i="5"/>
  <c r="D199" i="5"/>
  <c r="G199" i="5" s="1"/>
  <c r="D198" i="5"/>
  <c r="G198" i="5" s="1"/>
  <c r="G197" i="5"/>
  <c r="D197" i="5"/>
  <c r="G196" i="5"/>
  <c r="D196" i="5"/>
  <c r="D195" i="5"/>
  <c r="G195" i="5" s="1"/>
  <c r="D194" i="5"/>
  <c r="G194" i="5" s="1"/>
  <c r="G193" i="5"/>
  <c r="D193" i="5"/>
  <c r="D192" i="5"/>
  <c r="G192" i="5" s="1"/>
  <c r="D191" i="5"/>
  <c r="G191" i="5" s="1"/>
  <c r="D190" i="5"/>
  <c r="G190" i="5" s="1"/>
  <c r="D189" i="5"/>
  <c r="G189" i="5" s="1"/>
  <c r="D188" i="5"/>
  <c r="G188" i="5" s="1"/>
  <c r="D187" i="5"/>
  <c r="G187" i="5" s="1"/>
  <c r="D186" i="5"/>
  <c r="G186" i="5" s="1"/>
  <c r="D185" i="5"/>
  <c r="G185" i="5" s="1"/>
  <c r="D184" i="5"/>
  <c r="G184" i="5" s="1"/>
  <c r="D183" i="5"/>
  <c r="G183" i="5" s="1"/>
  <c r="D182" i="5"/>
  <c r="G182" i="5" s="1"/>
  <c r="D181" i="5"/>
  <c r="G181" i="5" s="1"/>
  <c r="D180" i="5"/>
  <c r="G180" i="5" s="1"/>
  <c r="G179" i="5"/>
  <c r="D179" i="5"/>
  <c r="D178" i="5"/>
  <c r="G178" i="5" s="1"/>
  <c r="D177" i="5"/>
  <c r="G177" i="5" s="1"/>
  <c r="D176" i="5"/>
  <c r="G176" i="5" s="1"/>
  <c r="D175" i="5"/>
  <c r="G175" i="5" s="1"/>
  <c r="D174" i="5"/>
  <c r="G174" i="5" s="1"/>
  <c r="D173" i="5"/>
  <c r="G173" i="5" s="1"/>
  <c r="D172" i="5"/>
  <c r="G172" i="5" s="1"/>
  <c r="D171" i="5"/>
  <c r="G171" i="5" s="1"/>
  <c r="D170" i="5"/>
  <c r="G170" i="5" s="1"/>
  <c r="D169" i="5"/>
  <c r="G169" i="5" s="1"/>
  <c r="D168" i="5"/>
  <c r="G168" i="5" s="1"/>
  <c r="D167" i="5"/>
  <c r="G167" i="5" s="1"/>
  <c r="D166" i="5"/>
  <c r="G166" i="5" s="1"/>
  <c r="D165" i="5"/>
  <c r="G165" i="5" s="1"/>
  <c r="D164" i="5"/>
  <c r="G164" i="5" s="1"/>
  <c r="D163" i="5"/>
  <c r="G163" i="5" s="1"/>
  <c r="D162" i="5"/>
  <c r="G162" i="5" s="1"/>
  <c r="D161" i="5"/>
  <c r="G161" i="5" s="1"/>
  <c r="D160" i="5"/>
  <c r="G160" i="5" s="1"/>
  <c r="D159" i="5"/>
  <c r="G159" i="5" s="1"/>
  <c r="D158" i="5"/>
  <c r="G158" i="5" s="1"/>
  <c r="D157" i="5"/>
  <c r="G157" i="5" s="1"/>
  <c r="D156" i="5"/>
  <c r="G156" i="5" s="1"/>
  <c r="D155" i="5"/>
  <c r="G155" i="5" s="1"/>
  <c r="D154" i="5"/>
  <c r="G154" i="5" s="1"/>
  <c r="G153" i="5"/>
  <c r="D153" i="5"/>
  <c r="D152" i="5"/>
  <c r="G152" i="5" s="1"/>
  <c r="D151" i="5"/>
  <c r="G151" i="5" s="1"/>
  <c r="D150" i="5"/>
  <c r="G150" i="5" s="1"/>
  <c r="D149" i="5"/>
  <c r="G149" i="5" s="1"/>
  <c r="G148" i="5"/>
  <c r="D148" i="5"/>
  <c r="D147" i="5"/>
  <c r="G147" i="5" s="1"/>
  <c r="D146" i="5"/>
  <c r="G146" i="5" s="1"/>
  <c r="D145" i="5"/>
  <c r="G145" i="5" s="1"/>
  <c r="D144" i="5"/>
  <c r="G144" i="5" s="1"/>
  <c r="D143" i="5"/>
  <c r="G143" i="5" s="1"/>
  <c r="D142" i="5"/>
  <c r="G142" i="5" s="1"/>
  <c r="D141" i="5"/>
  <c r="G141" i="5" s="1"/>
  <c r="D140" i="5"/>
  <c r="G140" i="5" s="1"/>
  <c r="G139" i="5"/>
  <c r="D139" i="5"/>
  <c r="D138" i="5"/>
  <c r="G138" i="5" s="1"/>
  <c r="D137" i="5"/>
  <c r="G137" i="5" s="1"/>
  <c r="G136" i="5"/>
  <c r="D136" i="5"/>
  <c r="G135" i="5"/>
  <c r="D135" i="5"/>
  <c r="D134" i="5"/>
  <c r="G134" i="5" s="1"/>
  <c r="D133" i="5"/>
  <c r="G133" i="5" s="1"/>
  <c r="D132" i="5"/>
  <c r="G132" i="5" s="1"/>
  <c r="D131" i="5"/>
  <c r="G131" i="5" s="1"/>
  <c r="D130" i="5"/>
  <c r="G130" i="5" s="1"/>
  <c r="D129" i="5"/>
  <c r="G129" i="5" s="1"/>
  <c r="D128" i="5"/>
  <c r="G128" i="5" s="1"/>
  <c r="D127" i="5"/>
  <c r="G127" i="5" s="1"/>
  <c r="D126" i="5"/>
  <c r="G126" i="5" s="1"/>
  <c r="G125" i="5"/>
  <c r="D125" i="5"/>
  <c r="D124" i="5"/>
  <c r="G124" i="5" s="1"/>
  <c r="D123" i="5"/>
  <c r="G123" i="5" s="1"/>
  <c r="D122" i="5"/>
  <c r="G122" i="5" s="1"/>
  <c r="D121" i="5"/>
  <c r="G121" i="5" s="1"/>
  <c r="D120" i="5"/>
  <c r="G120" i="5" s="1"/>
  <c r="D119" i="5"/>
  <c r="G119" i="5" s="1"/>
  <c r="D118" i="5"/>
  <c r="G118" i="5" s="1"/>
  <c r="G117" i="5"/>
  <c r="D117" i="5"/>
  <c r="G116" i="5"/>
  <c r="D116" i="5"/>
  <c r="D115" i="5"/>
  <c r="G115" i="5" s="1"/>
  <c r="D114" i="5"/>
  <c r="G114" i="5" s="1"/>
  <c r="D113" i="5"/>
  <c r="G113" i="5" s="1"/>
  <c r="D112" i="5"/>
  <c r="G112" i="5" s="1"/>
  <c r="D111" i="5"/>
  <c r="G111" i="5" s="1"/>
  <c r="D110" i="5"/>
  <c r="G110" i="5" s="1"/>
  <c r="G109" i="5"/>
  <c r="D109" i="5"/>
  <c r="D108" i="5"/>
  <c r="G108" i="5" s="1"/>
  <c r="D107" i="5"/>
  <c r="G107" i="5" s="1"/>
  <c r="D106" i="5"/>
  <c r="G106" i="5" s="1"/>
  <c r="D105" i="5"/>
  <c r="G105" i="5" s="1"/>
  <c r="D104" i="5"/>
  <c r="G104" i="5" s="1"/>
  <c r="D103" i="5"/>
  <c r="G103" i="5" s="1"/>
  <c r="D102" i="5"/>
  <c r="G102" i="5" s="1"/>
  <c r="D101" i="5"/>
  <c r="G101" i="5" s="1"/>
  <c r="D100" i="5"/>
  <c r="G100" i="5" s="1"/>
  <c r="D99" i="5"/>
  <c r="G99" i="5" s="1"/>
  <c r="D98" i="5"/>
  <c r="G98" i="5" s="1"/>
  <c r="D97" i="5"/>
  <c r="G97" i="5" s="1"/>
  <c r="D96" i="5"/>
  <c r="G96" i="5" s="1"/>
  <c r="D95" i="5"/>
  <c r="G95" i="5" s="1"/>
  <c r="G94" i="5"/>
  <c r="D94" i="5"/>
  <c r="D93" i="5"/>
  <c r="G93" i="5" s="1"/>
  <c r="D92" i="5"/>
  <c r="G92" i="5" s="1"/>
  <c r="D91" i="5"/>
  <c r="G91" i="5" s="1"/>
  <c r="D90" i="5"/>
  <c r="G90" i="5" s="1"/>
  <c r="D89" i="5"/>
  <c r="G89" i="5" s="1"/>
  <c r="D88" i="5"/>
  <c r="G88" i="5" s="1"/>
  <c r="D87" i="5"/>
  <c r="G87" i="5" s="1"/>
  <c r="D86" i="5"/>
  <c r="G86" i="5" s="1"/>
  <c r="G85" i="5"/>
  <c r="D85" i="5"/>
  <c r="D84" i="5"/>
  <c r="G84" i="5" s="1"/>
  <c r="D83" i="5"/>
  <c r="G83" i="5" s="1"/>
  <c r="G82" i="5"/>
  <c r="D82" i="5"/>
  <c r="G81" i="5"/>
  <c r="D81" i="5"/>
  <c r="J80" i="5" a="1"/>
  <c r="J88" i="5" s="1"/>
  <c r="D80" i="5"/>
  <c r="G80" i="5" s="1"/>
  <c r="D79" i="5"/>
  <c r="G79" i="5" s="1"/>
  <c r="D78" i="5"/>
  <c r="G78" i="5" s="1"/>
  <c r="L77" i="5"/>
  <c r="K77" i="5"/>
  <c r="D77" i="5"/>
  <c r="G77" i="5" s="1"/>
  <c r="L76" i="5"/>
  <c r="K76" i="5"/>
  <c r="D76" i="5"/>
  <c r="G76" i="5" s="1"/>
  <c r="D75" i="5"/>
  <c r="G75" i="5" s="1"/>
  <c r="D74" i="5"/>
  <c r="G74" i="5" s="1"/>
  <c r="D73" i="5"/>
  <c r="G73" i="5" s="1"/>
  <c r="D72" i="5"/>
  <c r="G72" i="5" s="1"/>
  <c r="D71" i="5"/>
  <c r="G71" i="5" s="1"/>
  <c r="D70" i="5"/>
  <c r="G70" i="5" s="1"/>
  <c r="G69" i="5"/>
  <c r="D69" i="5"/>
  <c r="G68" i="5"/>
  <c r="D68" i="5"/>
  <c r="D67" i="5"/>
  <c r="G67" i="5" s="1"/>
  <c r="D66" i="5"/>
  <c r="G66" i="5" s="1"/>
  <c r="D65" i="5"/>
  <c r="G65" i="5" s="1"/>
  <c r="D64" i="5"/>
  <c r="G64" i="5" s="1"/>
  <c r="D63" i="5"/>
  <c r="G63" i="5" s="1"/>
  <c r="C58" i="5"/>
  <c r="B16" i="5"/>
  <c r="C16" i="5" s="1"/>
  <c r="B15" i="5"/>
  <c r="C15" i="5" s="1"/>
  <c r="C14" i="5"/>
  <c r="F9" i="5"/>
  <c r="E9" i="5"/>
  <c r="C9" i="5"/>
  <c r="B9" i="5"/>
  <c r="B5" i="5"/>
  <c r="B6" i="5" s="1"/>
  <c r="I4" i="5"/>
  <c r="D4" i="5"/>
  <c r="Z22" i="11" l="1"/>
  <c r="AA22" i="11" s="1"/>
  <c r="AB22" i="11" s="1"/>
  <c r="AF22" i="11"/>
  <c r="AF21" i="11"/>
  <c r="AL21" i="11" s="1"/>
  <c r="AH21" i="11"/>
  <c r="AG21" i="11"/>
  <c r="AI21" i="11" s="1"/>
  <c r="AJ21" i="11" s="1"/>
  <c r="AK21" i="11" s="1"/>
  <c r="AE21" i="11"/>
  <c r="F21" i="11"/>
  <c r="J21" i="11" s="1"/>
  <c r="E8" i="6"/>
  <c r="C8" i="12"/>
  <c r="E8" i="12" s="1"/>
  <c r="E8" i="8"/>
  <c r="C8" i="9"/>
  <c r="E8" i="9" s="1"/>
  <c r="F21" i="9"/>
  <c r="J21" i="9" s="1"/>
  <c r="J21" i="8"/>
  <c r="G21" i="8"/>
  <c r="H21" i="8" s="1"/>
  <c r="J21" i="10"/>
  <c r="G21" i="10"/>
  <c r="H21" i="10" s="1"/>
  <c r="I21" i="10" s="1"/>
  <c r="F21" i="12"/>
  <c r="G21" i="12" s="1"/>
  <c r="H21" i="12" s="1"/>
  <c r="G21" i="11"/>
  <c r="H21" i="11" s="1"/>
  <c r="I21" i="11" s="1"/>
  <c r="F21" i="6"/>
  <c r="G21" i="6" s="1"/>
  <c r="H21" i="6" s="1"/>
  <c r="BP10" i="5"/>
  <c r="AG10" i="5"/>
  <c r="BJ10" i="5"/>
  <c r="R10" i="5"/>
  <c r="AT10" i="5"/>
  <c r="AU10" i="5"/>
  <c r="Q10" i="5"/>
  <c r="AF10" i="5"/>
  <c r="BH10" i="5"/>
  <c r="W10" i="5"/>
  <c r="AL10" i="5"/>
  <c r="AZ10" i="5"/>
  <c r="BN10" i="5"/>
  <c r="X10" i="5"/>
  <c r="AM10" i="5"/>
  <c r="BA10" i="5"/>
  <c r="BO10" i="5"/>
  <c r="BI10" i="5"/>
  <c r="BC10" i="5"/>
  <c r="AW10" i="5"/>
  <c r="AQ10" i="5"/>
  <c r="AK10" i="5"/>
  <c r="AE10" i="5"/>
  <c r="Y10" i="5"/>
  <c r="S10" i="5"/>
  <c r="M10" i="5"/>
  <c r="BE10" i="5"/>
  <c r="AI10" i="5"/>
  <c r="AB10" i="5"/>
  <c r="N10" i="5"/>
  <c r="BR10" i="5"/>
  <c r="AV10" i="5"/>
  <c r="AO10" i="5"/>
  <c r="T10" i="5"/>
  <c r="BK10" i="5"/>
  <c r="AA10" i="5"/>
  <c r="BM10" i="5"/>
  <c r="BF10" i="5"/>
  <c r="AY10" i="5"/>
  <c r="AR10" i="5"/>
  <c r="AJ10" i="5"/>
  <c r="AC10" i="5"/>
  <c r="V10" i="5"/>
  <c r="O10" i="5"/>
  <c r="BS10" i="5"/>
  <c r="BL10" i="5"/>
  <c r="AX10" i="5"/>
  <c r="AP10" i="5"/>
  <c r="U10" i="5"/>
  <c r="BD10" i="5"/>
  <c r="AH10" i="5"/>
  <c r="Z10" i="5"/>
  <c r="AN10" i="5"/>
  <c r="BB10" i="5"/>
  <c r="BQ10" i="5"/>
  <c r="G4" i="5"/>
  <c r="D9" i="5"/>
  <c r="I9" i="5" s="1"/>
  <c r="P10" i="5"/>
  <c r="AD10" i="5"/>
  <c r="AS10" i="5"/>
  <c r="BG10" i="5"/>
  <c r="B17" i="5"/>
  <c r="M83" i="5"/>
  <c r="N88" i="5"/>
  <c r="M87" i="5"/>
  <c r="L86" i="5"/>
  <c r="K85" i="5"/>
  <c r="J84" i="5"/>
  <c r="N82" i="5"/>
  <c r="M81" i="5"/>
  <c r="L80" i="5"/>
  <c r="M88" i="5"/>
  <c r="K87" i="5"/>
  <c r="N85" i="5"/>
  <c r="L84" i="5"/>
  <c r="J83" i="5"/>
  <c r="L81" i="5"/>
  <c r="J80" i="5"/>
  <c r="K88" i="5"/>
  <c r="N86" i="5"/>
  <c r="L85" i="5"/>
  <c r="N83" i="5"/>
  <c r="L82" i="5"/>
  <c r="J81" i="5"/>
  <c r="N87" i="5"/>
  <c r="K86" i="5"/>
  <c r="N84" i="5"/>
  <c r="L83" i="5"/>
  <c r="J82" i="5"/>
  <c r="M80" i="5"/>
  <c r="L87" i="5"/>
  <c r="J86" i="5"/>
  <c r="M84" i="5"/>
  <c r="K83" i="5"/>
  <c r="N81" i="5"/>
  <c r="K80" i="5"/>
  <c r="K84" i="5"/>
  <c r="L88" i="5"/>
  <c r="N80" i="5"/>
  <c r="J85" i="5"/>
  <c r="K81" i="5"/>
  <c r="M85" i="5"/>
  <c r="K82" i="5"/>
  <c r="M86" i="5"/>
  <c r="M82" i="5"/>
  <c r="J87" i="5"/>
  <c r="D4" i="4"/>
  <c r="B5" i="4"/>
  <c r="B6" i="4" s="1"/>
  <c r="D63" i="4"/>
  <c r="D64" i="4"/>
  <c r="D65" i="4"/>
  <c r="D66" i="4"/>
  <c r="G66" i="4" s="1"/>
  <c r="D67" i="4"/>
  <c r="G67" i="4" s="1"/>
  <c r="D68" i="4"/>
  <c r="G68" i="4" s="1"/>
  <c r="D69" i="4"/>
  <c r="D70" i="4"/>
  <c r="G70" i="4" s="1"/>
  <c r="D71" i="4"/>
  <c r="G71" i="4" s="1"/>
  <c r="D72" i="4"/>
  <c r="G72" i="4" s="1"/>
  <c r="D73" i="4"/>
  <c r="G73" i="4" s="1"/>
  <c r="D74" i="4"/>
  <c r="G74" i="4" s="1"/>
  <c r="D75" i="4"/>
  <c r="D76" i="4"/>
  <c r="D77" i="4"/>
  <c r="G77" i="4" s="1"/>
  <c r="D78" i="4"/>
  <c r="G78" i="4" s="1"/>
  <c r="D79" i="4"/>
  <c r="G79" i="4" s="1"/>
  <c r="D80" i="4"/>
  <c r="D81" i="4"/>
  <c r="D82" i="4"/>
  <c r="G82" i="4" s="1"/>
  <c r="D83" i="4"/>
  <c r="G83" i="4" s="1"/>
  <c r="D84" i="4"/>
  <c r="G84" i="4" s="1"/>
  <c r="D85" i="4"/>
  <c r="G85" i="4" s="1"/>
  <c r="D86" i="4"/>
  <c r="G86" i="4" s="1"/>
  <c r="D87" i="4"/>
  <c r="D88" i="4"/>
  <c r="D89" i="4"/>
  <c r="G89" i="4" s="1"/>
  <c r="D90" i="4"/>
  <c r="G90" i="4" s="1"/>
  <c r="D91" i="4"/>
  <c r="G91" i="4" s="1"/>
  <c r="D92" i="4"/>
  <c r="G92" i="4" s="1"/>
  <c r="D93" i="4"/>
  <c r="D94" i="4"/>
  <c r="G94" i="4" s="1"/>
  <c r="D95" i="4"/>
  <c r="D96" i="4"/>
  <c r="G96" i="4" s="1"/>
  <c r="D97" i="4"/>
  <c r="G97" i="4" s="1"/>
  <c r="D98" i="4"/>
  <c r="G98" i="4" s="1"/>
  <c r="D99" i="4"/>
  <c r="D100" i="4"/>
  <c r="D101" i="4"/>
  <c r="D102" i="4"/>
  <c r="G102" i="4" s="1"/>
  <c r="D103" i="4"/>
  <c r="D104" i="4"/>
  <c r="G104" i="4" s="1"/>
  <c r="D105" i="4"/>
  <c r="D106" i="4"/>
  <c r="G106" i="4" s="1"/>
  <c r="D107" i="4"/>
  <c r="G107" i="4" s="1"/>
  <c r="D108" i="4"/>
  <c r="G108" i="4" s="1"/>
  <c r="D109" i="4"/>
  <c r="G109" i="4" s="1"/>
  <c r="D110" i="4"/>
  <c r="G110" i="4" s="1"/>
  <c r="D111" i="4"/>
  <c r="D112" i="4"/>
  <c r="D113" i="4"/>
  <c r="D114" i="4"/>
  <c r="G114" i="4" s="1"/>
  <c r="D115" i="4"/>
  <c r="G115" i="4" s="1"/>
  <c r="D116" i="4"/>
  <c r="G116" i="4" s="1"/>
  <c r="D117" i="4"/>
  <c r="D118" i="4"/>
  <c r="G118" i="4" s="1"/>
  <c r="D119" i="4"/>
  <c r="G119" i="4" s="1"/>
  <c r="D120" i="4"/>
  <c r="G120" i="4" s="1"/>
  <c r="D121" i="4"/>
  <c r="G121" i="4" s="1"/>
  <c r="D122" i="4"/>
  <c r="G122" i="4" s="1"/>
  <c r="D123" i="4"/>
  <c r="D124" i="4"/>
  <c r="D125" i="4"/>
  <c r="D126" i="4"/>
  <c r="G126" i="4" s="1"/>
  <c r="D127" i="4"/>
  <c r="D128" i="4"/>
  <c r="G128" i="4" s="1"/>
  <c r="D129" i="4"/>
  <c r="D130" i="4"/>
  <c r="G130" i="4" s="1"/>
  <c r="D131" i="4"/>
  <c r="G131" i="4" s="1"/>
  <c r="D132" i="4"/>
  <c r="G132" i="4" s="1"/>
  <c r="D133" i="4"/>
  <c r="G133" i="4" s="1"/>
  <c r="D134" i="4"/>
  <c r="G134" i="4" s="1"/>
  <c r="D135" i="4"/>
  <c r="D136" i="4"/>
  <c r="D137" i="4"/>
  <c r="D138" i="4"/>
  <c r="G138" i="4" s="1"/>
  <c r="D139" i="4"/>
  <c r="G139" i="4" s="1"/>
  <c r="D140" i="4"/>
  <c r="G140" i="4" s="1"/>
  <c r="D141" i="4"/>
  <c r="D142" i="4"/>
  <c r="G142" i="4" s="1"/>
  <c r="D143" i="4"/>
  <c r="G143" i="4" s="1"/>
  <c r="D144" i="4"/>
  <c r="D145" i="4"/>
  <c r="G145" i="4" s="1"/>
  <c r="D146" i="4"/>
  <c r="G146" i="4" s="1"/>
  <c r="D147" i="4"/>
  <c r="D148" i="4"/>
  <c r="D149" i="4"/>
  <c r="G149" i="4" s="1"/>
  <c r="D150" i="4"/>
  <c r="G150" i="4" s="1"/>
  <c r="D151" i="4"/>
  <c r="G151" i="4" s="1"/>
  <c r="D152" i="4"/>
  <c r="G152" i="4" s="1"/>
  <c r="D153" i="4"/>
  <c r="D154" i="4"/>
  <c r="G154" i="4" s="1"/>
  <c r="D155" i="4"/>
  <c r="G155" i="4" s="1"/>
  <c r="D156" i="4"/>
  <c r="G156" i="4" s="1"/>
  <c r="D157" i="4"/>
  <c r="D158" i="4"/>
  <c r="G158" i="4" s="1"/>
  <c r="D159" i="4"/>
  <c r="D160" i="4"/>
  <c r="D161" i="4"/>
  <c r="G161" i="4" s="1"/>
  <c r="D162" i="4"/>
  <c r="G162" i="4" s="1"/>
  <c r="D163" i="4"/>
  <c r="G163" i="4" s="1"/>
  <c r="D164" i="4"/>
  <c r="G164" i="4" s="1"/>
  <c r="D165" i="4"/>
  <c r="D166" i="4"/>
  <c r="G166" i="4" s="1"/>
  <c r="D167" i="4"/>
  <c r="D168" i="4"/>
  <c r="G168" i="4" s="1"/>
  <c r="D169" i="4"/>
  <c r="D170" i="4"/>
  <c r="G170" i="4" s="1"/>
  <c r="D171" i="4"/>
  <c r="D172" i="4"/>
  <c r="D173" i="4"/>
  <c r="D174" i="4"/>
  <c r="G174" i="4" s="1"/>
  <c r="D175" i="4"/>
  <c r="G175" i="4" s="1"/>
  <c r="D176" i="4"/>
  <c r="G176" i="4" s="1"/>
  <c r="D177" i="4"/>
  <c r="D178" i="4"/>
  <c r="G178" i="4" s="1"/>
  <c r="D179" i="4"/>
  <c r="G179" i="4" s="1"/>
  <c r="D180" i="4"/>
  <c r="G180" i="4" s="1"/>
  <c r="D181" i="4"/>
  <c r="G181" i="4" s="1"/>
  <c r="D182" i="4"/>
  <c r="G182" i="4" s="1"/>
  <c r="D183" i="4"/>
  <c r="D184" i="4"/>
  <c r="D185" i="4"/>
  <c r="D186" i="4"/>
  <c r="G186" i="4" s="1"/>
  <c r="D187" i="4"/>
  <c r="G187" i="4" s="1"/>
  <c r="D188" i="4"/>
  <c r="G188" i="4" s="1"/>
  <c r="D189" i="4"/>
  <c r="D190" i="4"/>
  <c r="G190" i="4" s="1"/>
  <c r="D191" i="4"/>
  <c r="D192" i="4"/>
  <c r="G192" i="4" s="1"/>
  <c r="D193" i="4"/>
  <c r="G193" i="4" s="1"/>
  <c r="D194" i="4"/>
  <c r="G194" i="4" s="1"/>
  <c r="D195" i="4"/>
  <c r="D196" i="4"/>
  <c r="D197" i="4"/>
  <c r="G197" i="4" s="1"/>
  <c r="D198" i="4"/>
  <c r="G198" i="4" s="1"/>
  <c r="D199" i="4"/>
  <c r="G199" i="4" s="1"/>
  <c r="D200" i="4"/>
  <c r="G200" i="4" s="1"/>
  <c r="D201" i="4"/>
  <c r="D202" i="4"/>
  <c r="G202" i="4" s="1"/>
  <c r="D203" i="4"/>
  <c r="G203" i="4" s="1"/>
  <c r="D204" i="4"/>
  <c r="G204" i="4" s="1"/>
  <c r="D205" i="4"/>
  <c r="D206" i="4"/>
  <c r="G206" i="4" s="1"/>
  <c r="D207" i="4"/>
  <c r="D208" i="4"/>
  <c r="D209" i="4"/>
  <c r="G209" i="4" s="1"/>
  <c r="D210" i="4"/>
  <c r="G210" i="4" s="1"/>
  <c r="D211" i="4"/>
  <c r="G211" i="4" s="1"/>
  <c r="D212" i="4"/>
  <c r="G212" i="4" s="1"/>
  <c r="D213" i="4"/>
  <c r="D214" i="4"/>
  <c r="G214" i="4" s="1"/>
  <c r="D215" i="4"/>
  <c r="D216" i="4"/>
  <c r="G216" i="4" s="1"/>
  <c r="D217" i="4"/>
  <c r="D218" i="4"/>
  <c r="G218" i="4" s="1"/>
  <c r="D219" i="4"/>
  <c r="D220" i="4"/>
  <c r="D221" i="4"/>
  <c r="D222" i="4"/>
  <c r="G222" i="4" s="1"/>
  <c r="D223" i="4"/>
  <c r="G223" i="4" s="1"/>
  <c r="D224" i="4"/>
  <c r="G224" i="4" s="1"/>
  <c r="D225" i="4"/>
  <c r="D226" i="4"/>
  <c r="G226" i="4" s="1"/>
  <c r="D227" i="4"/>
  <c r="G227" i="4" s="1"/>
  <c r="D228" i="4"/>
  <c r="G228" i="4" s="1"/>
  <c r="D229" i="4"/>
  <c r="G229" i="4" s="1"/>
  <c r="D230" i="4"/>
  <c r="G230" i="4" s="1"/>
  <c r="D231" i="4"/>
  <c r="D232" i="4"/>
  <c r="D233" i="4"/>
  <c r="D234" i="4"/>
  <c r="G234" i="4" s="1"/>
  <c r="D235" i="4"/>
  <c r="G235" i="4" s="1"/>
  <c r="D236" i="4"/>
  <c r="G236" i="4" s="1"/>
  <c r="D237" i="4"/>
  <c r="D238" i="4"/>
  <c r="G238" i="4" s="1"/>
  <c r="D239" i="4"/>
  <c r="G239" i="4" s="1"/>
  <c r="D240" i="4"/>
  <c r="G240" i="4" s="1"/>
  <c r="D241" i="4"/>
  <c r="G241" i="4" s="1"/>
  <c r="D242" i="4"/>
  <c r="G242" i="4" s="1"/>
  <c r="D243" i="4"/>
  <c r="D244" i="4"/>
  <c r="D245" i="4"/>
  <c r="G245" i="4" s="1"/>
  <c r="D246" i="4"/>
  <c r="G246" i="4" s="1"/>
  <c r="D247" i="4"/>
  <c r="G247" i="4" s="1"/>
  <c r="D248" i="4"/>
  <c r="G248" i="4" s="1"/>
  <c r="D249" i="4"/>
  <c r="D250" i="4"/>
  <c r="G250" i="4" s="1"/>
  <c r="D251" i="4"/>
  <c r="G251" i="4" s="1"/>
  <c r="D252" i="4"/>
  <c r="G252" i="4" s="1"/>
  <c r="D253" i="4"/>
  <c r="G253" i="4" s="1"/>
  <c r="D254" i="4"/>
  <c r="G254" i="4" s="1"/>
  <c r="D255" i="4"/>
  <c r="D256" i="4"/>
  <c r="D257" i="4"/>
  <c r="D258" i="4"/>
  <c r="G258" i="4" s="1"/>
  <c r="D259" i="4"/>
  <c r="G259" i="4" s="1"/>
  <c r="D260" i="4"/>
  <c r="G260" i="4" s="1"/>
  <c r="D261" i="4"/>
  <c r="D262" i="4"/>
  <c r="G262" i="4" s="1"/>
  <c r="D263" i="4"/>
  <c r="G263" i="4" s="1"/>
  <c r="D264" i="4"/>
  <c r="G264" i="4" s="1"/>
  <c r="D265" i="4"/>
  <c r="G265" i="4" s="1"/>
  <c r="D266" i="4"/>
  <c r="G266" i="4" s="1"/>
  <c r="D267" i="4"/>
  <c r="D268" i="4"/>
  <c r="D269" i="4"/>
  <c r="D270" i="4"/>
  <c r="G270" i="4" s="1"/>
  <c r="D271" i="4"/>
  <c r="D272" i="4"/>
  <c r="G272" i="4" s="1"/>
  <c r="D273" i="4"/>
  <c r="D274" i="4"/>
  <c r="G274" i="4" s="1"/>
  <c r="D275" i="4"/>
  <c r="G275" i="4" s="1"/>
  <c r="D276" i="4"/>
  <c r="G276" i="4" s="1"/>
  <c r="D277" i="4"/>
  <c r="G277" i="4" s="1"/>
  <c r="D278" i="4"/>
  <c r="G278" i="4" s="1"/>
  <c r="D279" i="4"/>
  <c r="D280" i="4"/>
  <c r="D281" i="4"/>
  <c r="G281" i="4" s="1"/>
  <c r="D282" i="4"/>
  <c r="G282" i="4" s="1"/>
  <c r="D283" i="4"/>
  <c r="G283" i="4" s="1"/>
  <c r="D284" i="4"/>
  <c r="G284" i="4" s="1"/>
  <c r="D285" i="4"/>
  <c r="D286" i="4"/>
  <c r="G286" i="4" s="1"/>
  <c r="D287" i="4"/>
  <c r="D288" i="4"/>
  <c r="G288" i="4" s="1"/>
  <c r="D289" i="4"/>
  <c r="G289" i="4" s="1"/>
  <c r="D290" i="4"/>
  <c r="G290" i="4" s="1"/>
  <c r="D291" i="4"/>
  <c r="D292" i="4"/>
  <c r="D293" i="4"/>
  <c r="D294" i="4"/>
  <c r="G294" i="4" s="1"/>
  <c r="D295" i="4"/>
  <c r="D296" i="4"/>
  <c r="G296" i="4" s="1"/>
  <c r="D297" i="4"/>
  <c r="D298" i="4"/>
  <c r="G298" i="4" s="1"/>
  <c r="D299" i="4"/>
  <c r="G299" i="4" s="1"/>
  <c r="D300" i="4"/>
  <c r="G300" i="4" s="1"/>
  <c r="D301" i="4"/>
  <c r="G301" i="4" s="1"/>
  <c r="D302" i="4"/>
  <c r="G302" i="4" s="1"/>
  <c r="D303" i="4"/>
  <c r="D304" i="4"/>
  <c r="D305" i="4"/>
  <c r="D306" i="4"/>
  <c r="G306" i="4" s="1"/>
  <c r="D307" i="4"/>
  <c r="G307" i="4" s="1"/>
  <c r="D308" i="4"/>
  <c r="D309" i="4"/>
  <c r="D310" i="4"/>
  <c r="G310" i="4" s="1"/>
  <c r="D311" i="4"/>
  <c r="G311" i="4" s="1"/>
  <c r="D312" i="4"/>
  <c r="G312" i="4" s="1"/>
  <c r="D313" i="4"/>
  <c r="G313" i="4" s="1"/>
  <c r="D314" i="4"/>
  <c r="G314" i="4" s="1"/>
  <c r="D315" i="4"/>
  <c r="D316" i="4"/>
  <c r="D317" i="4"/>
  <c r="G317" i="4" s="1"/>
  <c r="D318" i="4"/>
  <c r="G318" i="4" s="1"/>
  <c r="D319" i="4"/>
  <c r="G319" i="4" s="1"/>
  <c r="D320" i="4"/>
  <c r="D321" i="4"/>
  <c r="D322" i="4"/>
  <c r="G322" i="4" s="1"/>
  <c r="D323" i="4"/>
  <c r="G323" i="4" s="1"/>
  <c r="D324" i="4"/>
  <c r="G324" i="4" s="1"/>
  <c r="D325" i="4"/>
  <c r="G325" i="4" s="1"/>
  <c r="D326" i="4"/>
  <c r="G326" i="4" s="1"/>
  <c r="D327" i="4"/>
  <c r="D328" i="4"/>
  <c r="D329" i="4"/>
  <c r="D330" i="4"/>
  <c r="G330" i="4" s="1"/>
  <c r="D331" i="4"/>
  <c r="G331" i="4" s="1"/>
  <c r="D332" i="4"/>
  <c r="G332" i="4" s="1"/>
  <c r="D333" i="4"/>
  <c r="D334" i="4"/>
  <c r="G334" i="4" s="1"/>
  <c r="D335" i="4"/>
  <c r="D336" i="4"/>
  <c r="G336" i="4" s="1"/>
  <c r="D337" i="4"/>
  <c r="G337" i="4" s="1"/>
  <c r="D338" i="4"/>
  <c r="G338" i="4" s="1"/>
  <c r="D339" i="4"/>
  <c r="D340" i="4"/>
  <c r="D341" i="4"/>
  <c r="D342" i="4"/>
  <c r="G342" i="4" s="1"/>
  <c r="D343" i="4"/>
  <c r="G343" i="4" s="1"/>
  <c r="D344" i="4"/>
  <c r="G344" i="4" s="1"/>
  <c r="D345" i="4"/>
  <c r="D346" i="4"/>
  <c r="G346" i="4" s="1"/>
  <c r="D347" i="4"/>
  <c r="G347" i="4" s="1"/>
  <c r="D348" i="4"/>
  <c r="G348" i="4" s="1"/>
  <c r="D349" i="4"/>
  <c r="G349" i="4" s="1"/>
  <c r="D350" i="4"/>
  <c r="G350" i="4" s="1"/>
  <c r="D351" i="4"/>
  <c r="D352" i="4"/>
  <c r="D353" i="4"/>
  <c r="G353" i="4" s="1"/>
  <c r="D354" i="4"/>
  <c r="G354" i="4" s="1"/>
  <c r="D355" i="4"/>
  <c r="G355" i="4" s="1"/>
  <c r="D356" i="4"/>
  <c r="G356" i="4" s="1"/>
  <c r="D357" i="4"/>
  <c r="D358" i="4"/>
  <c r="G358" i="4" s="1"/>
  <c r="D359" i="4"/>
  <c r="G359" i="4" s="1"/>
  <c r="D360" i="4"/>
  <c r="G360" i="4" s="1"/>
  <c r="D361" i="4"/>
  <c r="G361" i="4" s="1"/>
  <c r="D362" i="4"/>
  <c r="G362" i="4" s="1"/>
  <c r="D363" i="4"/>
  <c r="D364" i="4"/>
  <c r="D365" i="4"/>
  <c r="G365" i="4" s="1"/>
  <c r="D366" i="4"/>
  <c r="G366" i="4" s="1"/>
  <c r="D367" i="4"/>
  <c r="G367" i="4" s="1"/>
  <c r="D368" i="4"/>
  <c r="G368" i="4" s="1"/>
  <c r="D369" i="4"/>
  <c r="D370" i="4"/>
  <c r="G370" i="4" s="1"/>
  <c r="D371" i="4"/>
  <c r="G371" i="4" s="1"/>
  <c r="D372" i="4"/>
  <c r="G372" i="4" s="1"/>
  <c r="D373" i="4"/>
  <c r="G373" i="4" s="1"/>
  <c r="D374" i="4"/>
  <c r="G374" i="4" s="1"/>
  <c r="D375" i="4"/>
  <c r="D376" i="4"/>
  <c r="D377" i="4"/>
  <c r="G377" i="4" s="1"/>
  <c r="D378" i="4"/>
  <c r="G378" i="4" s="1"/>
  <c r="D379" i="4"/>
  <c r="G379" i="4" s="1"/>
  <c r="D380" i="4"/>
  <c r="G380" i="4" s="1"/>
  <c r="D381" i="4"/>
  <c r="D382" i="4"/>
  <c r="G382" i="4" s="1"/>
  <c r="D383" i="4"/>
  <c r="G383" i="4" s="1"/>
  <c r="D384" i="4"/>
  <c r="G384" i="4" s="1"/>
  <c r="D385" i="4"/>
  <c r="D386" i="4"/>
  <c r="G386" i="4" s="1"/>
  <c r="D387" i="4"/>
  <c r="D388" i="4"/>
  <c r="D389" i="4"/>
  <c r="G389" i="4" s="1"/>
  <c r="D390" i="4"/>
  <c r="G390" i="4" s="1"/>
  <c r="D391" i="4"/>
  <c r="G391" i="4" s="1"/>
  <c r="D392" i="4"/>
  <c r="G392" i="4" s="1"/>
  <c r="D393" i="4"/>
  <c r="D394" i="4"/>
  <c r="G394" i="4" s="1"/>
  <c r="D395" i="4"/>
  <c r="G395" i="4" s="1"/>
  <c r="D396" i="4"/>
  <c r="G396" i="4" s="1"/>
  <c r="D397" i="4"/>
  <c r="D398" i="4"/>
  <c r="G398" i="4" s="1"/>
  <c r="D399" i="4"/>
  <c r="D400" i="4"/>
  <c r="D401" i="4"/>
  <c r="G401" i="4" s="1"/>
  <c r="D402" i="4"/>
  <c r="G402" i="4" s="1"/>
  <c r="D403" i="4"/>
  <c r="G403" i="4" s="1"/>
  <c r="D404" i="4"/>
  <c r="G404" i="4" s="1"/>
  <c r="D405" i="4"/>
  <c r="D406" i="4"/>
  <c r="D407" i="4"/>
  <c r="G407" i="4" s="1"/>
  <c r="D408" i="4"/>
  <c r="G408" i="4" s="1"/>
  <c r="D409" i="4"/>
  <c r="G409" i="4" s="1"/>
  <c r="D410" i="4"/>
  <c r="D411" i="4"/>
  <c r="D412" i="4"/>
  <c r="D413" i="4"/>
  <c r="D414" i="4"/>
  <c r="G414" i="4" s="1"/>
  <c r="D415" i="4"/>
  <c r="G415" i="4" s="1"/>
  <c r="D416" i="4"/>
  <c r="G416" i="4" s="1"/>
  <c r="D417" i="4"/>
  <c r="D418" i="4"/>
  <c r="D419" i="4"/>
  <c r="D420" i="4"/>
  <c r="G420" i="4" s="1"/>
  <c r="D421" i="4"/>
  <c r="G421" i="4" s="1"/>
  <c r="D422" i="4"/>
  <c r="G422" i="4" s="1"/>
  <c r="D423" i="4"/>
  <c r="D424" i="4"/>
  <c r="D425" i="4"/>
  <c r="D426" i="4"/>
  <c r="G426" i="4" s="1"/>
  <c r="D427" i="4"/>
  <c r="G427" i="4" s="1"/>
  <c r="D428" i="4"/>
  <c r="D429" i="4"/>
  <c r="D430" i="4"/>
  <c r="D431" i="4"/>
  <c r="D432" i="4"/>
  <c r="G432" i="4" s="1"/>
  <c r="D433" i="4"/>
  <c r="G433" i="4" s="1"/>
  <c r="D434" i="4"/>
  <c r="G434" i="4" s="1"/>
  <c r="D435" i="4"/>
  <c r="D436" i="4"/>
  <c r="D437" i="4"/>
  <c r="G437" i="4" s="1"/>
  <c r="D438" i="4"/>
  <c r="G438" i="4" s="1"/>
  <c r="D439" i="4"/>
  <c r="G439" i="4" s="1"/>
  <c r="D440" i="4"/>
  <c r="G440" i="4" s="1"/>
  <c r="D441" i="4"/>
  <c r="D442" i="4"/>
  <c r="D443" i="4"/>
  <c r="G443" i="4" s="1"/>
  <c r="D444" i="4"/>
  <c r="G444" i="4" s="1"/>
  <c r="D445" i="4"/>
  <c r="G445" i="4" s="1"/>
  <c r="D446" i="4"/>
  <c r="D447" i="4"/>
  <c r="D448" i="4"/>
  <c r="D449" i="4"/>
  <c r="D450" i="4"/>
  <c r="G450" i="4" s="1"/>
  <c r="D451" i="4"/>
  <c r="G451" i="4" s="1"/>
  <c r="D452" i="4"/>
  <c r="G452" i="4" s="1"/>
  <c r="D453" i="4"/>
  <c r="D454" i="4"/>
  <c r="D455" i="4"/>
  <c r="D456" i="4"/>
  <c r="G456" i="4" s="1"/>
  <c r="D457" i="4"/>
  <c r="G457" i="4" s="1"/>
  <c r="D458" i="4"/>
  <c r="G458" i="4" s="1"/>
  <c r="D459" i="4"/>
  <c r="D460" i="4"/>
  <c r="D461" i="4"/>
  <c r="D462" i="4"/>
  <c r="G462" i="4" s="1"/>
  <c r="D463" i="4"/>
  <c r="G463" i="4" s="1"/>
  <c r="D464" i="4"/>
  <c r="D465" i="4"/>
  <c r="D466" i="4"/>
  <c r="D467" i="4"/>
  <c r="D468" i="4"/>
  <c r="G468" i="4" s="1"/>
  <c r="D469" i="4"/>
  <c r="G469" i="4" s="1"/>
  <c r="D470" i="4"/>
  <c r="G470" i="4" s="1"/>
  <c r="D471" i="4"/>
  <c r="D472" i="4"/>
  <c r="D473" i="4"/>
  <c r="G473" i="4" s="1"/>
  <c r="D474" i="4"/>
  <c r="G474" i="4" s="1"/>
  <c r="D475" i="4"/>
  <c r="G475" i="4" s="1"/>
  <c r="D476" i="4"/>
  <c r="G476" i="4" s="1"/>
  <c r="D477" i="4"/>
  <c r="D478" i="4"/>
  <c r="D479" i="4"/>
  <c r="G479" i="4" s="1"/>
  <c r="D480" i="4"/>
  <c r="G480" i="4" s="1"/>
  <c r="D481" i="4"/>
  <c r="G481" i="4" s="1"/>
  <c r="D482" i="4"/>
  <c r="D483" i="4"/>
  <c r="D484" i="4"/>
  <c r="D485" i="4"/>
  <c r="D486" i="4"/>
  <c r="G486" i="4" s="1"/>
  <c r="D487" i="4"/>
  <c r="G487" i="4" s="1"/>
  <c r="D488" i="4"/>
  <c r="G488" i="4" s="1"/>
  <c r="D489" i="4"/>
  <c r="D490" i="4"/>
  <c r="D491" i="4"/>
  <c r="D492" i="4"/>
  <c r="G492" i="4" s="1"/>
  <c r="D493" i="4"/>
  <c r="G493" i="4" s="1"/>
  <c r="D494" i="4"/>
  <c r="G494" i="4" s="1"/>
  <c r="D495" i="4"/>
  <c r="D496" i="4"/>
  <c r="D497" i="4"/>
  <c r="D498" i="4"/>
  <c r="D499" i="4"/>
  <c r="G499" i="4" s="1"/>
  <c r="D500" i="4"/>
  <c r="D501" i="4"/>
  <c r="D502" i="4"/>
  <c r="D503" i="4"/>
  <c r="D504" i="4"/>
  <c r="G504" i="4" s="1"/>
  <c r="D505" i="4"/>
  <c r="G505" i="4" s="1"/>
  <c r="D506" i="4"/>
  <c r="G506" i="4" s="1"/>
  <c r="D507" i="4"/>
  <c r="D508" i="4"/>
  <c r="D509" i="4"/>
  <c r="G509" i="4" s="1"/>
  <c r="D510" i="4"/>
  <c r="G510" i="4" s="1"/>
  <c r="D511" i="4"/>
  <c r="G511" i="4" s="1"/>
  <c r="D512" i="4"/>
  <c r="G512" i="4" s="1"/>
  <c r="D513" i="4"/>
  <c r="D514" i="4"/>
  <c r="D515" i="4"/>
  <c r="G515" i="4" s="1"/>
  <c r="D516" i="4"/>
  <c r="G516" i="4" s="1"/>
  <c r="D517" i="4"/>
  <c r="G517" i="4" s="1"/>
  <c r="D518" i="4"/>
  <c r="D519" i="4"/>
  <c r="D520" i="4"/>
  <c r="D521" i="4"/>
  <c r="D522" i="4"/>
  <c r="G522" i="4" s="1"/>
  <c r="D523" i="4"/>
  <c r="G523" i="4" s="1"/>
  <c r="D524" i="4"/>
  <c r="G524" i="4" s="1"/>
  <c r="D525" i="4"/>
  <c r="D526" i="4"/>
  <c r="D527" i="4"/>
  <c r="D528" i="4"/>
  <c r="G528" i="4" s="1"/>
  <c r="D529" i="4"/>
  <c r="G529" i="4" s="1"/>
  <c r="D530" i="4"/>
  <c r="G530" i="4" s="1"/>
  <c r="D531" i="4"/>
  <c r="D532" i="4"/>
  <c r="D533" i="4"/>
  <c r="D534" i="4"/>
  <c r="G534" i="4" s="1"/>
  <c r="D535" i="4"/>
  <c r="G535" i="4" s="1"/>
  <c r="D536" i="4"/>
  <c r="D537" i="4"/>
  <c r="D538" i="4"/>
  <c r="D539" i="4"/>
  <c r="D540" i="4"/>
  <c r="G540" i="4" s="1"/>
  <c r="D541" i="4"/>
  <c r="G541" i="4" s="1"/>
  <c r="D542" i="4"/>
  <c r="G542" i="4" s="1"/>
  <c r="D543" i="4"/>
  <c r="D544" i="4"/>
  <c r="D545" i="4"/>
  <c r="G545" i="4" s="1"/>
  <c r="D546" i="4"/>
  <c r="G546" i="4" s="1"/>
  <c r="D547" i="4"/>
  <c r="G547" i="4" s="1"/>
  <c r="D548" i="4"/>
  <c r="G548" i="4" s="1"/>
  <c r="D549" i="4"/>
  <c r="D550" i="4"/>
  <c r="D551" i="4"/>
  <c r="G551" i="4" s="1"/>
  <c r="D552" i="4"/>
  <c r="G552" i="4" s="1"/>
  <c r="D553" i="4"/>
  <c r="G553" i="4" s="1"/>
  <c r="D554" i="4"/>
  <c r="D555" i="4"/>
  <c r="D556" i="4"/>
  <c r="D557" i="4"/>
  <c r="D558" i="4"/>
  <c r="G558" i="4" s="1"/>
  <c r="D559" i="4"/>
  <c r="G559" i="4" s="1"/>
  <c r="D560" i="4"/>
  <c r="G560" i="4" s="1"/>
  <c r="D561" i="4"/>
  <c r="D562" i="4"/>
  <c r="D563" i="4"/>
  <c r="D564" i="4"/>
  <c r="G564" i="4" s="1"/>
  <c r="D565" i="4"/>
  <c r="G565" i="4" s="1"/>
  <c r="D566" i="4"/>
  <c r="G566" i="4" s="1"/>
  <c r="D567" i="4"/>
  <c r="D568" i="4"/>
  <c r="D569" i="4"/>
  <c r="D570" i="4"/>
  <c r="G570" i="4" s="1"/>
  <c r="D571" i="4"/>
  <c r="G571" i="4" s="1"/>
  <c r="D572" i="4"/>
  <c r="D573" i="4"/>
  <c r="D574" i="4"/>
  <c r="D575" i="4"/>
  <c r="D576" i="4"/>
  <c r="G576" i="4" s="1"/>
  <c r="D577" i="4"/>
  <c r="G577" i="4" s="1"/>
  <c r="D578" i="4"/>
  <c r="G578" i="4" s="1"/>
  <c r="D579" i="4"/>
  <c r="D580" i="4"/>
  <c r="D581" i="4"/>
  <c r="G581" i="4" s="1"/>
  <c r="D582" i="4"/>
  <c r="G582" i="4" s="1"/>
  <c r="D583" i="4"/>
  <c r="G583" i="4" s="1"/>
  <c r="D584" i="4"/>
  <c r="G584" i="4" s="1"/>
  <c r="D585" i="4"/>
  <c r="D586" i="4"/>
  <c r="D587" i="4"/>
  <c r="G587" i="4" s="1"/>
  <c r="D588" i="4"/>
  <c r="G588" i="4" s="1"/>
  <c r="D589" i="4"/>
  <c r="G589" i="4" s="1"/>
  <c r="D590" i="4"/>
  <c r="D591" i="4"/>
  <c r="D592" i="4"/>
  <c r="D593" i="4"/>
  <c r="D594" i="4"/>
  <c r="G594" i="4" s="1"/>
  <c r="D595" i="4"/>
  <c r="G595" i="4" s="1"/>
  <c r="D596" i="4"/>
  <c r="G596" i="4" s="1"/>
  <c r="D597" i="4"/>
  <c r="D598" i="4"/>
  <c r="D599" i="4"/>
  <c r="D600" i="4"/>
  <c r="G600" i="4" s="1"/>
  <c r="D601" i="4"/>
  <c r="G601" i="4" s="1"/>
  <c r="D602" i="4"/>
  <c r="G602" i="4" s="1"/>
  <c r="D603" i="4"/>
  <c r="D604" i="4"/>
  <c r="D605" i="4"/>
  <c r="D606" i="4"/>
  <c r="D607" i="4"/>
  <c r="G607" i="4" s="1"/>
  <c r="D608" i="4"/>
  <c r="D609" i="4"/>
  <c r="D610" i="4"/>
  <c r="D611" i="4"/>
  <c r="D612" i="4"/>
  <c r="G612" i="4" s="1"/>
  <c r="D613" i="4"/>
  <c r="G613" i="4" s="1"/>
  <c r="D614" i="4"/>
  <c r="G614" i="4" s="1"/>
  <c r="D615" i="4"/>
  <c r="D616" i="4"/>
  <c r="D617" i="4"/>
  <c r="G617" i="4" s="1"/>
  <c r="D618" i="4"/>
  <c r="G618" i="4" s="1"/>
  <c r="D619" i="4"/>
  <c r="G619" i="4" s="1"/>
  <c r="D620" i="4"/>
  <c r="G620" i="4" s="1"/>
  <c r="D621" i="4"/>
  <c r="D622" i="4"/>
  <c r="D623" i="4"/>
  <c r="G623" i="4" s="1"/>
  <c r="D624" i="4"/>
  <c r="G624" i="4" s="1"/>
  <c r="D625" i="4"/>
  <c r="G625" i="4" s="1"/>
  <c r="D626" i="4"/>
  <c r="D627" i="4"/>
  <c r="D628" i="4"/>
  <c r="D629" i="4"/>
  <c r="D630" i="4"/>
  <c r="G630" i="4" s="1"/>
  <c r="D631" i="4"/>
  <c r="G631" i="4" s="1"/>
  <c r="D632" i="4"/>
  <c r="G632" i="4" s="1"/>
  <c r="D633" i="4"/>
  <c r="D634" i="4"/>
  <c r="D635" i="4"/>
  <c r="D636" i="4"/>
  <c r="G636" i="4" s="1"/>
  <c r="D637" i="4"/>
  <c r="G637" i="4" s="1"/>
  <c r="D638" i="4"/>
  <c r="G638" i="4" s="1"/>
  <c r="D639" i="4"/>
  <c r="D640" i="4"/>
  <c r="D641" i="4"/>
  <c r="D642" i="4"/>
  <c r="G642" i="4" s="1"/>
  <c r="D643" i="4"/>
  <c r="G643" i="4" s="1"/>
  <c r="D644" i="4"/>
  <c r="D645" i="4"/>
  <c r="D646" i="4"/>
  <c r="D647" i="4"/>
  <c r="D648" i="4"/>
  <c r="G648" i="4" s="1"/>
  <c r="D649" i="4"/>
  <c r="G649" i="4" s="1"/>
  <c r="D650" i="4"/>
  <c r="G650" i="4" s="1"/>
  <c r="D651" i="4"/>
  <c r="D652" i="4"/>
  <c r="D653" i="4"/>
  <c r="G653" i="4" s="1"/>
  <c r="D654" i="4"/>
  <c r="G654" i="4" s="1"/>
  <c r="D655" i="4"/>
  <c r="G655" i="4" s="1"/>
  <c r="D656" i="4"/>
  <c r="G656" i="4" s="1"/>
  <c r="D657" i="4"/>
  <c r="D658" i="4"/>
  <c r="D659" i="4"/>
  <c r="G659" i="4" s="1"/>
  <c r="D660" i="4"/>
  <c r="G660" i="4" s="1"/>
  <c r="D661" i="4"/>
  <c r="G661" i="4" s="1"/>
  <c r="D662" i="4"/>
  <c r="D663" i="4"/>
  <c r="D664" i="4"/>
  <c r="D665" i="4"/>
  <c r="D666" i="4"/>
  <c r="G666" i="4" s="1"/>
  <c r="D667" i="4"/>
  <c r="G667" i="4" s="1"/>
  <c r="D668" i="4"/>
  <c r="G668" i="4" s="1"/>
  <c r="D669" i="4"/>
  <c r="D670" i="4"/>
  <c r="D671" i="4"/>
  <c r="D672" i="4"/>
  <c r="G672" i="4" s="1"/>
  <c r="D673" i="4"/>
  <c r="G673" i="4" s="1"/>
  <c r="D674" i="4"/>
  <c r="G674" i="4" s="1"/>
  <c r="D675" i="4"/>
  <c r="D676" i="4"/>
  <c r="D677" i="4"/>
  <c r="D678" i="4"/>
  <c r="G678" i="4" s="1"/>
  <c r="D679" i="4"/>
  <c r="G679" i="4" s="1"/>
  <c r="D680" i="4"/>
  <c r="D681" i="4"/>
  <c r="D682" i="4"/>
  <c r="D683" i="4"/>
  <c r="D684" i="4"/>
  <c r="G684" i="4" s="1"/>
  <c r="D685" i="4"/>
  <c r="G685" i="4" s="1"/>
  <c r="D686" i="4"/>
  <c r="G686" i="4" s="1"/>
  <c r="D687" i="4"/>
  <c r="D688" i="4"/>
  <c r="D689" i="4"/>
  <c r="G689" i="4" s="1"/>
  <c r="D690" i="4"/>
  <c r="G690" i="4" s="1"/>
  <c r="D691" i="4"/>
  <c r="G691" i="4" s="1"/>
  <c r="D692" i="4"/>
  <c r="G692" i="4" s="1"/>
  <c r="D693" i="4"/>
  <c r="D694" i="4"/>
  <c r="D695" i="4"/>
  <c r="G695" i="4" s="1"/>
  <c r="D696" i="4"/>
  <c r="G696" i="4" s="1"/>
  <c r="D697" i="4"/>
  <c r="G697" i="4" s="1"/>
  <c r="D698" i="4"/>
  <c r="D699" i="4"/>
  <c r="D700" i="4"/>
  <c r="D701" i="4"/>
  <c r="D702" i="4"/>
  <c r="G702" i="4" s="1"/>
  <c r="D703" i="4"/>
  <c r="G703" i="4" s="1"/>
  <c r="D704" i="4"/>
  <c r="G704" i="4" s="1"/>
  <c r="D705" i="4"/>
  <c r="D706" i="4"/>
  <c r="D707" i="4"/>
  <c r="D708" i="4"/>
  <c r="G708" i="4" s="1"/>
  <c r="D709" i="4"/>
  <c r="G709" i="4" s="1"/>
  <c r="D710" i="4"/>
  <c r="G710" i="4" s="1"/>
  <c r="D711" i="4"/>
  <c r="D712" i="4"/>
  <c r="D713" i="4"/>
  <c r="D714" i="4"/>
  <c r="D715" i="4"/>
  <c r="G715" i="4" s="1"/>
  <c r="D716" i="4"/>
  <c r="D717" i="4"/>
  <c r="D718" i="4"/>
  <c r="D719" i="4"/>
  <c r="D720" i="4"/>
  <c r="G720" i="4" s="1"/>
  <c r="D721" i="4"/>
  <c r="G721" i="4" s="1"/>
  <c r="D722" i="4"/>
  <c r="G722" i="4" s="1"/>
  <c r="D723" i="4"/>
  <c r="D724" i="4"/>
  <c r="D725" i="4"/>
  <c r="G725" i="4" s="1"/>
  <c r="D726" i="4"/>
  <c r="G726" i="4" s="1"/>
  <c r="D727" i="4"/>
  <c r="G727" i="4" s="1"/>
  <c r="D728" i="4"/>
  <c r="G728" i="4" s="1"/>
  <c r="D729" i="4"/>
  <c r="D730" i="4"/>
  <c r="D731" i="4"/>
  <c r="G731" i="4" s="1"/>
  <c r="D732" i="4"/>
  <c r="G732" i="4" s="1"/>
  <c r="D733" i="4"/>
  <c r="G733" i="4" s="1"/>
  <c r="D734" i="4"/>
  <c r="D735" i="4"/>
  <c r="D736" i="4"/>
  <c r="D737" i="4"/>
  <c r="D738" i="4"/>
  <c r="G738" i="4" s="1"/>
  <c r="D739" i="4"/>
  <c r="G739" i="4" s="1"/>
  <c r="D740" i="4"/>
  <c r="G740" i="4" s="1"/>
  <c r="D741" i="4"/>
  <c r="D742" i="4"/>
  <c r="D743" i="4"/>
  <c r="D744" i="4"/>
  <c r="G744" i="4" s="1"/>
  <c r="D745" i="4"/>
  <c r="G745" i="4" s="1"/>
  <c r="D746" i="4"/>
  <c r="G746" i="4" s="1"/>
  <c r="D747" i="4"/>
  <c r="D748" i="4"/>
  <c r="D749" i="4"/>
  <c r="D750" i="4"/>
  <c r="G750" i="4" s="1"/>
  <c r="D751" i="4"/>
  <c r="G751" i="4" s="1"/>
  <c r="D752" i="4"/>
  <c r="G752" i="4" s="1"/>
  <c r="D753" i="4"/>
  <c r="D754" i="4"/>
  <c r="D755" i="4"/>
  <c r="G755" i="4" s="1"/>
  <c r="D756" i="4"/>
  <c r="G756" i="4" s="1"/>
  <c r="D757" i="4"/>
  <c r="G757" i="4" s="1"/>
  <c r="D758" i="4"/>
  <c r="G758" i="4" s="1"/>
  <c r="D759" i="4"/>
  <c r="D760" i="4"/>
  <c r="D761" i="4"/>
  <c r="D762" i="4"/>
  <c r="G762" i="4" s="1"/>
  <c r="D763" i="4"/>
  <c r="G763" i="4" s="1"/>
  <c r="D764" i="4"/>
  <c r="G764" i="4" s="1"/>
  <c r="D765" i="4"/>
  <c r="D766" i="4"/>
  <c r="D767" i="4"/>
  <c r="D768" i="4"/>
  <c r="G768" i="4" s="1"/>
  <c r="D769" i="4"/>
  <c r="G769" i="4" s="1"/>
  <c r="D770" i="4"/>
  <c r="G770" i="4" s="1"/>
  <c r="D771" i="4"/>
  <c r="D772" i="4"/>
  <c r="D773" i="4"/>
  <c r="G773" i="4" s="1"/>
  <c r="D774" i="4"/>
  <c r="G774" i="4" s="1"/>
  <c r="D775" i="4"/>
  <c r="G775" i="4" s="1"/>
  <c r="D776" i="4"/>
  <c r="G776" i="4" s="1"/>
  <c r="D777" i="4"/>
  <c r="D778" i="4"/>
  <c r="D779" i="4"/>
  <c r="D780" i="4"/>
  <c r="G780" i="4" s="1"/>
  <c r="D781" i="4"/>
  <c r="G781" i="4" s="1"/>
  <c r="D782" i="4"/>
  <c r="G782" i="4" s="1"/>
  <c r="D783" i="4"/>
  <c r="D784" i="4"/>
  <c r="D785" i="4"/>
  <c r="D786" i="4"/>
  <c r="G786" i="4" s="1"/>
  <c r="D787" i="4"/>
  <c r="G787" i="4" s="1"/>
  <c r="D788" i="4"/>
  <c r="G788" i="4" s="1"/>
  <c r="D789" i="4"/>
  <c r="D790" i="4"/>
  <c r="D791" i="4"/>
  <c r="G791" i="4" s="1"/>
  <c r="D792" i="4"/>
  <c r="G792" i="4" s="1"/>
  <c r="D793" i="4"/>
  <c r="G793" i="4" s="1"/>
  <c r="D794" i="4"/>
  <c r="G794" i="4" s="1"/>
  <c r="D795" i="4"/>
  <c r="D796" i="4"/>
  <c r="D797" i="4"/>
  <c r="D798" i="4"/>
  <c r="G798" i="4" s="1"/>
  <c r="D799" i="4"/>
  <c r="G799" i="4" s="1"/>
  <c r="D800" i="4"/>
  <c r="G800" i="4" s="1"/>
  <c r="D801" i="4"/>
  <c r="D802" i="4"/>
  <c r="D803" i="4"/>
  <c r="D804" i="4"/>
  <c r="G804" i="4" s="1"/>
  <c r="D805" i="4"/>
  <c r="G805" i="4" s="1"/>
  <c r="D806" i="4"/>
  <c r="G806" i="4" s="1"/>
  <c r="D807" i="4"/>
  <c r="D808" i="4"/>
  <c r="D809" i="4"/>
  <c r="G809" i="4" s="1"/>
  <c r="D810" i="4"/>
  <c r="G810" i="4" s="1"/>
  <c r="D811" i="4"/>
  <c r="G811" i="4" s="1"/>
  <c r="D812" i="4"/>
  <c r="G812" i="4" s="1"/>
  <c r="D813" i="4"/>
  <c r="D814" i="4"/>
  <c r="D815" i="4"/>
  <c r="D816" i="4"/>
  <c r="G816" i="4" s="1"/>
  <c r="D817" i="4"/>
  <c r="G817" i="4" s="1"/>
  <c r="D818" i="4"/>
  <c r="G818" i="4" s="1"/>
  <c r="D819" i="4"/>
  <c r="D820" i="4"/>
  <c r="D821" i="4"/>
  <c r="D822" i="4"/>
  <c r="G822" i="4" s="1"/>
  <c r="D823" i="4"/>
  <c r="G823" i="4" s="1"/>
  <c r="D824" i="4"/>
  <c r="G824" i="4" s="1"/>
  <c r="D825" i="4"/>
  <c r="D826" i="4"/>
  <c r="D827" i="4"/>
  <c r="G827" i="4" s="1"/>
  <c r="D828" i="4"/>
  <c r="G828" i="4" s="1"/>
  <c r="D829" i="4"/>
  <c r="G829" i="4" s="1"/>
  <c r="D830" i="4"/>
  <c r="G830" i="4" s="1"/>
  <c r="D831" i="4"/>
  <c r="D832" i="4"/>
  <c r="D833" i="4"/>
  <c r="D834" i="4"/>
  <c r="G834" i="4" s="1"/>
  <c r="D835" i="4"/>
  <c r="G835" i="4" s="1"/>
  <c r="D836" i="4"/>
  <c r="G836" i="4" s="1"/>
  <c r="D837" i="4"/>
  <c r="D838" i="4"/>
  <c r="D839" i="4"/>
  <c r="D840" i="4"/>
  <c r="G840" i="4" s="1"/>
  <c r="D841" i="4"/>
  <c r="G841" i="4" s="1"/>
  <c r="D842" i="4"/>
  <c r="G842" i="4" s="1"/>
  <c r="D843" i="4"/>
  <c r="D844" i="4"/>
  <c r="D845" i="4"/>
  <c r="G845" i="4" s="1"/>
  <c r="D846" i="4"/>
  <c r="G846" i="4" s="1"/>
  <c r="D847" i="4"/>
  <c r="G847" i="4" s="1"/>
  <c r="D848" i="4"/>
  <c r="G848" i="4" s="1"/>
  <c r="D849" i="4"/>
  <c r="D850" i="4"/>
  <c r="D851" i="4"/>
  <c r="D852" i="4"/>
  <c r="G852" i="4" s="1"/>
  <c r="D853" i="4"/>
  <c r="G853" i="4" s="1"/>
  <c r="D854" i="4"/>
  <c r="G854" i="4" s="1"/>
  <c r="D855" i="4"/>
  <c r="D856" i="4"/>
  <c r="D857" i="4"/>
  <c r="D858" i="4"/>
  <c r="G858" i="4" s="1"/>
  <c r="D859" i="4"/>
  <c r="G859" i="4" s="1"/>
  <c r="D860" i="4"/>
  <c r="G860" i="4" s="1"/>
  <c r="D861" i="4"/>
  <c r="D862" i="4"/>
  <c r="D863" i="4"/>
  <c r="G863" i="4" s="1"/>
  <c r="D864" i="4"/>
  <c r="G864" i="4" s="1"/>
  <c r="D865" i="4"/>
  <c r="G865" i="4" s="1"/>
  <c r="D866" i="4"/>
  <c r="G866" i="4" s="1"/>
  <c r="D867" i="4"/>
  <c r="D868" i="4"/>
  <c r="D869" i="4"/>
  <c r="D870" i="4"/>
  <c r="G870" i="4" s="1"/>
  <c r="D871" i="4"/>
  <c r="G871" i="4" s="1"/>
  <c r="D872" i="4"/>
  <c r="G872" i="4" s="1"/>
  <c r="D873" i="4"/>
  <c r="D874" i="4"/>
  <c r="D875" i="4"/>
  <c r="D876" i="4"/>
  <c r="G876" i="4" s="1"/>
  <c r="D877" i="4"/>
  <c r="G877" i="4" s="1"/>
  <c r="D878" i="4"/>
  <c r="G878" i="4" s="1"/>
  <c r="D879" i="4"/>
  <c r="D880" i="4"/>
  <c r="D881" i="4"/>
  <c r="G881" i="4" s="1"/>
  <c r="D882" i="4"/>
  <c r="G882" i="4" s="1"/>
  <c r="D883" i="4"/>
  <c r="G883" i="4" s="1"/>
  <c r="D884" i="4"/>
  <c r="G884" i="4" s="1"/>
  <c r="D885" i="4"/>
  <c r="D886" i="4"/>
  <c r="D887" i="4"/>
  <c r="D888" i="4"/>
  <c r="G888" i="4" s="1"/>
  <c r="D889" i="4"/>
  <c r="G889" i="4" s="1"/>
  <c r="D890" i="4"/>
  <c r="G890" i="4" s="1"/>
  <c r="D891" i="4"/>
  <c r="D892" i="4"/>
  <c r="D893" i="4"/>
  <c r="D894" i="4"/>
  <c r="G894" i="4" s="1"/>
  <c r="D895" i="4"/>
  <c r="G895" i="4" s="1"/>
  <c r="D896" i="4"/>
  <c r="G896" i="4" s="1"/>
  <c r="D897" i="4"/>
  <c r="D898" i="4"/>
  <c r="D899" i="4"/>
  <c r="G899" i="4" s="1"/>
  <c r="D900" i="4"/>
  <c r="G900" i="4" s="1"/>
  <c r="D901" i="4"/>
  <c r="G901" i="4" s="1"/>
  <c r="D902" i="4"/>
  <c r="G902" i="4" s="1"/>
  <c r="D903" i="4"/>
  <c r="D904" i="4"/>
  <c r="D905" i="4"/>
  <c r="D906" i="4"/>
  <c r="G906" i="4" s="1"/>
  <c r="D907" i="4"/>
  <c r="G907" i="4" s="1"/>
  <c r="D908" i="4"/>
  <c r="G908" i="4" s="1"/>
  <c r="D909" i="4"/>
  <c r="D910" i="4"/>
  <c r="D911" i="4"/>
  <c r="D912" i="4"/>
  <c r="G912" i="4" s="1"/>
  <c r="D913" i="4"/>
  <c r="G913" i="4" s="1"/>
  <c r="D914" i="4"/>
  <c r="G914" i="4" s="1"/>
  <c r="D915" i="4"/>
  <c r="D916" i="4"/>
  <c r="D917" i="4"/>
  <c r="G917" i="4" s="1"/>
  <c r="D918" i="4"/>
  <c r="G918" i="4" s="1"/>
  <c r="D919" i="4"/>
  <c r="G919" i="4" s="1"/>
  <c r="D920" i="4"/>
  <c r="G920" i="4" s="1"/>
  <c r="D921" i="4"/>
  <c r="D922" i="4"/>
  <c r="D923" i="4"/>
  <c r="D924" i="4"/>
  <c r="G924" i="4" s="1"/>
  <c r="D925" i="4"/>
  <c r="G925" i="4" s="1"/>
  <c r="D926" i="4"/>
  <c r="G926" i="4" s="1"/>
  <c r="D927" i="4"/>
  <c r="D928" i="4"/>
  <c r="D929" i="4"/>
  <c r="D930" i="4"/>
  <c r="G930" i="4" s="1"/>
  <c r="D931" i="4"/>
  <c r="G931" i="4" s="1"/>
  <c r="D932" i="4"/>
  <c r="G932" i="4" s="1"/>
  <c r="D933" i="4"/>
  <c r="D934" i="4"/>
  <c r="D935" i="4"/>
  <c r="G935" i="4" s="1"/>
  <c r="D936" i="4"/>
  <c r="G936" i="4" s="1"/>
  <c r="D937" i="4"/>
  <c r="G937" i="4" s="1"/>
  <c r="D938" i="4"/>
  <c r="G938" i="4" s="1"/>
  <c r="D939" i="4"/>
  <c r="D940" i="4"/>
  <c r="D941" i="4"/>
  <c r="D942" i="4"/>
  <c r="G942" i="4" s="1"/>
  <c r="D943" i="4"/>
  <c r="G943" i="4" s="1"/>
  <c r="D944" i="4"/>
  <c r="G944" i="4" s="1"/>
  <c r="D945" i="4"/>
  <c r="D946" i="4"/>
  <c r="D947" i="4"/>
  <c r="D948" i="4"/>
  <c r="G948" i="4" s="1"/>
  <c r="D949" i="4"/>
  <c r="G949" i="4" s="1"/>
  <c r="D950" i="4"/>
  <c r="D951" i="4"/>
  <c r="D952" i="4"/>
  <c r="D953" i="4"/>
  <c r="D954" i="4"/>
  <c r="G954" i="4" s="1"/>
  <c r="D955" i="4"/>
  <c r="G955" i="4" s="1"/>
  <c r="D956" i="4"/>
  <c r="G956" i="4" s="1"/>
  <c r="D957" i="4"/>
  <c r="D958" i="4"/>
  <c r="D959" i="4"/>
  <c r="G959" i="4" s="1"/>
  <c r="D960" i="4"/>
  <c r="G960" i="4" s="1"/>
  <c r="D961" i="4"/>
  <c r="G961" i="4" s="1"/>
  <c r="D962" i="4"/>
  <c r="G962" i="4" s="1"/>
  <c r="D963" i="4"/>
  <c r="D964" i="4"/>
  <c r="D965" i="4"/>
  <c r="G965" i="4" s="1"/>
  <c r="D966" i="4"/>
  <c r="G966" i="4" s="1"/>
  <c r="D967" i="4"/>
  <c r="G967" i="4" s="1"/>
  <c r="D968" i="4"/>
  <c r="G968" i="4" s="1"/>
  <c r="D969" i="4"/>
  <c r="D970" i="4"/>
  <c r="D971" i="4"/>
  <c r="D972" i="4"/>
  <c r="G972" i="4" s="1"/>
  <c r="D973" i="4"/>
  <c r="G973" i="4" s="1"/>
  <c r="D974" i="4"/>
  <c r="G974" i="4" s="1"/>
  <c r="D975" i="4"/>
  <c r="D976" i="4"/>
  <c r="D977" i="4"/>
  <c r="D978" i="4"/>
  <c r="G978" i="4" s="1"/>
  <c r="D979" i="4"/>
  <c r="G979" i="4" s="1"/>
  <c r="D980" i="4"/>
  <c r="G980" i="4" s="1"/>
  <c r="D981" i="4"/>
  <c r="D982" i="4"/>
  <c r="D983" i="4"/>
  <c r="D984" i="4"/>
  <c r="G984" i="4" s="1"/>
  <c r="D985" i="4"/>
  <c r="G985" i="4" s="1"/>
  <c r="D986" i="4"/>
  <c r="D987" i="4"/>
  <c r="D988" i="4"/>
  <c r="D989" i="4"/>
  <c r="D990" i="4"/>
  <c r="D991" i="4"/>
  <c r="G991" i="4" s="1"/>
  <c r="D992" i="4"/>
  <c r="G992" i="4" s="1"/>
  <c r="D993" i="4"/>
  <c r="D994" i="4"/>
  <c r="D995" i="4"/>
  <c r="G995" i="4" s="1"/>
  <c r="D996" i="4"/>
  <c r="G996" i="4" s="1"/>
  <c r="D997" i="4"/>
  <c r="G997" i="4" s="1"/>
  <c r="D998" i="4"/>
  <c r="G998" i="4" s="1"/>
  <c r="D999" i="4"/>
  <c r="D1000" i="4"/>
  <c r="D1001" i="4"/>
  <c r="G1001" i="4" s="1"/>
  <c r="D1002" i="4"/>
  <c r="G1002" i="4" s="1"/>
  <c r="D1003" i="4"/>
  <c r="G1003" i="4" s="1"/>
  <c r="D1004" i="4"/>
  <c r="G1004" i="4" s="1"/>
  <c r="D1005" i="4"/>
  <c r="D1006" i="4"/>
  <c r="D1007" i="4"/>
  <c r="D1008" i="4"/>
  <c r="G1008" i="4" s="1"/>
  <c r="D1009" i="4"/>
  <c r="G1009" i="4" s="1"/>
  <c r="D1010" i="4"/>
  <c r="G1010" i="4" s="1"/>
  <c r="D1011" i="4"/>
  <c r="D1012" i="4"/>
  <c r="D1013" i="4"/>
  <c r="D1014" i="4"/>
  <c r="G1014" i="4" s="1"/>
  <c r="D1015" i="4"/>
  <c r="G1015" i="4" s="1"/>
  <c r="D1016" i="4"/>
  <c r="G1016" i="4" s="1"/>
  <c r="D1017" i="4"/>
  <c r="D1018" i="4"/>
  <c r="D1019" i="4"/>
  <c r="D1020" i="4"/>
  <c r="G1020" i="4" s="1"/>
  <c r="D1021" i="4"/>
  <c r="G1021" i="4" s="1"/>
  <c r="D1022" i="4"/>
  <c r="D1023" i="4"/>
  <c r="D1024" i="4"/>
  <c r="D1025" i="4"/>
  <c r="D1026" i="4"/>
  <c r="G1026" i="4" s="1"/>
  <c r="D1027" i="4"/>
  <c r="G1027" i="4" s="1"/>
  <c r="D1028" i="4"/>
  <c r="G1028" i="4" s="1"/>
  <c r="D1029" i="4"/>
  <c r="D1030" i="4"/>
  <c r="D1031" i="4"/>
  <c r="G1031" i="4" s="1"/>
  <c r="D1032" i="4"/>
  <c r="G1032" i="4" s="1"/>
  <c r="D1033" i="4"/>
  <c r="G1033" i="4" s="1"/>
  <c r="D1034" i="4"/>
  <c r="G1034" i="4" s="1"/>
  <c r="D1035" i="4"/>
  <c r="D1036" i="4"/>
  <c r="D1037" i="4"/>
  <c r="G1037" i="4" s="1"/>
  <c r="D1038" i="4"/>
  <c r="G1038" i="4" s="1"/>
  <c r="D1039" i="4"/>
  <c r="G1039" i="4" s="1"/>
  <c r="D1040" i="4"/>
  <c r="G1040" i="4" s="1"/>
  <c r="D1041" i="4"/>
  <c r="D1042" i="4"/>
  <c r="D62" i="4"/>
  <c r="G62" i="4" s="1"/>
  <c r="G63" i="4"/>
  <c r="G64" i="4"/>
  <c r="G65" i="4"/>
  <c r="G69" i="4"/>
  <c r="G75" i="4"/>
  <c r="G76" i="4"/>
  <c r="G80" i="4"/>
  <c r="G81" i="4"/>
  <c r="G87" i="4"/>
  <c r="G88" i="4"/>
  <c r="G93" i="4"/>
  <c r="G95" i="4"/>
  <c r="G99" i="4"/>
  <c r="G100" i="4"/>
  <c r="G101" i="4"/>
  <c r="G103" i="4"/>
  <c r="G105" i="4"/>
  <c r="G111" i="4"/>
  <c r="G112" i="4"/>
  <c r="G113" i="4"/>
  <c r="G117" i="4"/>
  <c r="G123" i="4"/>
  <c r="G124" i="4"/>
  <c r="G125" i="4"/>
  <c r="G127" i="4"/>
  <c r="G129" i="4"/>
  <c r="G135" i="4"/>
  <c r="G136" i="4"/>
  <c r="G137" i="4"/>
  <c r="G141" i="4"/>
  <c r="G144" i="4"/>
  <c r="G147" i="4"/>
  <c r="G148" i="4"/>
  <c r="G153" i="4"/>
  <c r="G157" i="4"/>
  <c r="G159" i="4"/>
  <c r="G160" i="4"/>
  <c r="G165" i="4"/>
  <c r="G167" i="4"/>
  <c r="G169" i="4"/>
  <c r="G171" i="4"/>
  <c r="G172" i="4"/>
  <c r="G173" i="4"/>
  <c r="G177" i="4"/>
  <c r="G183" i="4"/>
  <c r="G184" i="4"/>
  <c r="G185" i="4"/>
  <c r="G189" i="4"/>
  <c r="G191" i="4"/>
  <c r="G195" i="4"/>
  <c r="G196" i="4"/>
  <c r="G201" i="4"/>
  <c r="G205" i="4"/>
  <c r="G207" i="4"/>
  <c r="G208" i="4"/>
  <c r="G213" i="4"/>
  <c r="G215" i="4"/>
  <c r="G217" i="4"/>
  <c r="G219" i="4"/>
  <c r="G220" i="4"/>
  <c r="G221" i="4"/>
  <c r="G225" i="4"/>
  <c r="G231" i="4"/>
  <c r="G232" i="4"/>
  <c r="G233" i="4"/>
  <c r="G237" i="4"/>
  <c r="G243" i="4"/>
  <c r="G244" i="4"/>
  <c r="G249" i="4"/>
  <c r="G255" i="4"/>
  <c r="G256" i="4"/>
  <c r="G257" i="4"/>
  <c r="G261" i="4"/>
  <c r="G267" i="4"/>
  <c r="G268" i="4"/>
  <c r="G269" i="4"/>
  <c r="G271" i="4"/>
  <c r="G273" i="4"/>
  <c r="G279" i="4"/>
  <c r="G280" i="4"/>
  <c r="G285" i="4"/>
  <c r="G287" i="4"/>
  <c r="G291" i="4"/>
  <c r="G292" i="4"/>
  <c r="G293" i="4"/>
  <c r="G295" i="4"/>
  <c r="G297" i="4"/>
  <c r="G303" i="4"/>
  <c r="G304" i="4"/>
  <c r="G305" i="4"/>
  <c r="G308" i="4"/>
  <c r="G309" i="4"/>
  <c r="G315" i="4"/>
  <c r="G316" i="4"/>
  <c r="G320" i="4"/>
  <c r="G321" i="4"/>
  <c r="G327" i="4"/>
  <c r="G328" i="4"/>
  <c r="G329" i="4"/>
  <c r="G333" i="4"/>
  <c r="G335" i="4"/>
  <c r="G339" i="4"/>
  <c r="G340" i="4"/>
  <c r="G341" i="4"/>
  <c r="G345" i="4"/>
  <c r="G351" i="4"/>
  <c r="G352" i="4"/>
  <c r="G357" i="4"/>
  <c r="G363" i="4"/>
  <c r="G364" i="4"/>
  <c r="G369" i="4"/>
  <c r="G375" i="4"/>
  <c r="G376" i="4"/>
  <c r="G381" i="4"/>
  <c r="G385" i="4"/>
  <c r="G387" i="4"/>
  <c r="G388" i="4"/>
  <c r="G393" i="4"/>
  <c r="G397" i="4"/>
  <c r="G399" i="4"/>
  <c r="G400" i="4"/>
  <c r="G405" i="4"/>
  <c r="G406" i="4"/>
  <c r="G410" i="4"/>
  <c r="G411" i="4"/>
  <c r="G412" i="4"/>
  <c r="G413" i="4"/>
  <c r="G417" i="4"/>
  <c r="G418" i="4"/>
  <c r="G419" i="4"/>
  <c r="G423" i="4"/>
  <c r="G424" i="4"/>
  <c r="G425" i="4"/>
  <c r="G428" i="4"/>
  <c r="G429" i="4"/>
  <c r="G430" i="4"/>
  <c r="G431" i="4"/>
  <c r="G435" i="4"/>
  <c r="G436" i="4"/>
  <c r="G441" i="4"/>
  <c r="G442" i="4"/>
  <c r="G446" i="4"/>
  <c r="G447" i="4"/>
  <c r="G448" i="4"/>
  <c r="G449" i="4"/>
  <c r="G453" i="4"/>
  <c r="G454" i="4"/>
  <c r="G455" i="4"/>
  <c r="G459" i="4"/>
  <c r="G460" i="4"/>
  <c r="G461" i="4"/>
  <c r="G464" i="4"/>
  <c r="G465" i="4"/>
  <c r="G466" i="4"/>
  <c r="G467" i="4"/>
  <c r="G471" i="4"/>
  <c r="G472" i="4"/>
  <c r="G477" i="4"/>
  <c r="G478" i="4"/>
  <c r="G482" i="4"/>
  <c r="G483" i="4"/>
  <c r="G484" i="4"/>
  <c r="G485" i="4"/>
  <c r="G489" i="4"/>
  <c r="G490" i="4"/>
  <c r="G491" i="4"/>
  <c r="G495" i="4"/>
  <c r="G496" i="4"/>
  <c r="G497" i="4"/>
  <c r="G498" i="4"/>
  <c r="G500" i="4"/>
  <c r="G501" i="4"/>
  <c r="G502" i="4"/>
  <c r="G503" i="4"/>
  <c r="G507" i="4"/>
  <c r="G508" i="4"/>
  <c r="G513" i="4"/>
  <c r="G514" i="4"/>
  <c r="G518" i="4"/>
  <c r="G519" i="4"/>
  <c r="G520" i="4"/>
  <c r="G521" i="4"/>
  <c r="G525" i="4"/>
  <c r="G526" i="4"/>
  <c r="G527" i="4"/>
  <c r="G531" i="4"/>
  <c r="G532" i="4"/>
  <c r="G533" i="4"/>
  <c r="G536" i="4"/>
  <c r="G537" i="4"/>
  <c r="G538" i="4"/>
  <c r="G539" i="4"/>
  <c r="G543" i="4"/>
  <c r="G544" i="4"/>
  <c r="G549" i="4"/>
  <c r="G550" i="4"/>
  <c r="G554" i="4"/>
  <c r="G555" i="4"/>
  <c r="G556" i="4"/>
  <c r="G557" i="4"/>
  <c r="G561" i="4"/>
  <c r="G562" i="4"/>
  <c r="G563" i="4"/>
  <c r="G567" i="4"/>
  <c r="G568" i="4"/>
  <c r="G569" i="4"/>
  <c r="G572" i="4"/>
  <c r="G573" i="4"/>
  <c r="G574" i="4"/>
  <c r="G575" i="4"/>
  <c r="G579" i="4"/>
  <c r="G580" i="4"/>
  <c r="G585" i="4"/>
  <c r="G586" i="4"/>
  <c r="G590" i="4"/>
  <c r="G591" i="4"/>
  <c r="G592" i="4"/>
  <c r="G593" i="4"/>
  <c r="G597" i="4"/>
  <c r="G598" i="4"/>
  <c r="G599" i="4"/>
  <c r="G603" i="4"/>
  <c r="G604" i="4"/>
  <c r="G605" i="4"/>
  <c r="G606" i="4"/>
  <c r="G608" i="4"/>
  <c r="G609" i="4"/>
  <c r="G610" i="4"/>
  <c r="G611" i="4"/>
  <c r="G615" i="4"/>
  <c r="G616" i="4"/>
  <c r="G621" i="4"/>
  <c r="G622" i="4"/>
  <c r="G626" i="4"/>
  <c r="G627" i="4"/>
  <c r="G628" i="4"/>
  <c r="G629" i="4"/>
  <c r="G633" i="4"/>
  <c r="G634" i="4"/>
  <c r="G635" i="4"/>
  <c r="G639" i="4"/>
  <c r="G640" i="4"/>
  <c r="G641" i="4"/>
  <c r="G644" i="4"/>
  <c r="G645" i="4"/>
  <c r="G646" i="4"/>
  <c r="G647" i="4"/>
  <c r="G651" i="4"/>
  <c r="G652" i="4"/>
  <c r="G657" i="4"/>
  <c r="G658" i="4"/>
  <c r="G662" i="4"/>
  <c r="G663" i="4"/>
  <c r="G664" i="4"/>
  <c r="G665" i="4"/>
  <c r="G669" i="4"/>
  <c r="G670" i="4"/>
  <c r="G671" i="4"/>
  <c r="G675" i="4"/>
  <c r="G676" i="4"/>
  <c r="G677" i="4"/>
  <c r="G680" i="4"/>
  <c r="G681" i="4"/>
  <c r="G682" i="4"/>
  <c r="G683" i="4"/>
  <c r="G687" i="4"/>
  <c r="G688" i="4"/>
  <c r="G693" i="4"/>
  <c r="G694" i="4"/>
  <c r="G698" i="4"/>
  <c r="G699" i="4"/>
  <c r="G700" i="4"/>
  <c r="G701" i="4"/>
  <c r="G705" i="4"/>
  <c r="G706" i="4"/>
  <c r="G707" i="4"/>
  <c r="G711" i="4"/>
  <c r="G712" i="4"/>
  <c r="G713" i="4"/>
  <c r="G714" i="4"/>
  <c r="G716" i="4"/>
  <c r="G717" i="4"/>
  <c r="G718" i="4"/>
  <c r="G719" i="4"/>
  <c r="G723" i="4"/>
  <c r="G724" i="4"/>
  <c r="G729" i="4"/>
  <c r="G730" i="4"/>
  <c r="G734" i="4"/>
  <c r="G735" i="4"/>
  <c r="G736" i="4"/>
  <c r="G737" i="4"/>
  <c r="G741" i="4"/>
  <c r="G742" i="4"/>
  <c r="G743" i="4"/>
  <c r="G747" i="4"/>
  <c r="G748" i="4"/>
  <c r="G749" i="4"/>
  <c r="G753" i="4"/>
  <c r="G754" i="4"/>
  <c r="G759" i="4"/>
  <c r="G760" i="4"/>
  <c r="G761" i="4"/>
  <c r="G765" i="4"/>
  <c r="G766" i="4"/>
  <c r="G767" i="4"/>
  <c r="G771" i="4"/>
  <c r="G772" i="4"/>
  <c r="G777" i="4"/>
  <c r="G778" i="4"/>
  <c r="G779" i="4"/>
  <c r="G783" i="4"/>
  <c r="G784" i="4"/>
  <c r="G785" i="4"/>
  <c r="G789" i="4"/>
  <c r="G790" i="4"/>
  <c r="G795" i="4"/>
  <c r="G796" i="4"/>
  <c r="G797" i="4"/>
  <c r="G801" i="4"/>
  <c r="G802" i="4"/>
  <c r="G803" i="4"/>
  <c r="G807" i="4"/>
  <c r="G808" i="4"/>
  <c r="G813" i="4"/>
  <c r="G814" i="4"/>
  <c r="G815" i="4"/>
  <c r="G819" i="4"/>
  <c r="G820" i="4"/>
  <c r="G821" i="4"/>
  <c r="G825" i="4"/>
  <c r="G826" i="4"/>
  <c r="G831" i="4"/>
  <c r="G832" i="4"/>
  <c r="G833" i="4"/>
  <c r="G837" i="4"/>
  <c r="G838" i="4"/>
  <c r="G839" i="4"/>
  <c r="G843" i="4"/>
  <c r="G844" i="4"/>
  <c r="G849" i="4"/>
  <c r="G850" i="4"/>
  <c r="G851" i="4"/>
  <c r="G855" i="4"/>
  <c r="G856" i="4"/>
  <c r="G857" i="4"/>
  <c r="G861" i="4"/>
  <c r="G862" i="4"/>
  <c r="G867" i="4"/>
  <c r="G868" i="4"/>
  <c r="G869" i="4"/>
  <c r="G873" i="4"/>
  <c r="G874" i="4"/>
  <c r="G875" i="4"/>
  <c r="G879" i="4"/>
  <c r="G880" i="4"/>
  <c r="G885" i="4"/>
  <c r="G886" i="4"/>
  <c r="G887" i="4"/>
  <c r="G891" i="4"/>
  <c r="G892" i="4"/>
  <c r="G893" i="4"/>
  <c r="G897" i="4"/>
  <c r="G898" i="4"/>
  <c r="G903" i="4"/>
  <c r="G904" i="4"/>
  <c r="G905" i="4"/>
  <c r="G909" i="4"/>
  <c r="G910" i="4"/>
  <c r="G911" i="4"/>
  <c r="G915" i="4"/>
  <c r="G916" i="4"/>
  <c r="G921" i="4"/>
  <c r="G922" i="4"/>
  <c r="G923" i="4"/>
  <c r="G927" i="4"/>
  <c r="G928" i="4"/>
  <c r="G929" i="4"/>
  <c r="G933" i="4"/>
  <c r="G934" i="4"/>
  <c r="G939" i="4"/>
  <c r="G940" i="4"/>
  <c r="G941" i="4"/>
  <c r="G945" i="4"/>
  <c r="G946" i="4"/>
  <c r="G947" i="4"/>
  <c r="G950" i="4"/>
  <c r="G951" i="4"/>
  <c r="G952" i="4"/>
  <c r="G953" i="4"/>
  <c r="G957" i="4"/>
  <c r="G958" i="4"/>
  <c r="G963" i="4"/>
  <c r="G964" i="4"/>
  <c r="G969" i="4"/>
  <c r="G970" i="4"/>
  <c r="G971" i="4"/>
  <c r="G975" i="4"/>
  <c r="G976" i="4"/>
  <c r="G977" i="4"/>
  <c r="G981" i="4"/>
  <c r="G982" i="4"/>
  <c r="G983" i="4"/>
  <c r="G986" i="4"/>
  <c r="G987" i="4"/>
  <c r="G988" i="4"/>
  <c r="G989" i="4"/>
  <c r="G990" i="4"/>
  <c r="G993" i="4"/>
  <c r="G994" i="4"/>
  <c r="G999" i="4"/>
  <c r="G1000" i="4"/>
  <c r="G1005" i="4"/>
  <c r="G1006" i="4"/>
  <c r="G1007" i="4"/>
  <c r="G1011" i="4"/>
  <c r="G1012" i="4"/>
  <c r="G1013" i="4"/>
  <c r="G1017" i="4"/>
  <c r="G1018" i="4"/>
  <c r="G1019" i="4"/>
  <c r="G1022" i="4"/>
  <c r="G1023" i="4"/>
  <c r="G1024" i="4"/>
  <c r="G1025" i="4"/>
  <c r="G1029" i="4"/>
  <c r="G1030" i="4"/>
  <c r="G1035" i="4"/>
  <c r="G1036" i="4"/>
  <c r="G1041" i="4"/>
  <c r="G1042" i="4"/>
  <c r="L98" i="4"/>
  <c r="L99" i="4"/>
  <c r="L100" i="4"/>
  <c r="L97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62" i="4"/>
  <c r="N21" i="10" l="1"/>
  <c r="T21" i="10" s="1"/>
  <c r="I21" i="12"/>
  <c r="K21" i="12" s="1"/>
  <c r="L21" i="12" s="1"/>
  <c r="I21" i="8"/>
  <c r="K21" i="8" s="1"/>
  <c r="L21" i="8" s="1"/>
  <c r="M21" i="8" s="1"/>
  <c r="AM22" i="11"/>
  <c r="AO22" i="11" s="1"/>
  <c r="AL22" i="11"/>
  <c r="AG22" i="11"/>
  <c r="AI22" i="11" s="1"/>
  <c r="AJ22" i="11" s="1"/>
  <c r="AK22" i="11" s="1"/>
  <c r="AH22" i="11"/>
  <c r="AM21" i="11"/>
  <c r="AO21" i="11" s="1"/>
  <c r="AV21" i="11"/>
  <c r="AU21" i="11"/>
  <c r="AW21" i="11" s="1"/>
  <c r="AN21" i="11"/>
  <c r="AQ21" i="11"/>
  <c r="AP21" i="11"/>
  <c r="AR21" i="11" s="1"/>
  <c r="AS21" i="11" s="1"/>
  <c r="AT21" i="11" s="1"/>
  <c r="I21" i="6"/>
  <c r="G21" i="9"/>
  <c r="H21" i="9" s="1"/>
  <c r="I21" i="9" s="1"/>
  <c r="K21" i="9" s="1"/>
  <c r="L21" i="9" s="1"/>
  <c r="M21" i="9" s="1"/>
  <c r="J21" i="12"/>
  <c r="K21" i="10"/>
  <c r="L21" i="10" s="1"/>
  <c r="M21" i="10" s="1"/>
  <c r="K21" i="11"/>
  <c r="L21" i="11" s="1"/>
  <c r="J21" i="6"/>
  <c r="D14" i="5"/>
  <c r="G9" i="5"/>
  <c r="H9" i="5"/>
  <c r="J9" i="5" s="1"/>
  <c r="H1042" i="5"/>
  <c r="I1042" i="5" s="1"/>
  <c r="H1037" i="5"/>
  <c r="I1037" i="5" s="1"/>
  <c r="H1031" i="5"/>
  <c r="I1031" i="5" s="1"/>
  <c r="H1025" i="5"/>
  <c r="I1025" i="5" s="1"/>
  <c r="H1019" i="5"/>
  <c r="I1019" i="5" s="1"/>
  <c r="H1013" i="5"/>
  <c r="I1013" i="5" s="1"/>
  <c r="H1007" i="5"/>
  <c r="I1007" i="5" s="1"/>
  <c r="H1001" i="5"/>
  <c r="I1001" i="5" s="1"/>
  <c r="H995" i="5"/>
  <c r="I995" i="5" s="1"/>
  <c r="H989" i="5"/>
  <c r="I989" i="5" s="1"/>
  <c r="H983" i="5"/>
  <c r="I983" i="5" s="1"/>
  <c r="H977" i="5"/>
  <c r="I977" i="5" s="1"/>
  <c r="H971" i="5"/>
  <c r="I971" i="5" s="1"/>
  <c r="H965" i="5"/>
  <c r="I965" i="5" s="1"/>
  <c r="H959" i="5"/>
  <c r="I959" i="5" s="1"/>
  <c r="H953" i="5"/>
  <c r="I953" i="5" s="1"/>
  <c r="H947" i="5"/>
  <c r="I947" i="5" s="1"/>
  <c r="H941" i="5"/>
  <c r="I941" i="5" s="1"/>
  <c r="H935" i="5"/>
  <c r="I935" i="5" s="1"/>
  <c r="H929" i="5"/>
  <c r="I929" i="5" s="1"/>
  <c r="H923" i="5"/>
  <c r="I923" i="5" s="1"/>
  <c r="H917" i="5"/>
  <c r="I917" i="5" s="1"/>
  <c r="H1024" i="5"/>
  <c r="I1024" i="5" s="1"/>
  <c r="H1006" i="5"/>
  <c r="I1006" i="5" s="1"/>
  <c r="H988" i="5"/>
  <c r="I988" i="5" s="1"/>
  <c r="H970" i="5"/>
  <c r="I970" i="5" s="1"/>
  <c r="H952" i="5"/>
  <c r="I952" i="5" s="1"/>
  <c r="H934" i="5"/>
  <c r="I934" i="5" s="1"/>
  <c r="H1039" i="5"/>
  <c r="I1039" i="5" s="1"/>
  <c r="H1035" i="5"/>
  <c r="I1035" i="5" s="1"/>
  <c r="H1032" i="5"/>
  <c r="I1032" i="5" s="1"/>
  <c r="H1040" i="5"/>
  <c r="I1040" i="5" s="1"/>
  <c r="H1030" i="5"/>
  <c r="I1030" i="5" s="1"/>
  <c r="H1012" i="5"/>
  <c r="I1012" i="5" s="1"/>
  <c r="H994" i="5"/>
  <c r="I994" i="5" s="1"/>
  <c r="H976" i="5"/>
  <c r="I976" i="5" s="1"/>
  <c r="H958" i="5"/>
  <c r="I958" i="5" s="1"/>
  <c r="H940" i="5"/>
  <c r="I940" i="5" s="1"/>
  <c r="H922" i="5"/>
  <c r="I922" i="5" s="1"/>
  <c r="H909" i="5"/>
  <c r="I909" i="5" s="1"/>
  <c r="H903" i="5"/>
  <c r="I903" i="5" s="1"/>
  <c r="H897" i="5"/>
  <c r="I897" i="5" s="1"/>
  <c r="H891" i="5"/>
  <c r="I891" i="5" s="1"/>
  <c r="H885" i="5"/>
  <c r="I885" i="5" s="1"/>
  <c r="H879" i="5"/>
  <c r="I879" i="5" s="1"/>
  <c r="H873" i="5"/>
  <c r="I873" i="5" s="1"/>
  <c r="H867" i="5"/>
  <c r="I867" i="5" s="1"/>
  <c r="H861" i="5"/>
  <c r="I861" i="5" s="1"/>
  <c r="H855" i="5"/>
  <c r="I855" i="5" s="1"/>
  <c r="H849" i="5"/>
  <c r="I849" i="5" s="1"/>
  <c r="H843" i="5"/>
  <c r="I843" i="5" s="1"/>
  <c r="H837" i="5"/>
  <c r="I837" i="5" s="1"/>
  <c r="H831" i="5"/>
  <c r="I831" i="5" s="1"/>
  <c r="H825" i="5"/>
  <c r="I825" i="5" s="1"/>
  <c r="H819" i="5"/>
  <c r="I819" i="5" s="1"/>
  <c r="H813" i="5"/>
  <c r="I813" i="5" s="1"/>
  <c r="H807" i="5"/>
  <c r="I807" i="5" s="1"/>
  <c r="H801" i="5"/>
  <c r="I801" i="5" s="1"/>
  <c r="H795" i="5"/>
  <c r="I795" i="5" s="1"/>
  <c r="H789" i="5"/>
  <c r="I789" i="5" s="1"/>
  <c r="H783" i="5"/>
  <c r="I783" i="5" s="1"/>
  <c r="H777" i="5"/>
  <c r="I777" i="5" s="1"/>
  <c r="H771" i="5"/>
  <c r="I771" i="5" s="1"/>
  <c r="H765" i="5"/>
  <c r="I765" i="5" s="1"/>
  <c r="H759" i="5"/>
  <c r="I759" i="5" s="1"/>
  <c r="H753" i="5"/>
  <c r="I753" i="5" s="1"/>
  <c r="H747" i="5"/>
  <c r="I747" i="5" s="1"/>
  <c r="H1029" i="5"/>
  <c r="I1029" i="5" s="1"/>
  <c r="H1027" i="5"/>
  <c r="I1027" i="5" s="1"/>
  <c r="H1022" i="5"/>
  <c r="I1022" i="5" s="1"/>
  <c r="H1020" i="5"/>
  <c r="I1020" i="5" s="1"/>
  <c r="H1015" i="5"/>
  <c r="I1015" i="5" s="1"/>
  <c r="H1008" i="5"/>
  <c r="I1008" i="5" s="1"/>
  <c r="H999" i="5"/>
  <c r="I999" i="5" s="1"/>
  <c r="H992" i="5"/>
  <c r="I992" i="5" s="1"/>
  <c r="H985" i="5"/>
  <c r="I985" i="5" s="1"/>
  <c r="H978" i="5"/>
  <c r="I978" i="5" s="1"/>
  <c r="H945" i="5"/>
  <c r="I945" i="5" s="1"/>
  <c r="H938" i="5"/>
  <c r="I938" i="5" s="1"/>
  <c r="H931" i="5"/>
  <c r="I931" i="5" s="1"/>
  <c r="H928" i="5"/>
  <c r="I928" i="5" s="1"/>
  <c r="H914" i="5"/>
  <c r="I914" i="5" s="1"/>
  <c r="H896" i="5"/>
  <c r="I896" i="5" s="1"/>
  <c r="H878" i="5"/>
  <c r="I878" i="5" s="1"/>
  <c r="H860" i="5"/>
  <c r="I860" i="5" s="1"/>
  <c r="H842" i="5"/>
  <c r="I842" i="5" s="1"/>
  <c r="H1041" i="5"/>
  <c r="I1041" i="5" s="1"/>
  <c r="H1038" i="5"/>
  <c r="I1038" i="5" s="1"/>
  <c r="H1034" i="5"/>
  <c r="I1034" i="5" s="1"/>
  <c r="H1023" i="5"/>
  <c r="I1023" i="5" s="1"/>
  <c r="H1018" i="5"/>
  <c r="I1018" i="5" s="1"/>
  <c r="H1016" i="5"/>
  <c r="I1016" i="5" s="1"/>
  <c r="H1011" i="5"/>
  <c r="I1011" i="5" s="1"/>
  <c r="H1009" i="5"/>
  <c r="I1009" i="5" s="1"/>
  <c r="H1004" i="5"/>
  <c r="I1004" i="5" s="1"/>
  <c r="H1002" i="5"/>
  <c r="I1002" i="5" s="1"/>
  <c r="H997" i="5"/>
  <c r="I997" i="5" s="1"/>
  <c r="H990" i="5"/>
  <c r="I990" i="5" s="1"/>
  <c r="H1036" i="5"/>
  <c r="I1036" i="5" s="1"/>
  <c r="H1028" i="5"/>
  <c r="I1028" i="5" s="1"/>
  <c r="H1021" i="5"/>
  <c r="I1021" i="5" s="1"/>
  <c r="H1014" i="5"/>
  <c r="I1014" i="5" s="1"/>
  <c r="H981" i="5"/>
  <c r="I981" i="5" s="1"/>
  <c r="H974" i="5"/>
  <c r="I974" i="5" s="1"/>
  <c r="H967" i="5"/>
  <c r="I967" i="5" s="1"/>
  <c r="H960" i="5"/>
  <c r="I960" i="5" s="1"/>
  <c r="H1026" i="5"/>
  <c r="I1026" i="5" s="1"/>
  <c r="H1005" i="5"/>
  <c r="I1005" i="5" s="1"/>
  <c r="H1000" i="5"/>
  <c r="I1000" i="5" s="1"/>
  <c r="H998" i="5"/>
  <c r="I998" i="5" s="1"/>
  <c r="H993" i="5"/>
  <c r="I993" i="5" s="1"/>
  <c r="H991" i="5"/>
  <c r="I991" i="5" s="1"/>
  <c r="H986" i="5"/>
  <c r="I986" i="5" s="1"/>
  <c r="H984" i="5"/>
  <c r="I984" i="5" s="1"/>
  <c r="H979" i="5"/>
  <c r="I979" i="5" s="1"/>
  <c r="H972" i="5"/>
  <c r="I972" i="5" s="1"/>
  <c r="H951" i="5"/>
  <c r="I951" i="5" s="1"/>
  <c r="H946" i="5"/>
  <c r="I946" i="5" s="1"/>
  <c r="H944" i="5"/>
  <c r="I944" i="5" s="1"/>
  <c r="H939" i="5"/>
  <c r="I939" i="5" s="1"/>
  <c r="H937" i="5"/>
  <c r="I937" i="5" s="1"/>
  <c r="H932" i="5"/>
  <c r="I932" i="5" s="1"/>
  <c r="H930" i="5"/>
  <c r="I930" i="5" s="1"/>
  <c r="H924" i="5"/>
  <c r="I924" i="5" s="1"/>
  <c r="H921" i="5"/>
  <c r="I921" i="5" s="1"/>
  <c r="H912" i="5"/>
  <c r="I912" i="5" s="1"/>
  <c r="H905" i="5"/>
  <c r="I905" i="5" s="1"/>
  <c r="H901" i="5"/>
  <c r="I901" i="5" s="1"/>
  <c r="H898" i="5"/>
  <c r="I898" i="5" s="1"/>
  <c r="H894" i="5"/>
  <c r="I894" i="5" s="1"/>
  <c r="H887" i="5"/>
  <c r="I887" i="5" s="1"/>
  <c r="H883" i="5"/>
  <c r="I883" i="5" s="1"/>
  <c r="H880" i="5"/>
  <c r="I880" i="5" s="1"/>
  <c r="H876" i="5"/>
  <c r="I876" i="5" s="1"/>
  <c r="H869" i="5"/>
  <c r="I869" i="5" s="1"/>
  <c r="H865" i="5"/>
  <c r="I865" i="5" s="1"/>
  <c r="H862" i="5"/>
  <c r="I862" i="5" s="1"/>
  <c r="H858" i="5"/>
  <c r="I858" i="5" s="1"/>
  <c r="H851" i="5"/>
  <c r="I851" i="5" s="1"/>
  <c r="H847" i="5"/>
  <c r="I847" i="5" s="1"/>
  <c r="H844" i="5"/>
  <c r="I844" i="5" s="1"/>
  <c r="H840" i="5"/>
  <c r="I840" i="5" s="1"/>
  <c r="H833" i="5"/>
  <c r="I833" i="5" s="1"/>
  <c r="H829" i="5"/>
  <c r="I829" i="5" s="1"/>
  <c r="H826" i="5"/>
  <c r="I826" i="5" s="1"/>
  <c r="H822" i="5"/>
  <c r="I822" i="5" s="1"/>
  <c r="H815" i="5"/>
  <c r="I815" i="5" s="1"/>
  <c r="H811" i="5"/>
  <c r="I811" i="5" s="1"/>
  <c r="H808" i="5"/>
  <c r="I808" i="5" s="1"/>
  <c r="H804" i="5"/>
  <c r="I804" i="5" s="1"/>
  <c r="H797" i="5"/>
  <c r="I797" i="5" s="1"/>
  <c r="H793" i="5"/>
  <c r="I793" i="5" s="1"/>
  <c r="H790" i="5"/>
  <c r="I790" i="5" s="1"/>
  <c r="H786" i="5"/>
  <c r="I786" i="5" s="1"/>
  <c r="H779" i="5"/>
  <c r="I779" i="5" s="1"/>
  <c r="H775" i="5"/>
  <c r="I775" i="5" s="1"/>
  <c r="H772" i="5"/>
  <c r="I772" i="5" s="1"/>
  <c r="H768" i="5"/>
  <c r="I768" i="5" s="1"/>
  <c r="H761" i="5"/>
  <c r="I761" i="5" s="1"/>
  <c r="H757" i="5"/>
  <c r="I757" i="5" s="1"/>
  <c r="H754" i="5"/>
  <c r="I754" i="5" s="1"/>
  <c r="H750" i="5"/>
  <c r="I750" i="5" s="1"/>
  <c r="H742" i="5"/>
  <c r="I742" i="5" s="1"/>
  <c r="H736" i="5"/>
  <c r="I736" i="5" s="1"/>
  <c r="H730" i="5"/>
  <c r="I730" i="5" s="1"/>
  <c r="H724" i="5"/>
  <c r="I724" i="5" s="1"/>
  <c r="H718" i="5"/>
  <c r="I718" i="5" s="1"/>
  <c r="H712" i="5"/>
  <c r="I712" i="5" s="1"/>
  <c r="H706" i="5"/>
  <c r="I706" i="5" s="1"/>
  <c r="H700" i="5"/>
  <c r="I700" i="5" s="1"/>
  <c r="H694" i="5"/>
  <c r="I694" i="5" s="1"/>
  <c r="H688" i="5"/>
  <c r="I688" i="5" s="1"/>
  <c r="H682" i="5"/>
  <c r="I682" i="5" s="1"/>
  <c r="H676" i="5"/>
  <c r="I676" i="5" s="1"/>
  <c r="H670" i="5"/>
  <c r="I670" i="5" s="1"/>
  <c r="H664" i="5"/>
  <c r="I664" i="5" s="1"/>
  <c r="H658" i="5"/>
  <c r="I658" i="5" s="1"/>
  <c r="H652" i="5"/>
  <c r="I652" i="5" s="1"/>
  <c r="H646" i="5"/>
  <c r="I646" i="5" s="1"/>
  <c r="H640" i="5"/>
  <c r="I640" i="5" s="1"/>
  <c r="H634" i="5"/>
  <c r="I634" i="5" s="1"/>
  <c r="H628" i="5"/>
  <c r="I628" i="5" s="1"/>
  <c r="H622" i="5"/>
  <c r="I622" i="5" s="1"/>
  <c r="H1033" i="5"/>
  <c r="I1033" i="5" s="1"/>
  <c r="H1017" i="5"/>
  <c r="I1017" i="5" s="1"/>
  <c r="H1010" i="5"/>
  <c r="I1010" i="5" s="1"/>
  <c r="H1003" i="5"/>
  <c r="I1003" i="5" s="1"/>
  <c r="H996" i="5"/>
  <c r="I996" i="5" s="1"/>
  <c r="H963" i="5"/>
  <c r="I963" i="5" s="1"/>
  <c r="H956" i="5"/>
  <c r="I956" i="5" s="1"/>
  <c r="H949" i="5"/>
  <c r="I949" i="5" s="1"/>
  <c r="H942" i="5"/>
  <c r="I942" i="5" s="1"/>
  <c r="H927" i="5"/>
  <c r="I927" i="5" s="1"/>
  <c r="H919" i="5"/>
  <c r="I919" i="5" s="1"/>
  <c r="H916" i="5"/>
  <c r="I916" i="5" s="1"/>
  <c r="H902" i="5"/>
  <c r="I902" i="5" s="1"/>
  <c r="H884" i="5"/>
  <c r="I884" i="5" s="1"/>
  <c r="H966" i="5"/>
  <c r="I966" i="5" s="1"/>
  <c r="H957" i="5"/>
  <c r="I957" i="5" s="1"/>
  <c r="H955" i="5"/>
  <c r="I955" i="5" s="1"/>
  <c r="H910" i="5"/>
  <c r="I910" i="5" s="1"/>
  <c r="H892" i="5"/>
  <c r="I892" i="5" s="1"/>
  <c r="H871" i="5"/>
  <c r="I871" i="5" s="1"/>
  <c r="H856" i="5"/>
  <c r="I856" i="5" s="1"/>
  <c r="H836" i="5"/>
  <c r="I836" i="5" s="1"/>
  <c r="H824" i="5"/>
  <c r="I824" i="5" s="1"/>
  <c r="H816" i="5"/>
  <c r="I816" i="5" s="1"/>
  <c r="H803" i="5"/>
  <c r="I803" i="5" s="1"/>
  <c r="H792" i="5"/>
  <c r="I792" i="5" s="1"/>
  <c r="H787" i="5"/>
  <c r="I787" i="5" s="1"/>
  <c r="H782" i="5"/>
  <c r="I782" i="5" s="1"/>
  <c r="H763" i="5"/>
  <c r="I763" i="5" s="1"/>
  <c r="H758" i="5"/>
  <c r="I758" i="5" s="1"/>
  <c r="H982" i="5"/>
  <c r="I982" i="5" s="1"/>
  <c r="H933" i="5"/>
  <c r="I933" i="5" s="1"/>
  <c r="H973" i="5"/>
  <c r="I973" i="5" s="1"/>
  <c r="H962" i="5"/>
  <c r="I962" i="5" s="1"/>
  <c r="H943" i="5"/>
  <c r="I943" i="5" s="1"/>
  <c r="H918" i="5"/>
  <c r="I918" i="5" s="1"/>
  <c r="H911" i="5"/>
  <c r="I911" i="5" s="1"/>
  <c r="H893" i="5"/>
  <c r="I893" i="5" s="1"/>
  <c r="H875" i="5"/>
  <c r="I875" i="5" s="1"/>
  <c r="H863" i="5"/>
  <c r="I863" i="5" s="1"/>
  <c r="H857" i="5"/>
  <c r="I857" i="5" s="1"/>
  <c r="H848" i="5"/>
  <c r="I848" i="5" s="1"/>
  <c r="H809" i="5"/>
  <c r="I809" i="5" s="1"/>
  <c r="H802" i="5"/>
  <c r="I802" i="5" s="1"/>
  <c r="H799" i="5"/>
  <c r="I799" i="5" s="1"/>
  <c r="H780" i="5"/>
  <c r="I780" i="5" s="1"/>
  <c r="H773" i="5"/>
  <c r="I773" i="5" s="1"/>
  <c r="H764" i="5"/>
  <c r="I764" i="5" s="1"/>
  <c r="H751" i="5"/>
  <c r="I751" i="5" s="1"/>
  <c r="H746" i="5"/>
  <c r="I746" i="5" s="1"/>
  <c r="H743" i="5"/>
  <c r="I743" i="5" s="1"/>
  <c r="H739" i="5"/>
  <c r="I739" i="5" s="1"/>
  <c r="H732" i="5"/>
  <c r="I732" i="5" s="1"/>
  <c r="H728" i="5"/>
  <c r="I728" i="5" s="1"/>
  <c r="H725" i="5"/>
  <c r="I725" i="5" s="1"/>
  <c r="H721" i="5"/>
  <c r="I721" i="5" s="1"/>
  <c r="H714" i="5"/>
  <c r="I714" i="5" s="1"/>
  <c r="H710" i="5"/>
  <c r="I710" i="5" s="1"/>
  <c r="H707" i="5"/>
  <c r="I707" i="5" s="1"/>
  <c r="H703" i="5"/>
  <c r="I703" i="5" s="1"/>
  <c r="H696" i="5"/>
  <c r="I696" i="5" s="1"/>
  <c r="H692" i="5"/>
  <c r="I692" i="5" s="1"/>
  <c r="H689" i="5"/>
  <c r="I689" i="5" s="1"/>
  <c r="H685" i="5"/>
  <c r="I685" i="5" s="1"/>
  <c r="H678" i="5"/>
  <c r="I678" i="5" s="1"/>
  <c r="H674" i="5"/>
  <c r="I674" i="5" s="1"/>
  <c r="H671" i="5"/>
  <c r="I671" i="5" s="1"/>
  <c r="H667" i="5"/>
  <c r="I667" i="5" s="1"/>
  <c r="H660" i="5"/>
  <c r="I660" i="5" s="1"/>
  <c r="H656" i="5"/>
  <c r="I656" i="5" s="1"/>
  <c r="H653" i="5"/>
  <c r="I653" i="5" s="1"/>
  <c r="H649" i="5"/>
  <c r="I649" i="5" s="1"/>
  <c r="H642" i="5"/>
  <c r="I642" i="5" s="1"/>
  <c r="H638" i="5"/>
  <c r="I638" i="5" s="1"/>
  <c r="H635" i="5"/>
  <c r="I635" i="5" s="1"/>
  <c r="H631" i="5"/>
  <c r="I631" i="5" s="1"/>
  <c r="H624" i="5"/>
  <c r="I624" i="5" s="1"/>
  <c r="H620" i="5"/>
  <c r="I620" i="5" s="1"/>
  <c r="H614" i="5"/>
  <c r="I614" i="5" s="1"/>
  <c r="H608" i="5"/>
  <c r="I608" i="5" s="1"/>
  <c r="H602" i="5"/>
  <c r="I602" i="5" s="1"/>
  <c r="H596" i="5"/>
  <c r="I596" i="5" s="1"/>
  <c r="H904" i="5"/>
  <c r="I904" i="5" s="1"/>
  <c r="H868" i="5"/>
  <c r="I868" i="5" s="1"/>
  <c r="H864" i="5"/>
  <c r="I864" i="5" s="1"/>
  <c r="H853" i="5"/>
  <c r="I853" i="5" s="1"/>
  <c r="H820" i="5"/>
  <c r="I820" i="5" s="1"/>
  <c r="H817" i="5"/>
  <c r="I817" i="5" s="1"/>
  <c r="H805" i="5"/>
  <c r="I805" i="5" s="1"/>
  <c r="H769" i="5"/>
  <c r="I769" i="5" s="1"/>
  <c r="H745" i="5"/>
  <c r="I745" i="5" s="1"/>
  <c r="H740" i="5"/>
  <c r="I740" i="5" s="1"/>
  <c r="H735" i="5"/>
  <c r="I735" i="5" s="1"/>
  <c r="H716" i="5"/>
  <c r="I716" i="5" s="1"/>
  <c r="H711" i="5"/>
  <c r="I711" i="5" s="1"/>
  <c r="H701" i="5"/>
  <c r="I701" i="5" s="1"/>
  <c r="H690" i="5"/>
  <c r="I690" i="5" s="1"/>
  <c r="H975" i="5"/>
  <c r="I975" i="5" s="1"/>
  <c r="H968" i="5"/>
  <c r="I968" i="5" s="1"/>
  <c r="H908" i="5"/>
  <c r="I908" i="5" s="1"/>
  <c r="H906" i="5"/>
  <c r="I906" i="5" s="1"/>
  <c r="H899" i="5"/>
  <c r="I899" i="5" s="1"/>
  <c r="H889" i="5"/>
  <c r="I889" i="5" s="1"/>
  <c r="H882" i="5"/>
  <c r="I882" i="5" s="1"/>
  <c r="H866" i="5"/>
  <c r="I866" i="5" s="1"/>
  <c r="H980" i="5"/>
  <c r="I980" i="5" s="1"/>
  <c r="H961" i="5"/>
  <c r="I961" i="5" s="1"/>
  <c r="H948" i="5"/>
  <c r="I948" i="5" s="1"/>
  <c r="H936" i="5"/>
  <c r="I936" i="5" s="1"/>
  <c r="H926" i="5"/>
  <c r="I926" i="5" s="1"/>
  <c r="H915" i="5"/>
  <c r="I915" i="5" s="1"/>
  <c r="H913" i="5"/>
  <c r="I913" i="5" s="1"/>
  <c r="H877" i="5"/>
  <c r="I877" i="5" s="1"/>
  <c r="H874" i="5"/>
  <c r="I874" i="5" s="1"/>
  <c r="H872" i="5"/>
  <c r="I872" i="5" s="1"/>
  <c r="H870" i="5"/>
  <c r="I870" i="5" s="1"/>
  <c r="H859" i="5"/>
  <c r="I859" i="5" s="1"/>
  <c r="H850" i="5"/>
  <c r="I850" i="5" s="1"/>
  <c r="H839" i="5"/>
  <c r="I839" i="5" s="1"/>
  <c r="H818" i="5"/>
  <c r="I818" i="5" s="1"/>
  <c r="H810" i="5"/>
  <c r="I810" i="5" s="1"/>
  <c r="H806" i="5"/>
  <c r="I806" i="5" s="1"/>
  <c r="H800" i="5"/>
  <c r="I800" i="5" s="1"/>
  <c r="H798" i="5"/>
  <c r="I798" i="5" s="1"/>
  <c r="H796" i="5"/>
  <c r="I796" i="5" s="1"/>
  <c r="H785" i="5"/>
  <c r="I785" i="5" s="1"/>
  <c r="H781" i="5"/>
  <c r="I781" i="5" s="1"/>
  <c r="H987" i="5"/>
  <c r="I987" i="5" s="1"/>
  <c r="H964" i="5"/>
  <c r="I964" i="5" s="1"/>
  <c r="H954" i="5"/>
  <c r="I954" i="5" s="1"/>
  <c r="H886" i="5"/>
  <c r="I886" i="5" s="1"/>
  <c r="H854" i="5"/>
  <c r="I854" i="5" s="1"/>
  <c r="H852" i="5"/>
  <c r="I852" i="5" s="1"/>
  <c r="H841" i="5"/>
  <c r="I841" i="5" s="1"/>
  <c r="H832" i="5"/>
  <c r="I832" i="5" s="1"/>
  <c r="H830" i="5"/>
  <c r="I830" i="5" s="1"/>
  <c r="H828" i="5"/>
  <c r="I828" i="5" s="1"/>
  <c r="H821" i="5"/>
  <c r="I821" i="5" s="1"/>
  <c r="H969" i="5"/>
  <c r="I969" i="5" s="1"/>
  <c r="H907" i="5"/>
  <c r="I907" i="5" s="1"/>
  <c r="H900" i="5"/>
  <c r="I900" i="5" s="1"/>
  <c r="H890" i="5"/>
  <c r="I890" i="5" s="1"/>
  <c r="H888" i="5"/>
  <c r="I888" i="5" s="1"/>
  <c r="H881" i="5"/>
  <c r="I881" i="5" s="1"/>
  <c r="H845" i="5"/>
  <c r="I845" i="5" s="1"/>
  <c r="H834" i="5"/>
  <c r="I834" i="5" s="1"/>
  <c r="H950" i="5"/>
  <c r="I950" i="5" s="1"/>
  <c r="H925" i="5"/>
  <c r="I925" i="5" s="1"/>
  <c r="H920" i="5"/>
  <c r="I920" i="5" s="1"/>
  <c r="H895" i="5"/>
  <c r="I895" i="5" s="1"/>
  <c r="H838" i="5"/>
  <c r="I838" i="5" s="1"/>
  <c r="H827" i="5"/>
  <c r="I827" i="5" s="1"/>
  <c r="H791" i="5"/>
  <c r="I791" i="5" s="1"/>
  <c r="H784" i="5"/>
  <c r="I784" i="5" s="1"/>
  <c r="H767" i="5"/>
  <c r="I767" i="5" s="1"/>
  <c r="H734" i="5"/>
  <c r="I734" i="5" s="1"/>
  <c r="H729" i="5"/>
  <c r="I729" i="5" s="1"/>
  <c r="H719" i="5"/>
  <c r="I719" i="5" s="1"/>
  <c r="H708" i="5"/>
  <c r="I708" i="5" s="1"/>
  <c r="H695" i="5"/>
  <c r="I695" i="5" s="1"/>
  <c r="H687" i="5"/>
  <c r="I687" i="5" s="1"/>
  <c r="H679" i="5"/>
  <c r="I679" i="5" s="1"/>
  <c r="H666" i="5"/>
  <c r="I666" i="5" s="1"/>
  <c r="H655" i="5"/>
  <c r="I655" i="5" s="1"/>
  <c r="H650" i="5"/>
  <c r="I650" i="5" s="1"/>
  <c r="H645" i="5"/>
  <c r="I645" i="5" s="1"/>
  <c r="H626" i="5"/>
  <c r="I626" i="5" s="1"/>
  <c r="H607" i="5"/>
  <c r="I607" i="5" s="1"/>
  <c r="H587" i="5"/>
  <c r="I587" i="5" s="1"/>
  <c r="H581" i="5"/>
  <c r="I581" i="5" s="1"/>
  <c r="H575" i="5"/>
  <c r="I575" i="5" s="1"/>
  <c r="H569" i="5"/>
  <c r="I569" i="5" s="1"/>
  <c r="H563" i="5"/>
  <c r="I563" i="5" s="1"/>
  <c r="H557" i="5"/>
  <c r="I557" i="5" s="1"/>
  <c r="H551" i="5"/>
  <c r="I551" i="5" s="1"/>
  <c r="H545" i="5"/>
  <c r="I545" i="5" s="1"/>
  <c r="H539" i="5"/>
  <c r="I539" i="5" s="1"/>
  <c r="H533" i="5"/>
  <c r="I533" i="5" s="1"/>
  <c r="H527" i="5"/>
  <c r="I527" i="5" s="1"/>
  <c r="H521" i="5"/>
  <c r="I521" i="5" s="1"/>
  <c r="H515" i="5"/>
  <c r="I515" i="5" s="1"/>
  <c r="H509" i="5"/>
  <c r="I509" i="5" s="1"/>
  <c r="H503" i="5"/>
  <c r="I503" i="5" s="1"/>
  <c r="H497" i="5"/>
  <c r="I497" i="5" s="1"/>
  <c r="H491" i="5"/>
  <c r="I491" i="5" s="1"/>
  <c r="H485" i="5"/>
  <c r="I485" i="5" s="1"/>
  <c r="H479" i="5"/>
  <c r="I479" i="5" s="1"/>
  <c r="H473" i="5"/>
  <c r="I473" i="5" s="1"/>
  <c r="H467" i="5"/>
  <c r="I467" i="5" s="1"/>
  <c r="H461" i="5"/>
  <c r="I461" i="5" s="1"/>
  <c r="H455" i="5"/>
  <c r="I455" i="5" s="1"/>
  <c r="H449" i="5"/>
  <c r="I449" i="5" s="1"/>
  <c r="H835" i="5"/>
  <c r="I835" i="5" s="1"/>
  <c r="H823" i="5"/>
  <c r="I823" i="5" s="1"/>
  <c r="H776" i="5"/>
  <c r="I776" i="5" s="1"/>
  <c r="H760" i="5"/>
  <c r="I760" i="5" s="1"/>
  <c r="H748" i="5"/>
  <c r="I748" i="5" s="1"/>
  <c r="H733" i="5"/>
  <c r="I733" i="5" s="1"/>
  <c r="H731" i="5"/>
  <c r="I731" i="5" s="1"/>
  <c r="H704" i="5"/>
  <c r="I704" i="5" s="1"/>
  <c r="H702" i="5"/>
  <c r="I702" i="5" s="1"/>
  <c r="H672" i="5"/>
  <c r="I672" i="5" s="1"/>
  <c r="H665" i="5"/>
  <c r="I665" i="5" s="1"/>
  <c r="H662" i="5"/>
  <c r="I662" i="5" s="1"/>
  <c r="H643" i="5"/>
  <c r="I643" i="5" s="1"/>
  <c r="H636" i="5"/>
  <c r="I636" i="5" s="1"/>
  <c r="H627" i="5"/>
  <c r="I627" i="5" s="1"/>
  <c r="H615" i="5"/>
  <c r="I615" i="5" s="1"/>
  <c r="H609" i="5"/>
  <c r="I609" i="5" s="1"/>
  <c r="H755" i="5"/>
  <c r="I755" i="5" s="1"/>
  <c r="H741" i="5"/>
  <c r="I741" i="5" s="1"/>
  <c r="H722" i="5"/>
  <c r="I722" i="5" s="1"/>
  <c r="H720" i="5"/>
  <c r="I720" i="5" s="1"/>
  <c r="H699" i="5"/>
  <c r="I699" i="5" s="1"/>
  <c r="H697" i="5"/>
  <c r="I697" i="5" s="1"/>
  <c r="H693" i="5"/>
  <c r="I693" i="5" s="1"/>
  <c r="H681" i="5"/>
  <c r="I681" i="5" s="1"/>
  <c r="H677" i="5"/>
  <c r="I677" i="5" s="1"/>
  <c r="H663" i="5"/>
  <c r="I663" i="5" s="1"/>
  <c r="H654" i="5"/>
  <c r="I654" i="5" s="1"/>
  <c r="H648" i="5"/>
  <c r="I648" i="5" s="1"/>
  <c r="H641" i="5"/>
  <c r="I641" i="5" s="1"/>
  <c r="H632" i="5"/>
  <c r="I632" i="5" s="1"/>
  <c r="H630" i="5"/>
  <c r="I630" i="5" s="1"/>
  <c r="H625" i="5"/>
  <c r="I625" i="5" s="1"/>
  <c r="H623" i="5"/>
  <c r="I623" i="5" s="1"/>
  <c r="H621" i="5"/>
  <c r="I621" i="5" s="1"/>
  <c r="H618" i="5"/>
  <c r="I618" i="5" s="1"/>
  <c r="H812" i="5"/>
  <c r="I812" i="5" s="1"/>
  <c r="H788" i="5"/>
  <c r="I788" i="5" s="1"/>
  <c r="H778" i="5"/>
  <c r="I778" i="5" s="1"/>
  <c r="H762" i="5"/>
  <c r="I762" i="5" s="1"/>
  <c r="H738" i="5"/>
  <c r="I738" i="5" s="1"/>
  <c r="H726" i="5"/>
  <c r="I726" i="5" s="1"/>
  <c r="H691" i="5"/>
  <c r="I691" i="5" s="1"/>
  <c r="H684" i="5"/>
  <c r="I684" i="5" s="1"/>
  <c r="H675" i="5"/>
  <c r="I675" i="5" s="1"/>
  <c r="H661" i="5"/>
  <c r="I661" i="5" s="1"/>
  <c r="H659" i="5"/>
  <c r="I659" i="5" s="1"/>
  <c r="H639" i="5"/>
  <c r="I639" i="5" s="1"/>
  <c r="H610" i="5"/>
  <c r="I610" i="5" s="1"/>
  <c r="H593" i="5"/>
  <c r="I593" i="5" s="1"/>
  <c r="H586" i="5"/>
  <c r="I586" i="5" s="1"/>
  <c r="H568" i="5"/>
  <c r="I568" i="5" s="1"/>
  <c r="H550" i="5"/>
  <c r="I550" i="5" s="1"/>
  <c r="H814" i="5"/>
  <c r="I814" i="5" s="1"/>
  <c r="H770" i="5"/>
  <c r="I770" i="5" s="1"/>
  <c r="H752" i="5"/>
  <c r="I752" i="5" s="1"/>
  <c r="H713" i="5"/>
  <c r="I713" i="5" s="1"/>
  <c r="H705" i="5"/>
  <c r="I705" i="5" s="1"/>
  <c r="H686" i="5"/>
  <c r="I686" i="5" s="1"/>
  <c r="H673" i="5"/>
  <c r="I673" i="5" s="1"/>
  <c r="H668" i="5"/>
  <c r="I668" i="5" s="1"/>
  <c r="H644" i="5"/>
  <c r="I644" i="5" s="1"/>
  <c r="H637" i="5"/>
  <c r="I637" i="5" s="1"/>
  <c r="H619" i="5"/>
  <c r="I619" i="5" s="1"/>
  <c r="H616" i="5"/>
  <c r="I616" i="5" s="1"/>
  <c r="H613" i="5"/>
  <c r="I613" i="5" s="1"/>
  <c r="H794" i="5"/>
  <c r="I794" i="5" s="1"/>
  <c r="H756" i="5"/>
  <c r="I756" i="5" s="1"/>
  <c r="H749" i="5"/>
  <c r="I749" i="5" s="1"/>
  <c r="H717" i="5"/>
  <c r="I717" i="5" s="1"/>
  <c r="H715" i="5"/>
  <c r="I715" i="5" s="1"/>
  <c r="H709" i="5"/>
  <c r="I709" i="5" s="1"/>
  <c r="H698" i="5"/>
  <c r="I698" i="5" s="1"/>
  <c r="H657" i="5"/>
  <c r="I657" i="5" s="1"/>
  <c r="H651" i="5"/>
  <c r="I651" i="5" s="1"/>
  <c r="H647" i="5"/>
  <c r="I647" i="5" s="1"/>
  <c r="H633" i="5"/>
  <c r="I633" i="5" s="1"/>
  <c r="H629" i="5"/>
  <c r="I629" i="5" s="1"/>
  <c r="H611" i="5"/>
  <c r="I611" i="5" s="1"/>
  <c r="H605" i="5"/>
  <c r="I605" i="5" s="1"/>
  <c r="H846" i="5"/>
  <c r="I846" i="5" s="1"/>
  <c r="H774" i="5"/>
  <c r="I774" i="5" s="1"/>
  <c r="H766" i="5"/>
  <c r="I766" i="5" s="1"/>
  <c r="H744" i="5"/>
  <c r="I744" i="5" s="1"/>
  <c r="H737" i="5"/>
  <c r="I737" i="5" s="1"/>
  <c r="H727" i="5"/>
  <c r="I727" i="5" s="1"/>
  <c r="H723" i="5"/>
  <c r="I723" i="5" s="1"/>
  <c r="H683" i="5"/>
  <c r="I683" i="5" s="1"/>
  <c r="H680" i="5"/>
  <c r="I680" i="5" s="1"/>
  <c r="H669" i="5"/>
  <c r="I669" i="5" s="1"/>
  <c r="H617" i="5"/>
  <c r="I617" i="5" s="1"/>
  <c r="H603" i="5"/>
  <c r="I603" i="5" s="1"/>
  <c r="H600" i="5"/>
  <c r="I600" i="5" s="1"/>
  <c r="H594" i="5"/>
  <c r="I594" i="5" s="1"/>
  <c r="H591" i="5"/>
  <c r="I591" i="5" s="1"/>
  <c r="H588" i="5"/>
  <c r="I588" i="5" s="1"/>
  <c r="H584" i="5"/>
  <c r="I584" i="5" s="1"/>
  <c r="H577" i="5"/>
  <c r="I577" i="5" s="1"/>
  <c r="H573" i="5"/>
  <c r="I573" i="5" s="1"/>
  <c r="H570" i="5"/>
  <c r="I570" i="5" s="1"/>
  <c r="H566" i="5"/>
  <c r="I566" i="5" s="1"/>
  <c r="H559" i="5"/>
  <c r="I559" i="5" s="1"/>
  <c r="H555" i="5"/>
  <c r="I555" i="5" s="1"/>
  <c r="H552" i="5"/>
  <c r="I552" i="5" s="1"/>
  <c r="H548" i="5"/>
  <c r="I548" i="5" s="1"/>
  <c r="H541" i="5"/>
  <c r="I541" i="5" s="1"/>
  <c r="H537" i="5"/>
  <c r="I537" i="5" s="1"/>
  <c r="H534" i="5"/>
  <c r="I534" i="5" s="1"/>
  <c r="H530" i="5"/>
  <c r="I530" i="5" s="1"/>
  <c r="H523" i="5"/>
  <c r="I523" i="5" s="1"/>
  <c r="H519" i="5"/>
  <c r="I519" i="5" s="1"/>
  <c r="H516" i="5"/>
  <c r="I516" i="5" s="1"/>
  <c r="H512" i="5"/>
  <c r="I512" i="5" s="1"/>
  <c r="H505" i="5"/>
  <c r="I505" i="5" s="1"/>
  <c r="H501" i="5"/>
  <c r="I501" i="5" s="1"/>
  <c r="H498" i="5"/>
  <c r="I498" i="5" s="1"/>
  <c r="H494" i="5"/>
  <c r="I494" i="5" s="1"/>
  <c r="H487" i="5"/>
  <c r="I487" i="5" s="1"/>
  <c r="H483" i="5"/>
  <c r="I483" i="5" s="1"/>
  <c r="H480" i="5"/>
  <c r="I480" i="5" s="1"/>
  <c r="H476" i="5"/>
  <c r="I476" i="5" s="1"/>
  <c r="H469" i="5"/>
  <c r="I469" i="5" s="1"/>
  <c r="H465" i="5"/>
  <c r="I465" i="5" s="1"/>
  <c r="H462" i="5"/>
  <c r="I462" i="5" s="1"/>
  <c r="H458" i="5"/>
  <c r="I458" i="5" s="1"/>
  <c r="H451" i="5"/>
  <c r="I451" i="5" s="1"/>
  <c r="H447" i="5"/>
  <c r="I447" i="5" s="1"/>
  <c r="H442" i="5"/>
  <c r="I442" i="5" s="1"/>
  <c r="H436" i="5"/>
  <c r="I436" i="5" s="1"/>
  <c r="H430" i="5"/>
  <c r="I430" i="5" s="1"/>
  <c r="H424" i="5"/>
  <c r="I424" i="5" s="1"/>
  <c r="H418" i="5"/>
  <c r="I418" i="5" s="1"/>
  <c r="H412" i="5"/>
  <c r="I412" i="5" s="1"/>
  <c r="H406" i="5"/>
  <c r="I406" i="5" s="1"/>
  <c r="H400" i="5"/>
  <c r="I400" i="5" s="1"/>
  <c r="H394" i="5"/>
  <c r="I394" i="5" s="1"/>
  <c r="H388" i="5"/>
  <c r="I388" i="5" s="1"/>
  <c r="H382" i="5"/>
  <c r="I382" i="5" s="1"/>
  <c r="H376" i="5"/>
  <c r="I376" i="5" s="1"/>
  <c r="H370" i="5"/>
  <c r="I370" i="5" s="1"/>
  <c r="H364" i="5"/>
  <c r="I364" i="5" s="1"/>
  <c r="H358" i="5"/>
  <c r="I358" i="5" s="1"/>
  <c r="H352" i="5"/>
  <c r="I352" i="5" s="1"/>
  <c r="H346" i="5"/>
  <c r="I346" i="5" s="1"/>
  <c r="H340" i="5"/>
  <c r="I340" i="5" s="1"/>
  <c r="H334" i="5"/>
  <c r="I334" i="5" s="1"/>
  <c r="H328" i="5"/>
  <c r="I328" i="5" s="1"/>
  <c r="H322" i="5"/>
  <c r="I322" i="5" s="1"/>
  <c r="H316" i="5"/>
  <c r="I316" i="5" s="1"/>
  <c r="H310" i="5"/>
  <c r="I310" i="5" s="1"/>
  <c r="H304" i="5"/>
  <c r="I304" i="5" s="1"/>
  <c r="H298" i="5"/>
  <c r="I298" i="5" s="1"/>
  <c r="H292" i="5"/>
  <c r="I292" i="5" s="1"/>
  <c r="H286" i="5"/>
  <c r="I286" i="5" s="1"/>
  <c r="H280" i="5"/>
  <c r="I280" i="5" s="1"/>
  <c r="H604" i="5"/>
  <c r="I604" i="5" s="1"/>
  <c r="H598" i="5"/>
  <c r="I598" i="5" s="1"/>
  <c r="H585" i="5"/>
  <c r="I585" i="5" s="1"/>
  <c r="H583" i="5"/>
  <c r="I583" i="5" s="1"/>
  <c r="H556" i="5"/>
  <c r="I556" i="5" s="1"/>
  <c r="H554" i="5"/>
  <c r="I554" i="5" s="1"/>
  <c r="H535" i="5"/>
  <c r="I535" i="5" s="1"/>
  <c r="H522" i="5"/>
  <c r="I522" i="5" s="1"/>
  <c r="H514" i="5"/>
  <c r="I514" i="5" s="1"/>
  <c r="H506" i="5"/>
  <c r="I506" i="5" s="1"/>
  <c r="H493" i="5"/>
  <c r="I493" i="5" s="1"/>
  <c r="H482" i="5"/>
  <c r="I482" i="5" s="1"/>
  <c r="H477" i="5"/>
  <c r="I477" i="5" s="1"/>
  <c r="H472" i="5"/>
  <c r="I472" i="5" s="1"/>
  <c r="H453" i="5"/>
  <c r="I453" i="5" s="1"/>
  <c r="H448" i="5"/>
  <c r="I448" i="5" s="1"/>
  <c r="H445" i="5"/>
  <c r="I445" i="5" s="1"/>
  <c r="H438" i="5"/>
  <c r="I438" i="5" s="1"/>
  <c r="H434" i="5"/>
  <c r="I434" i="5" s="1"/>
  <c r="H431" i="5"/>
  <c r="I431" i="5" s="1"/>
  <c r="H427" i="5"/>
  <c r="I427" i="5" s="1"/>
  <c r="H420" i="5"/>
  <c r="I420" i="5" s="1"/>
  <c r="H416" i="5"/>
  <c r="I416" i="5" s="1"/>
  <c r="H413" i="5"/>
  <c r="I413" i="5" s="1"/>
  <c r="H409" i="5"/>
  <c r="I409" i="5" s="1"/>
  <c r="H402" i="5"/>
  <c r="I402" i="5" s="1"/>
  <c r="H398" i="5"/>
  <c r="I398" i="5" s="1"/>
  <c r="H395" i="5"/>
  <c r="I395" i="5" s="1"/>
  <c r="H391" i="5"/>
  <c r="I391" i="5" s="1"/>
  <c r="H384" i="5"/>
  <c r="I384" i="5" s="1"/>
  <c r="H380" i="5"/>
  <c r="I380" i="5" s="1"/>
  <c r="H377" i="5"/>
  <c r="I377" i="5" s="1"/>
  <c r="H373" i="5"/>
  <c r="I373" i="5" s="1"/>
  <c r="H366" i="5"/>
  <c r="I366" i="5" s="1"/>
  <c r="H362" i="5"/>
  <c r="I362" i="5" s="1"/>
  <c r="H359" i="5"/>
  <c r="I359" i="5" s="1"/>
  <c r="H355" i="5"/>
  <c r="I355" i="5" s="1"/>
  <c r="H348" i="5"/>
  <c r="I348" i="5" s="1"/>
  <c r="H344" i="5"/>
  <c r="I344" i="5" s="1"/>
  <c r="H341" i="5"/>
  <c r="I341" i="5" s="1"/>
  <c r="H337" i="5"/>
  <c r="I337" i="5" s="1"/>
  <c r="H330" i="5"/>
  <c r="I330" i="5" s="1"/>
  <c r="H326" i="5"/>
  <c r="I326" i="5" s="1"/>
  <c r="H323" i="5"/>
  <c r="I323" i="5" s="1"/>
  <c r="H319" i="5"/>
  <c r="I319" i="5" s="1"/>
  <c r="H312" i="5"/>
  <c r="I312" i="5" s="1"/>
  <c r="H308" i="5"/>
  <c r="I308" i="5" s="1"/>
  <c r="H305" i="5"/>
  <c r="I305" i="5" s="1"/>
  <c r="H606" i="5"/>
  <c r="I606" i="5" s="1"/>
  <c r="H574" i="5"/>
  <c r="I574" i="5" s="1"/>
  <c r="H572" i="5"/>
  <c r="I572" i="5" s="1"/>
  <c r="H561" i="5"/>
  <c r="I561" i="5" s="1"/>
  <c r="H546" i="5"/>
  <c r="I546" i="5" s="1"/>
  <c r="H543" i="5"/>
  <c r="I543" i="5" s="1"/>
  <c r="H538" i="5"/>
  <c r="I538" i="5" s="1"/>
  <c r="H528" i="5"/>
  <c r="I528" i="5" s="1"/>
  <c r="H517" i="5"/>
  <c r="I517" i="5" s="1"/>
  <c r="H504" i="5"/>
  <c r="I504" i="5" s="1"/>
  <c r="H496" i="5"/>
  <c r="I496" i="5" s="1"/>
  <c r="H488" i="5"/>
  <c r="I488" i="5" s="1"/>
  <c r="H475" i="5"/>
  <c r="I475" i="5" s="1"/>
  <c r="H464" i="5"/>
  <c r="I464" i="5" s="1"/>
  <c r="H459" i="5"/>
  <c r="I459" i="5" s="1"/>
  <c r="H454" i="5"/>
  <c r="I454" i="5" s="1"/>
  <c r="H435" i="5"/>
  <c r="I435" i="5" s="1"/>
  <c r="H417" i="5"/>
  <c r="I417" i="5" s="1"/>
  <c r="H399" i="5"/>
  <c r="I399" i="5" s="1"/>
  <c r="H612" i="5"/>
  <c r="I612" i="5" s="1"/>
  <c r="H601" i="5"/>
  <c r="I601" i="5" s="1"/>
  <c r="H592" i="5"/>
  <c r="I592" i="5" s="1"/>
  <c r="H590" i="5"/>
  <c r="I590" i="5" s="1"/>
  <c r="H579" i="5"/>
  <c r="I579" i="5" s="1"/>
  <c r="H564" i="5"/>
  <c r="I564" i="5" s="1"/>
  <c r="H544" i="5"/>
  <c r="I544" i="5" s="1"/>
  <c r="H525" i="5"/>
  <c r="I525" i="5" s="1"/>
  <c r="H520" i="5"/>
  <c r="I520" i="5" s="1"/>
  <c r="H510" i="5"/>
  <c r="I510" i="5" s="1"/>
  <c r="H499" i="5"/>
  <c r="I499" i="5" s="1"/>
  <c r="H486" i="5"/>
  <c r="I486" i="5" s="1"/>
  <c r="H478" i="5"/>
  <c r="I478" i="5" s="1"/>
  <c r="H470" i="5"/>
  <c r="I470" i="5" s="1"/>
  <c r="H457" i="5"/>
  <c r="I457" i="5" s="1"/>
  <c r="H446" i="5"/>
  <c r="I446" i="5" s="1"/>
  <c r="H443" i="5"/>
  <c r="I443" i="5" s="1"/>
  <c r="H439" i="5"/>
  <c r="I439" i="5" s="1"/>
  <c r="H432" i="5"/>
  <c r="I432" i="5" s="1"/>
  <c r="H428" i="5"/>
  <c r="I428" i="5" s="1"/>
  <c r="H425" i="5"/>
  <c r="I425" i="5" s="1"/>
  <c r="H421" i="5"/>
  <c r="I421" i="5" s="1"/>
  <c r="H414" i="5"/>
  <c r="I414" i="5" s="1"/>
  <c r="H410" i="5"/>
  <c r="I410" i="5" s="1"/>
  <c r="H407" i="5"/>
  <c r="I407" i="5" s="1"/>
  <c r="H403" i="5"/>
  <c r="I403" i="5" s="1"/>
  <c r="H396" i="5"/>
  <c r="I396" i="5" s="1"/>
  <c r="H392" i="5"/>
  <c r="I392" i="5" s="1"/>
  <c r="H389" i="5"/>
  <c r="I389" i="5" s="1"/>
  <c r="H385" i="5"/>
  <c r="I385" i="5" s="1"/>
  <c r="H378" i="5"/>
  <c r="I378" i="5" s="1"/>
  <c r="H374" i="5"/>
  <c r="I374" i="5" s="1"/>
  <c r="H371" i="5"/>
  <c r="I371" i="5" s="1"/>
  <c r="H367" i="5"/>
  <c r="I367" i="5" s="1"/>
  <c r="H360" i="5"/>
  <c r="I360" i="5" s="1"/>
  <c r="H356" i="5"/>
  <c r="I356" i="5" s="1"/>
  <c r="H353" i="5"/>
  <c r="I353" i="5" s="1"/>
  <c r="H349" i="5"/>
  <c r="I349" i="5" s="1"/>
  <c r="H342" i="5"/>
  <c r="I342" i="5" s="1"/>
  <c r="H338" i="5"/>
  <c r="I338" i="5" s="1"/>
  <c r="H335" i="5"/>
  <c r="I335" i="5" s="1"/>
  <c r="H331" i="5"/>
  <c r="I331" i="5" s="1"/>
  <c r="H324" i="5"/>
  <c r="I324" i="5" s="1"/>
  <c r="H320" i="5"/>
  <c r="I320" i="5" s="1"/>
  <c r="H317" i="5"/>
  <c r="I317" i="5" s="1"/>
  <c r="H313" i="5"/>
  <c r="I313" i="5" s="1"/>
  <c r="H306" i="5"/>
  <c r="I306" i="5" s="1"/>
  <c r="H302" i="5"/>
  <c r="I302" i="5" s="1"/>
  <c r="H299" i="5"/>
  <c r="I299" i="5" s="1"/>
  <c r="H295" i="5"/>
  <c r="I295" i="5" s="1"/>
  <c r="H288" i="5"/>
  <c r="I288" i="5" s="1"/>
  <c r="H599" i="5"/>
  <c r="I599" i="5" s="1"/>
  <c r="H597" i="5"/>
  <c r="I597" i="5" s="1"/>
  <c r="H582" i="5"/>
  <c r="I582" i="5" s="1"/>
  <c r="H562" i="5"/>
  <c r="I562" i="5" s="1"/>
  <c r="H553" i="5"/>
  <c r="I553" i="5" s="1"/>
  <c r="H536" i="5"/>
  <c r="I536" i="5" s="1"/>
  <c r="H531" i="5"/>
  <c r="I531" i="5" s="1"/>
  <c r="H526" i="5"/>
  <c r="I526" i="5" s="1"/>
  <c r="H507" i="5"/>
  <c r="I507" i="5" s="1"/>
  <c r="H502" i="5"/>
  <c r="I502" i="5" s="1"/>
  <c r="H492" i="5"/>
  <c r="I492" i="5" s="1"/>
  <c r="H481" i="5"/>
  <c r="I481" i="5" s="1"/>
  <c r="H468" i="5"/>
  <c r="I468" i="5" s="1"/>
  <c r="H460" i="5"/>
  <c r="I460" i="5" s="1"/>
  <c r="H452" i="5"/>
  <c r="I452" i="5" s="1"/>
  <c r="H429" i="5"/>
  <c r="I429" i="5" s="1"/>
  <c r="H411" i="5"/>
  <c r="I411" i="5" s="1"/>
  <c r="H393" i="5"/>
  <c r="I393" i="5" s="1"/>
  <c r="H580" i="5"/>
  <c r="I580" i="5" s="1"/>
  <c r="H571" i="5"/>
  <c r="I571" i="5" s="1"/>
  <c r="H560" i="5"/>
  <c r="I560" i="5" s="1"/>
  <c r="H558" i="5"/>
  <c r="I558" i="5" s="1"/>
  <c r="H549" i="5"/>
  <c r="I549" i="5" s="1"/>
  <c r="H547" i="5"/>
  <c r="I547" i="5" s="1"/>
  <c r="H542" i="5"/>
  <c r="I542" i="5" s="1"/>
  <c r="H529" i="5"/>
  <c r="I529" i="5" s="1"/>
  <c r="H518" i="5"/>
  <c r="I518" i="5" s="1"/>
  <c r="H513" i="5"/>
  <c r="I513" i="5" s="1"/>
  <c r="H508" i="5"/>
  <c r="I508" i="5" s="1"/>
  <c r="H489" i="5"/>
  <c r="I489" i="5" s="1"/>
  <c r="H484" i="5"/>
  <c r="I484" i="5" s="1"/>
  <c r="H474" i="5"/>
  <c r="I474" i="5" s="1"/>
  <c r="H463" i="5"/>
  <c r="I463" i="5" s="1"/>
  <c r="H450" i="5"/>
  <c r="I450" i="5" s="1"/>
  <c r="H444" i="5"/>
  <c r="I444" i="5" s="1"/>
  <c r="H440" i="5"/>
  <c r="I440" i="5" s="1"/>
  <c r="H437" i="5"/>
  <c r="I437" i="5" s="1"/>
  <c r="H433" i="5"/>
  <c r="I433" i="5" s="1"/>
  <c r="H426" i="5"/>
  <c r="I426" i="5" s="1"/>
  <c r="H422" i="5"/>
  <c r="I422" i="5" s="1"/>
  <c r="H419" i="5"/>
  <c r="I419" i="5" s="1"/>
  <c r="H415" i="5"/>
  <c r="I415" i="5" s="1"/>
  <c r="H408" i="5"/>
  <c r="I408" i="5" s="1"/>
  <c r="H404" i="5"/>
  <c r="I404" i="5" s="1"/>
  <c r="H401" i="5"/>
  <c r="I401" i="5" s="1"/>
  <c r="H397" i="5"/>
  <c r="I397" i="5" s="1"/>
  <c r="H390" i="5"/>
  <c r="I390" i="5" s="1"/>
  <c r="H386" i="5"/>
  <c r="I386" i="5" s="1"/>
  <c r="H383" i="5"/>
  <c r="I383" i="5" s="1"/>
  <c r="H379" i="5"/>
  <c r="I379" i="5" s="1"/>
  <c r="H372" i="5"/>
  <c r="I372" i="5" s="1"/>
  <c r="H368" i="5"/>
  <c r="I368" i="5" s="1"/>
  <c r="H365" i="5"/>
  <c r="I365" i="5" s="1"/>
  <c r="H361" i="5"/>
  <c r="I361" i="5" s="1"/>
  <c r="H354" i="5"/>
  <c r="I354" i="5" s="1"/>
  <c r="H350" i="5"/>
  <c r="I350" i="5" s="1"/>
  <c r="H347" i="5"/>
  <c r="I347" i="5" s="1"/>
  <c r="H343" i="5"/>
  <c r="I343" i="5" s="1"/>
  <c r="H336" i="5"/>
  <c r="I336" i="5" s="1"/>
  <c r="H332" i="5"/>
  <c r="I332" i="5" s="1"/>
  <c r="H329" i="5"/>
  <c r="I329" i="5" s="1"/>
  <c r="H325" i="5"/>
  <c r="I325" i="5" s="1"/>
  <c r="H318" i="5"/>
  <c r="I318" i="5" s="1"/>
  <c r="H314" i="5"/>
  <c r="I314" i="5" s="1"/>
  <c r="H311" i="5"/>
  <c r="I311" i="5" s="1"/>
  <c r="H307" i="5"/>
  <c r="I307" i="5" s="1"/>
  <c r="H300" i="5"/>
  <c r="I300" i="5" s="1"/>
  <c r="H296" i="5"/>
  <c r="I296" i="5" s="1"/>
  <c r="H293" i="5"/>
  <c r="I293" i="5" s="1"/>
  <c r="H289" i="5"/>
  <c r="I289" i="5" s="1"/>
  <c r="H282" i="5"/>
  <c r="I282" i="5" s="1"/>
  <c r="H278" i="5"/>
  <c r="I278" i="5" s="1"/>
  <c r="H274" i="5"/>
  <c r="I274" i="5" s="1"/>
  <c r="H595" i="5"/>
  <c r="I595" i="5" s="1"/>
  <c r="H589" i="5"/>
  <c r="I589" i="5" s="1"/>
  <c r="H578" i="5"/>
  <c r="I578" i="5" s="1"/>
  <c r="H576" i="5"/>
  <c r="I576" i="5" s="1"/>
  <c r="H567" i="5"/>
  <c r="I567" i="5" s="1"/>
  <c r="H565" i="5"/>
  <c r="I565" i="5" s="1"/>
  <c r="H540" i="5"/>
  <c r="I540" i="5" s="1"/>
  <c r="H532" i="5"/>
  <c r="I532" i="5" s="1"/>
  <c r="H524" i="5"/>
  <c r="I524" i="5" s="1"/>
  <c r="H511" i="5"/>
  <c r="I511" i="5" s="1"/>
  <c r="H500" i="5"/>
  <c r="I500" i="5" s="1"/>
  <c r="H495" i="5"/>
  <c r="I495" i="5" s="1"/>
  <c r="H490" i="5"/>
  <c r="I490" i="5" s="1"/>
  <c r="H471" i="5"/>
  <c r="I471" i="5" s="1"/>
  <c r="H466" i="5"/>
  <c r="I466" i="5" s="1"/>
  <c r="H456" i="5"/>
  <c r="I456" i="5" s="1"/>
  <c r="H441" i="5"/>
  <c r="I441" i="5" s="1"/>
  <c r="H423" i="5"/>
  <c r="I423" i="5" s="1"/>
  <c r="H405" i="5"/>
  <c r="I405" i="5" s="1"/>
  <c r="H387" i="5"/>
  <c r="I387" i="5" s="1"/>
  <c r="H369" i="5"/>
  <c r="I369" i="5" s="1"/>
  <c r="H351" i="5"/>
  <c r="I351" i="5" s="1"/>
  <c r="H333" i="5"/>
  <c r="I333" i="5" s="1"/>
  <c r="H315" i="5"/>
  <c r="I315" i="5" s="1"/>
  <c r="H297" i="5"/>
  <c r="I297" i="5" s="1"/>
  <c r="H279" i="5"/>
  <c r="I279" i="5" s="1"/>
  <c r="H275" i="5"/>
  <c r="I275" i="5" s="1"/>
  <c r="H269" i="5"/>
  <c r="I269" i="5" s="1"/>
  <c r="H263" i="5"/>
  <c r="I263" i="5" s="1"/>
  <c r="H257" i="5"/>
  <c r="I257" i="5" s="1"/>
  <c r="H251" i="5"/>
  <c r="I251" i="5" s="1"/>
  <c r="H245" i="5"/>
  <c r="I245" i="5" s="1"/>
  <c r="H239" i="5"/>
  <c r="I239" i="5" s="1"/>
  <c r="H233" i="5"/>
  <c r="I233" i="5" s="1"/>
  <c r="H227" i="5"/>
  <c r="I227" i="5" s="1"/>
  <c r="H221" i="5"/>
  <c r="I221" i="5" s="1"/>
  <c r="H215" i="5"/>
  <c r="I215" i="5" s="1"/>
  <c r="H209" i="5"/>
  <c r="I209" i="5" s="1"/>
  <c r="H203" i="5"/>
  <c r="I203" i="5" s="1"/>
  <c r="H197" i="5"/>
  <c r="I197" i="5" s="1"/>
  <c r="H191" i="5"/>
  <c r="I191" i="5" s="1"/>
  <c r="H185" i="5"/>
  <c r="I185" i="5" s="1"/>
  <c r="H179" i="5"/>
  <c r="I179" i="5" s="1"/>
  <c r="H173" i="5"/>
  <c r="I173" i="5" s="1"/>
  <c r="H167" i="5"/>
  <c r="I167" i="5" s="1"/>
  <c r="H161" i="5"/>
  <c r="I161" i="5" s="1"/>
  <c r="H155" i="5"/>
  <c r="I155" i="5" s="1"/>
  <c r="H149" i="5"/>
  <c r="I149" i="5" s="1"/>
  <c r="H143" i="5"/>
  <c r="I143" i="5" s="1"/>
  <c r="H137" i="5"/>
  <c r="I137" i="5" s="1"/>
  <c r="H303" i="5"/>
  <c r="I303" i="5" s="1"/>
  <c r="H284" i="5"/>
  <c r="I284" i="5" s="1"/>
  <c r="H270" i="5"/>
  <c r="I270" i="5" s="1"/>
  <c r="H266" i="5"/>
  <c r="I266" i="5" s="1"/>
  <c r="H259" i="5"/>
  <c r="I259" i="5" s="1"/>
  <c r="H255" i="5"/>
  <c r="I255" i="5" s="1"/>
  <c r="H252" i="5"/>
  <c r="I252" i="5" s="1"/>
  <c r="H248" i="5"/>
  <c r="I248" i="5" s="1"/>
  <c r="H241" i="5"/>
  <c r="I241" i="5" s="1"/>
  <c r="H237" i="5"/>
  <c r="I237" i="5" s="1"/>
  <c r="H234" i="5"/>
  <c r="I234" i="5" s="1"/>
  <c r="H230" i="5"/>
  <c r="I230" i="5" s="1"/>
  <c r="H223" i="5"/>
  <c r="I223" i="5" s="1"/>
  <c r="H219" i="5"/>
  <c r="I219" i="5" s="1"/>
  <c r="H216" i="5"/>
  <c r="I216" i="5" s="1"/>
  <c r="H212" i="5"/>
  <c r="I212" i="5" s="1"/>
  <c r="H205" i="5"/>
  <c r="I205" i="5" s="1"/>
  <c r="H201" i="5"/>
  <c r="I201" i="5" s="1"/>
  <c r="H198" i="5"/>
  <c r="I198" i="5" s="1"/>
  <c r="H194" i="5"/>
  <c r="I194" i="5" s="1"/>
  <c r="H187" i="5"/>
  <c r="I187" i="5" s="1"/>
  <c r="H183" i="5"/>
  <c r="I183" i="5" s="1"/>
  <c r="H180" i="5"/>
  <c r="I180" i="5" s="1"/>
  <c r="H176" i="5"/>
  <c r="I176" i="5" s="1"/>
  <c r="H169" i="5"/>
  <c r="I169" i="5" s="1"/>
  <c r="H165" i="5"/>
  <c r="I165" i="5" s="1"/>
  <c r="H162" i="5"/>
  <c r="I162" i="5" s="1"/>
  <c r="H158" i="5"/>
  <c r="I158" i="5" s="1"/>
  <c r="H151" i="5"/>
  <c r="I151" i="5" s="1"/>
  <c r="H147" i="5"/>
  <c r="I147" i="5" s="1"/>
  <c r="H144" i="5"/>
  <c r="I144" i="5" s="1"/>
  <c r="H140" i="5"/>
  <c r="I140" i="5" s="1"/>
  <c r="H132" i="5"/>
  <c r="I132" i="5" s="1"/>
  <c r="H381" i="5"/>
  <c r="I381" i="5" s="1"/>
  <c r="H339" i="5"/>
  <c r="I339" i="5" s="1"/>
  <c r="H327" i="5"/>
  <c r="I327" i="5" s="1"/>
  <c r="H291" i="5"/>
  <c r="I291" i="5" s="1"/>
  <c r="H276" i="5"/>
  <c r="I276" i="5" s="1"/>
  <c r="H273" i="5"/>
  <c r="I273" i="5" s="1"/>
  <c r="H256" i="5"/>
  <c r="I256" i="5" s="1"/>
  <c r="H285" i="5"/>
  <c r="I285" i="5" s="1"/>
  <c r="H283" i="5"/>
  <c r="I283" i="5" s="1"/>
  <c r="H271" i="5"/>
  <c r="I271" i="5" s="1"/>
  <c r="H267" i="5"/>
  <c r="I267" i="5" s="1"/>
  <c r="H264" i="5"/>
  <c r="I264" i="5" s="1"/>
  <c r="H260" i="5"/>
  <c r="I260" i="5" s="1"/>
  <c r="H253" i="5"/>
  <c r="I253" i="5" s="1"/>
  <c r="H249" i="5"/>
  <c r="I249" i="5" s="1"/>
  <c r="H246" i="5"/>
  <c r="I246" i="5" s="1"/>
  <c r="H242" i="5"/>
  <c r="I242" i="5" s="1"/>
  <c r="H235" i="5"/>
  <c r="I235" i="5" s="1"/>
  <c r="H231" i="5"/>
  <c r="I231" i="5" s="1"/>
  <c r="H228" i="5"/>
  <c r="I228" i="5" s="1"/>
  <c r="H224" i="5"/>
  <c r="I224" i="5" s="1"/>
  <c r="H217" i="5"/>
  <c r="I217" i="5" s="1"/>
  <c r="H213" i="5"/>
  <c r="I213" i="5" s="1"/>
  <c r="H210" i="5"/>
  <c r="I210" i="5" s="1"/>
  <c r="H206" i="5"/>
  <c r="I206" i="5" s="1"/>
  <c r="H199" i="5"/>
  <c r="I199" i="5" s="1"/>
  <c r="H195" i="5"/>
  <c r="I195" i="5" s="1"/>
  <c r="H192" i="5"/>
  <c r="I192" i="5" s="1"/>
  <c r="H375" i="5"/>
  <c r="I375" i="5" s="1"/>
  <c r="H363" i="5"/>
  <c r="I363" i="5" s="1"/>
  <c r="H321" i="5"/>
  <c r="I321" i="5" s="1"/>
  <c r="H309" i="5"/>
  <c r="I309" i="5" s="1"/>
  <c r="H281" i="5"/>
  <c r="I281" i="5" s="1"/>
  <c r="H268" i="5"/>
  <c r="I268" i="5" s="1"/>
  <c r="H290" i="5"/>
  <c r="I290" i="5" s="1"/>
  <c r="H265" i="5"/>
  <c r="I265" i="5" s="1"/>
  <c r="H261" i="5"/>
  <c r="I261" i="5" s="1"/>
  <c r="H258" i="5"/>
  <c r="I258" i="5" s="1"/>
  <c r="H254" i="5"/>
  <c r="I254" i="5" s="1"/>
  <c r="H247" i="5"/>
  <c r="I247" i="5" s="1"/>
  <c r="H243" i="5"/>
  <c r="I243" i="5" s="1"/>
  <c r="H240" i="5"/>
  <c r="I240" i="5" s="1"/>
  <c r="H236" i="5"/>
  <c r="I236" i="5" s="1"/>
  <c r="H229" i="5"/>
  <c r="I229" i="5" s="1"/>
  <c r="H225" i="5"/>
  <c r="I225" i="5" s="1"/>
  <c r="H222" i="5"/>
  <c r="I222" i="5" s="1"/>
  <c r="H218" i="5"/>
  <c r="I218" i="5" s="1"/>
  <c r="H211" i="5"/>
  <c r="I211" i="5" s="1"/>
  <c r="H207" i="5"/>
  <c r="I207" i="5" s="1"/>
  <c r="H204" i="5"/>
  <c r="I204" i="5" s="1"/>
  <c r="H200" i="5"/>
  <c r="I200" i="5" s="1"/>
  <c r="H193" i="5"/>
  <c r="I193" i="5" s="1"/>
  <c r="H189" i="5"/>
  <c r="I189" i="5" s="1"/>
  <c r="H186" i="5"/>
  <c r="I186" i="5" s="1"/>
  <c r="H182" i="5"/>
  <c r="I182" i="5" s="1"/>
  <c r="H175" i="5"/>
  <c r="I175" i="5" s="1"/>
  <c r="H171" i="5"/>
  <c r="I171" i="5" s="1"/>
  <c r="H357" i="5"/>
  <c r="I357" i="5" s="1"/>
  <c r="H345" i="5"/>
  <c r="I345" i="5" s="1"/>
  <c r="H301" i="5"/>
  <c r="I301" i="5" s="1"/>
  <c r="H294" i="5"/>
  <c r="I294" i="5" s="1"/>
  <c r="H287" i="5"/>
  <c r="I287" i="5" s="1"/>
  <c r="H277" i="5"/>
  <c r="I277" i="5" s="1"/>
  <c r="H272" i="5"/>
  <c r="I272" i="5" s="1"/>
  <c r="H262" i="5"/>
  <c r="I262" i="5" s="1"/>
  <c r="H244" i="5"/>
  <c r="I244" i="5" s="1"/>
  <c r="H226" i="5"/>
  <c r="I226" i="5" s="1"/>
  <c r="H208" i="5"/>
  <c r="I208" i="5" s="1"/>
  <c r="H190" i="5"/>
  <c r="I190" i="5" s="1"/>
  <c r="H172" i="5"/>
  <c r="I172" i="5" s="1"/>
  <c r="H154" i="5"/>
  <c r="I154" i="5" s="1"/>
  <c r="H136" i="5"/>
  <c r="I136" i="5" s="1"/>
  <c r="H131" i="5"/>
  <c r="I131" i="5" s="1"/>
  <c r="H125" i="5"/>
  <c r="I125" i="5" s="1"/>
  <c r="H119" i="5"/>
  <c r="I119" i="5" s="1"/>
  <c r="H113" i="5"/>
  <c r="I113" i="5" s="1"/>
  <c r="H107" i="5"/>
  <c r="I107" i="5" s="1"/>
  <c r="H101" i="5"/>
  <c r="I101" i="5" s="1"/>
  <c r="H95" i="5"/>
  <c r="I95" i="5" s="1"/>
  <c r="H89" i="5"/>
  <c r="I89" i="5" s="1"/>
  <c r="H83" i="5"/>
  <c r="I83" i="5" s="1"/>
  <c r="H79" i="5"/>
  <c r="I79" i="5" s="1"/>
  <c r="H77" i="5"/>
  <c r="I77" i="5" s="1"/>
  <c r="H75" i="5"/>
  <c r="I75" i="5" s="1"/>
  <c r="H69" i="5"/>
  <c r="I69" i="5" s="1"/>
  <c r="H63" i="5"/>
  <c r="I63" i="5" s="1"/>
  <c r="H232" i="5"/>
  <c r="I232" i="5" s="1"/>
  <c r="H220" i="5"/>
  <c r="I220" i="5" s="1"/>
  <c r="H178" i="5"/>
  <c r="I178" i="5" s="1"/>
  <c r="H160" i="5"/>
  <c r="I160" i="5" s="1"/>
  <c r="H156" i="5"/>
  <c r="I156" i="5" s="1"/>
  <c r="H126" i="5"/>
  <c r="I126" i="5" s="1"/>
  <c r="H122" i="5"/>
  <c r="I122" i="5" s="1"/>
  <c r="H115" i="5"/>
  <c r="I115" i="5" s="1"/>
  <c r="H111" i="5"/>
  <c r="I111" i="5" s="1"/>
  <c r="H108" i="5"/>
  <c r="I108" i="5" s="1"/>
  <c r="H104" i="5"/>
  <c r="I104" i="5" s="1"/>
  <c r="H97" i="5"/>
  <c r="I97" i="5" s="1"/>
  <c r="H93" i="5"/>
  <c r="I93" i="5" s="1"/>
  <c r="H90" i="5"/>
  <c r="I90" i="5" s="1"/>
  <c r="H86" i="5"/>
  <c r="I86" i="5" s="1"/>
  <c r="H68" i="5"/>
  <c r="I68" i="5" s="1"/>
  <c r="H62" i="5"/>
  <c r="I62" i="5" s="1"/>
  <c r="H184" i="5"/>
  <c r="I184" i="5" s="1"/>
  <c r="H145" i="5"/>
  <c r="I145" i="5" s="1"/>
  <c r="H134" i="5"/>
  <c r="I134" i="5" s="1"/>
  <c r="H112" i="5"/>
  <c r="I112" i="5" s="1"/>
  <c r="H214" i="5"/>
  <c r="I214" i="5" s="1"/>
  <c r="H202" i="5"/>
  <c r="I202" i="5" s="1"/>
  <c r="H163" i="5"/>
  <c r="I163" i="5" s="1"/>
  <c r="H152" i="5"/>
  <c r="I152" i="5" s="1"/>
  <c r="H150" i="5"/>
  <c r="I150" i="5" s="1"/>
  <c r="H141" i="5"/>
  <c r="I141" i="5" s="1"/>
  <c r="H139" i="5"/>
  <c r="I139" i="5" s="1"/>
  <c r="H129" i="5"/>
  <c r="I129" i="5" s="1"/>
  <c r="H127" i="5"/>
  <c r="I127" i="5" s="1"/>
  <c r="H123" i="5"/>
  <c r="I123" i="5" s="1"/>
  <c r="H120" i="5"/>
  <c r="I120" i="5" s="1"/>
  <c r="H116" i="5"/>
  <c r="I116" i="5" s="1"/>
  <c r="H109" i="5"/>
  <c r="I109" i="5" s="1"/>
  <c r="H105" i="5"/>
  <c r="I105" i="5" s="1"/>
  <c r="H102" i="5"/>
  <c r="I102" i="5" s="1"/>
  <c r="H98" i="5"/>
  <c r="I98" i="5" s="1"/>
  <c r="H91" i="5"/>
  <c r="I91" i="5" s="1"/>
  <c r="H87" i="5"/>
  <c r="I87" i="5" s="1"/>
  <c r="H84" i="5"/>
  <c r="I84" i="5" s="1"/>
  <c r="H188" i="5"/>
  <c r="I188" i="5" s="1"/>
  <c r="H181" i="5"/>
  <c r="I181" i="5" s="1"/>
  <c r="H177" i="5"/>
  <c r="I177" i="5" s="1"/>
  <c r="H168" i="5"/>
  <c r="I168" i="5" s="1"/>
  <c r="H159" i="5"/>
  <c r="I159" i="5" s="1"/>
  <c r="H157" i="5"/>
  <c r="I157" i="5" s="1"/>
  <c r="H148" i="5"/>
  <c r="I148" i="5" s="1"/>
  <c r="H124" i="5"/>
  <c r="I124" i="5" s="1"/>
  <c r="H106" i="5"/>
  <c r="I106" i="5" s="1"/>
  <c r="H88" i="5"/>
  <c r="I88" i="5" s="1"/>
  <c r="H250" i="5"/>
  <c r="I250" i="5" s="1"/>
  <c r="H238" i="5"/>
  <c r="I238" i="5" s="1"/>
  <c r="H196" i="5"/>
  <c r="I196" i="5" s="1"/>
  <c r="H174" i="5"/>
  <c r="I174" i="5" s="1"/>
  <c r="H170" i="5"/>
  <c r="I170" i="5" s="1"/>
  <c r="H166" i="5"/>
  <c r="I166" i="5" s="1"/>
  <c r="H146" i="5"/>
  <c r="I146" i="5" s="1"/>
  <c r="H135" i="5"/>
  <c r="I135" i="5" s="1"/>
  <c r="H133" i="5"/>
  <c r="I133" i="5" s="1"/>
  <c r="H130" i="5"/>
  <c r="I130" i="5" s="1"/>
  <c r="H121" i="5"/>
  <c r="I121" i="5" s="1"/>
  <c r="H117" i="5"/>
  <c r="I117" i="5" s="1"/>
  <c r="H114" i="5"/>
  <c r="I114" i="5" s="1"/>
  <c r="H110" i="5"/>
  <c r="I110" i="5" s="1"/>
  <c r="H103" i="5"/>
  <c r="I103" i="5" s="1"/>
  <c r="H99" i="5"/>
  <c r="I99" i="5" s="1"/>
  <c r="H96" i="5"/>
  <c r="I96" i="5" s="1"/>
  <c r="H92" i="5"/>
  <c r="I92" i="5" s="1"/>
  <c r="H85" i="5"/>
  <c r="I85" i="5" s="1"/>
  <c r="H81" i="5"/>
  <c r="I81" i="5" s="1"/>
  <c r="H80" i="5"/>
  <c r="I80" i="5" s="1"/>
  <c r="H74" i="5"/>
  <c r="I74" i="5" s="1"/>
  <c r="H164" i="5"/>
  <c r="I164" i="5" s="1"/>
  <c r="H153" i="5"/>
  <c r="I153" i="5" s="1"/>
  <c r="H142" i="5"/>
  <c r="I142" i="5" s="1"/>
  <c r="H138" i="5"/>
  <c r="I138" i="5" s="1"/>
  <c r="H128" i="5"/>
  <c r="I128" i="5" s="1"/>
  <c r="H118" i="5"/>
  <c r="I118" i="5" s="1"/>
  <c r="H100" i="5"/>
  <c r="I100" i="5" s="1"/>
  <c r="H82" i="5"/>
  <c r="I82" i="5" s="1"/>
  <c r="H71" i="5"/>
  <c r="I71" i="5" s="1"/>
  <c r="H67" i="5"/>
  <c r="I67" i="5" s="1"/>
  <c r="H64" i="5"/>
  <c r="I64" i="5" s="1"/>
  <c r="H76" i="5"/>
  <c r="I76" i="5" s="1"/>
  <c r="H65" i="5"/>
  <c r="I65" i="5" s="1"/>
  <c r="H94" i="5"/>
  <c r="I94" i="5" s="1"/>
  <c r="H73" i="5"/>
  <c r="I73" i="5" s="1"/>
  <c r="H78" i="5"/>
  <c r="I78" i="5" s="1"/>
  <c r="H70" i="5"/>
  <c r="I70" i="5" s="1"/>
  <c r="H72" i="5"/>
  <c r="I72" i="5" s="1"/>
  <c r="H66" i="5"/>
  <c r="I66" i="5" s="1"/>
  <c r="B18" i="5"/>
  <c r="C17" i="5"/>
  <c r="B9" i="2"/>
  <c r="D4" i="2"/>
  <c r="B9" i="1"/>
  <c r="B5" i="2"/>
  <c r="B6" i="2" s="1"/>
  <c r="J80" i="2" a="1"/>
  <c r="J80" i="2" s="1"/>
  <c r="J86" i="2"/>
  <c r="D63" i="2"/>
  <c r="D64" i="2"/>
  <c r="D65" i="2"/>
  <c r="D66" i="2"/>
  <c r="G66" i="2" s="1"/>
  <c r="D67" i="2"/>
  <c r="D68" i="2"/>
  <c r="D69" i="2"/>
  <c r="D70" i="2"/>
  <c r="D71" i="2"/>
  <c r="D72" i="2"/>
  <c r="G72" i="2" s="1"/>
  <c r="D73" i="2"/>
  <c r="D74" i="2"/>
  <c r="D75" i="2"/>
  <c r="D76" i="2"/>
  <c r="D77" i="2"/>
  <c r="D78" i="2"/>
  <c r="G78" i="2" s="1"/>
  <c r="D79" i="2"/>
  <c r="D80" i="2"/>
  <c r="D81" i="2"/>
  <c r="D82" i="2"/>
  <c r="D83" i="2"/>
  <c r="D84" i="2"/>
  <c r="G84" i="2" s="1"/>
  <c r="D85" i="2"/>
  <c r="D86" i="2"/>
  <c r="D87" i="2"/>
  <c r="D88" i="2"/>
  <c r="D89" i="2"/>
  <c r="D90" i="2"/>
  <c r="G90" i="2" s="1"/>
  <c r="D91" i="2"/>
  <c r="D92" i="2"/>
  <c r="D93" i="2"/>
  <c r="D94" i="2"/>
  <c r="D95" i="2"/>
  <c r="D96" i="2"/>
  <c r="G96" i="2" s="1"/>
  <c r="D97" i="2"/>
  <c r="D98" i="2"/>
  <c r="D99" i="2"/>
  <c r="D100" i="2"/>
  <c r="D101" i="2"/>
  <c r="D102" i="2"/>
  <c r="G102" i="2" s="1"/>
  <c r="D103" i="2"/>
  <c r="D104" i="2"/>
  <c r="D105" i="2"/>
  <c r="D106" i="2"/>
  <c r="D107" i="2"/>
  <c r="D108" i="2"/>
  <c r="G108" i="2" s="1"/>
  <c r="D109" i="2"/>
  <c r="D110" i="2"/>
  <c r="D111" i="2"/>
  <c r="D112" i="2"/>
  <c r="D113" i="2"/>
  <c r="D114" i="2"/>
  <c r="G114" i="2" s="1"/>
  <c r="D115" i="2"/>
  <c r="D116" i="2"/>
  <c r="D117" i="2"/>
  <c r="D118" i="2"/>
  <c r="D119" i="2"/>
  <c r="D120" i="2"/>
  <c r="G120" i="2" s="1"/>
  <c r="D121" i="2"/>
  <c r="D122" i="2"/>
  <c r="D123" i="2"/>
  <c r="D124" i="2"/>
  <c r="D125" i="2"/>
  <c r="D126" i="2"/>
  <c r="G126" i="2" s="1"/>
  <c r="D127" i="2"/>
  <c r="D128" i="2"/>
  <c r="D129" i="2"/>
  <c r="D130" i="2"/>
  <c r="D131" i="2"/>
  <c r="D132" i="2"/>
  <c r="G132" i="2" s="1"/>
  <c r="D133" i="2"/>
  <c r="D134" i="2"/>
  <c r="D135" i="2"/>
  <c r="D136" i="2"/>
  <c r="D137" i="2"/>
  <c r="D138" i="2"/>
  <c r="G138" i="2" s="1"/>
  <c r="D139" i="2"/>
  <c r="D140" i="2"/>
  <c r="D141" i="2"/>
  <c r="D142" i="2"/>
  <c r="D143" i="2"/>
  <c r="D144" i="2"/>
  <c r="G144" i="2" s="1"/>
  <c r="D145" i="2"/>
  <c r="D146" i="2"/>
  <c r="D147" i="2"/>
  <c r="D148" i="2"/>
  <c r="D149" i="2"/>
  <c r="D150" i="2"/>
  <c r="G150" i="2" s="1"/>
  <c r="D151" i="2"/>
  <c r="D152" i="2"/>
  <c r="D153" i="2"/>
  <c r="D154" i="2"/>
  <c r="D155" i="2"/>
  <c r="D156" i="2"/>
  <c r="G156" i="2" s="1"/>
  <c r="D157" i="2"/>
  <c r="D158" i="2"/>
  <c r="D159" i="2"/>
  <c r="D160" i="2"/>
  <c r="D161" i="2"/>
  <c r="D162" i="2"/>
  <c r="G162" i="2" s="1"/>
  <c r="D163" i="2"/>
  <c r="D164" i="2"/>
  <c r="D165" i="2"/>
  <c r="D166" i="2"/>
  <c r="D167" i="2"/>
  <c r="D168" i="2"/>
  <c r="G168" i="2" s="1"/>
  <c r="D169" i="2"/>
  <c r="D170" i="2"/>
  <c r="D171" i="2"/>
  <c r="D172" i="2"/>
  <c r="D173" i="2"/>
  <c r="D174" i="2"/>
  <c r="G174" i="2" s="1"/>
  <c r="D175" i="2"/>
  <c r="D176" i="2"/>
  <c r="D177" i="2"/>
  <c r="D178" i="2"/>
  <c r="D179" i="2"/>
  <c r="D180" i="2"/>
  <c r="G180" i="2" s="1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G204" i="2" s="1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G228" i="2" s="1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G252" i="2" s="1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G276" i="2" s="1"/>
  <c r="D277" i="2"/>
  <c r="D278" i="2"/>
  <c r="D279" i="2"/>
  <c r="D280" i="2"/>
  <c r="D281" i="2"/>
  <c r="D282" i="2"/>
  <c r="G282" i="2" s="1"/>
  <c r="D283" i="2"/>
  <c r="D284" i="2"/>
  <c r="D285" i="2"/>
  <c r="D286" i="2"/>
  <c r="D287" i="2"/>
  <c r="D288" i="2"/>
  <c r="G288" i="2" s="1"/>
  <c r="D289" i="2"/>
  <c r="D290" i="2"/>
  <c r="D291" i="2"/>
  <c r="D292" i="2"/>
  <c r="D293" i="2"/>
  <c r="D294" i="2"/>
  <c r="G294" i="2" s="1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G498" i="2" s="1"/>
  <c r="D499" i="2"/>
  <c r="D500" i="2"/>
  <c r="D501" i="2"/>
  <c r="D502" i="2"/>
  <c r="D503" i="2"/>
  <c r="D504" i="2"/>
  <c r="G504" i="2" s="1"/>
  <c r="D505" i="2"/>
  <c r="D506" i="2"/>
  <c r="D507" i="2"/>
  <c r="D508" i="2"/>
  <c r="D509" i="2"/>
  <c r="D510" i="2"/>
  <c r="G510" i="2" s="1"/>
  <c r="D511" i="2"/>
  <c r="D512" i="2"/>
  <c r="D513" i="2"/>
  <c r="D514" i="2"/>
  <c r="D515" i="2"/>
  <c r="D516" i="2"/>
  <c r="G516" i="2" s="1"/>
  <c r="D517" i="2"/>
  <c r="D518" i="2"/>
  <c r="D519" i="2"/>
  <c r="D520" i="2"/>
  <c r="D521" i="2"/>
  <c r="D522" i="2"/>
  <c r="G522" i="2" s="1"/>
  <c r="D523" i="2"/>
  <c r="D524" i="2"/>
  <c r="D525" i="2"/>
  <c r="D526" i="2"/>
  <c r="D527" i="2"/>
  <c r="D528" i="2"/>
  <c r="G528" i="2" s="1"/>
  <c r="D529" i="2"/>
  <c r="D530" i="2"/>
  <c r="D531" i="2"/>
  <c r="D532" i="2"/>
  <c r="D533" i="2"/>
  <c r="D534" i="2"/>
  <c r="G534" i="2" s="1"/>
  <c r="D535" i="2"/>
  <c r="D536" i="2"/>
  <c r="D537" i="2"/>
  <c r="D538" i="2"/>
  <c r="D539" i="2"/>
  <c r="D540" i="2"/>
  <c r="G540" i="2" s="1"/>
  <c r="D541" i="2"/>
  <c r="D542" i="2"/>
  <c r="D543" i="2"/>
  <c r="D544" i="2"/>
  <c r="D545" i="2"/>
  <c r="D546" i="2"/>
  <c r="G546" i="2" s="1"/>
  <c r="D547" i="2"/>
  <c r="D548" i="2"/>
  <c r="D549" i="2"/>
  <c r="D550" i="2"/>
  <c r="D551" i="2"/>
  <c r="D552" i="2"/>
  <c r="G552" i="2" s="1"/>
  <c r="D553" i="2"/>
  <c r="D554" i="2"/>
  <c r="D555" i="2"/>
  <c r="D556" i="2"/>
  <c r="D557" i="2"/>
  <c r="D558" i="2"/>
  <c r="G558" i="2" s="1"/>
  <c r="D559" i="2"/>
  <c r="D560" i="2"/>
  <c r="D561" i="2"/>
  <c r="D562" i="2"/>
  <c r="D563" i="2"/>
  <c r="D564" i="2"/>
  <c r="G564" i="2" s="1"/>
  <c r="D565" i="2"/>
  <c r="D566" i="2"/>
  <c r="D567" i="2"/>
  <c r="D568" i="2"/>
  <c r="D569" i="2"/>
  <c r="D570" i="2"/>
  <c r="G570" i="2" s="1"/>
  <c r="D571" i="2"/>
  <c r="D572" i="2"/>
  <c r="D573" i="2"/>
  <c r="D574" i="2"/>
  <c r="D575" i="2"/>
  <c r="D576" i="2"/>
  <c r="G576" i="2" s="1"/>
  <c r="D577" i="2"/>
  <c r="D578" i="2"/>
  <c r="D579" i="2"/>
  <c r="D580" i="2"/>
  <c r="D581" i="2"/>
  <c r="D582" i="2"/>
  <c r="G582" i="2" s="1"/>
  <c r="D583" i="2"/>
  <c r="D584" i="2"/>
  <c r="D585" i="2"/>
  <c r="D586" i="2"/>
  <c r="D587" i="2"/>
  <c r="D588" i="2"/>
  <c r="G588" i="2" s="1"/>
  <c r="D589" i="2"/>
  <c r="D590" i="2"/>
  <c r="D591" i="2"/>
  <c r="D592" i="2"/>
  <c r="D593" i="2"/>
  <c r="D594" i="2"/>
  <c r="G594" i="2" s="1"/>
  <c r="D595" i="2"/>
  <c r="D596" i="2"/>
  <c r="D597" i="2"/>
  <c r="D598" i="2"/>
  <c r="D599" i="2"/>
  <c r="D600" i="2"/>
  <c r="G600" i="2" s="1"/>
  <c r="D601" i="2"/>
  <c r="D602" i="2"/>
  <c r="D603" i="2"/>
  <c r="D604" i="2"/>
  <c r="D605" i="2"/>
  <c r="D606" i="2"/>
  <c r="G606" i="2" s="1"/>
  <c r="D607" i="2"/>
  <c r="D608" i="2"/>
  <c r="D609" i="2"/>
  <c r="D610" i="2"/>
  <c r="D611" i="2"/>
  <c r="D612" i="2"/>
  <c r="G612" i="2" s="1"/>
  <c r="D613" i="2"/>
  <c r="D614" i="2"/>
  <c r="D615" i="2"/>
  <c r="D616" i="2"/>
  <c r="D617" i="2"/>
  <c r="D618" i="2"/>
  <c r="G618" i="2" s="1"/>
  <c r="D619" i="2"/>
  <c r="D620" i="2"/>
  <c r="D621" i="2"/>
  <c r="D622" i="2"/>
  <c r="D623" i="2"/>
  <c r="D624" i="2"/>
  <c r="G624" i="2" s="1"/>
  <c r="D625" i="2"/>
  <c r="D626" i="2"/>
  <c r="D627" i="2"/>
  <c r="D628" i="2"/>
  <c r="D629" i="2"/>
  <c r="D630" i="2"/>
  <c r="G630" i="2" s="1"/>
  <c r="D631" i="2"/>
  <c r="D632" i="2"/>
  <c r="D633" i="2"/>
  <c r="D634" i="2"/>
  <c r="D635" i="2"/>
  <c r="D636" i="2"/>
  <c r="G636" i="2" s="1"/>
  <c r="D637" i="2"/>
  <c r="D638" i="2"/>
  <c r="D639" i="2"/>
  <c r="D640" i="2"/>
  <c r="D641" i="2"/>
  <c r="D642" i="2"/>
  <c r="G642" i="2" s="1"/>
  <c r="D643" i="2"/>
  <c r="D644" i="2"/>
  <c r="D645" i="2"/>
  <c r="D646" i="2"/>
  <c r="D647" i="2"/>
  <c r="D648" i="2"/>
  <c r="G648" i="2" s="1"/>
  <c r="D649" i="2"/>
  <c r="D650" i="2"/>
  <c r="D651" i="2"/>
  <c r="D652" i="2"/>
  <c r="D653" i="2"/>
  <c r="D654" i="2"/>
  <c r="G654" i="2" s="1"/>
  <c r="D655" i="2"/>
  <c r="D656" i="2"/>
  <c r="D657" i="2"/>
  <c r="D658" i="2"/>
  <c r="D659" i="2"/>
  <c r="D660" i="2"/>
  <c r="G660" i="2" s="1"/>
  <c r="D661" i="2"/>
  <c r="D662" i="2"/>
  <c r="D663" i="2"/>
  <c r="D664" i="2"/>
  <c r="D665" i="2"/>
  <c r="D666" i="2"/>
  <c r="G666" i="2" s="1"/>
  <c r="D667" i="2"/>
  <c r="D668" i="2"/>
  <c r="D669" i="2"/>
  <c r="D670" i="2"/>
  <c r="D671" i="2"/>
  <c r="D672" i="2"/>
  <c r="G672" i="2" s="1"/>
  <c r="D673" i="2"/>
  <c r="D674" i="2"/>
  <c r="D675" i="2"/>
  <c r="D676" i="2"/>
  <c r="D677" i="2"/>
  <c r="D678" i="2"/>
  <c r="G678" i="2" s="1"/>
  <c r="D679" i="2"/>
  <c r="D680" i="2"/>
  <c r="D681" i="2"/>
  <c r="D682" i="2"/>
  <c r="D683" i="2"/>
  <c r="D684" i="2"/>
  <c r="G684" i="2" s="1"/>
  <c r="D685" i="2"/>
  <c r="D686" i="2"/>
  <c r="D687" i="2"/>
  <c r="D688" i="2"/>
  <c r="D689" i="2"/>
  <c r="D690" i="2"/>
  <c r="G690" i="2" s="1"/>
  <c r="D691" i="2"/>
  <c r="D692" i="2"/>
  <c r="D693" i="2"/>
  <c r="D694" i="2"/>
  <c r="D695" i="2"/>
  <c r="D696" i="2"/>
  <c r="G696" i="2" s="1"/>
  <c r="D697" i="2"/>
  <c r="D698" i="2"/>
  <c r="D699" i="2"/>
  <c r="D700" i="2"/>
  <c r="D701" i="2"/>
  <c r="D702" i="2"/>
  <c r="G702" i="2" s="1"/>
  <c r="D703" i="2"/>
  <c r="D704" i="2"/>
  <c r="D705" i="2"/>
  <c r="D706" i="2"/>
  <c r="D707" i="2"/>
  <c r="D708" i="2"/>
  <c r="G708" i="2" s="1"/>
  <c r="D709" i="2"/>
  <c r="D710" i="2"/>
  <c r="D711" i="2"/>
  <c r="D712" i="2"/>
  <c r="D713" i="2"/>
  <c r="D714" i="2"/>
  <c r="G714" i="2" s="1"/>
  <c r="D715" i="2"/>
  <c r="D716" i="2"/>
  <c r="D717" i="2"/>
  <c r="D718" i="2"/>
  <c r="D719" i="2"/>
  <c r="D720" i="2"/>
  <c r="G720" i="2" s="1"/>
  <c r="D721" i="2"/>
  <c r="D722" i="2"/>
  <c r="D723" i="2"/>
  <c r="D724" i="2"/>
  <c r="D725" i="2"/>
  <c r="D726" i="2"/>
  <c r="G726" i="2" s="1"/>
  <c r="D727" i="2"/>
  <c r="D728" i="2"/>
  <c r="D729" i="2"/>
  <c r="D730" i="2"/>
  <c r="D731" i="2"/>
  <c r="D732" i="2"/>
  <c r="G732" i="2" s="1"/>
  <c r="D733" i="2"/>
  <c r="D734" i="2"/>
  <c r="D735" i="2"/>
  <c r="D736" i="2"/>
  <c r="D737" i="2"/>
  <c r="D738" i="2"/>
  <c r="G738" i="2" s="1"/>
  <c r="D739" i="2"/>
  <c r="D740" i="2"/>
  <c r="D741" i="2"/>
  <c r="D742" i="2"/>
  <c r="D743" i="2"/>
  <c r="D744" i="2"/>
  <c r="G744" i="2" s="1"/>
  <c r="D745" i="2"/>
  <c r="D746" i="2"/>
  <c r="D747" i="2"/>
  <c r="D748" i="2"/>
  <c r="D749" i="2"/>
  <c r="D750" i="2"/>
  <c r="G750" i="2" s="1"/>
  <c r="D751" i="2"/>
  <c r="D752" i="2"/>
  <c r="D753" i="2"/>
  <c r="D754" i="2"/>
  <c r="D755" i="2"/>
  <c r="D756" i="2"/>
  <c r="G756" i="2" s="1"/>
  <c r="D757" i="2"/>
  <c r="D758" i="2"/>
  <c r="D759" i="2"/>
  <c r="D760" i="2"/>
  <c r="D761" i="2"/>
  <c r="D762" i="2"/>
  <c r="G762" i="2" s="1"/>
  <c r="D763" i="2"/>
  <c r="D764" i="2"/>
  <c r="D765" i="2"/>
  <c r="D766" i="2"/>
  <c r="D767" i="2"/>
  <c r="D768" i="2"/>
  <c r="G768" i="2" s="1"/>
  <c r="D769" i="2"/>
  <c r="D770" i="2"/>
  <c r="D771" i="2"/>
  <c r="D772" i="2"/>
  <c r="D773" i="2"/>
  <c r="D774" i="2"/>
  <c r="G774" i="2" s="1"/>
  <c r="D775" i="2"/>
  <c r="D776" i="2"/>
  <c r="D777" i="2"/>
  <c r="D778" i="2"/>
  <c r="D779" i="2"/>
  <c r="D780" i="2"/>
  <c r="G780" i="2" s="1"/>
  <c r="D781" i="2"/>
  <c r="D782" i="2"/>
  <c r="D783" i="2"/>
  <c r="D784" i="2"/>
  <c r="D785" i="2"/>
  <c r="D786" i="2"/>
  <c r="G786" i="2" s="1"/>
  <c r="D787" i="2"/>
  <c r="D788" i="2"/>
  <c r="D789" i="2"/>
  <c r="D790" i="2"/>
  <c r="D791" i="2"/>
  <c r="D792" i="2"/>
  <c r="G792" i="2" s="1"/>
  <c r="D793" i="2"/>
  <c r="D794" i="2"/>
  <c r="D795" i="2"/>
  <c r="D796" i="2"/>
  <c r="D797" i="2"/>
  <c r="D798" i="2"/>
  <c r="G798" i="2" s="1"/>
  <c r="D799" i="2"/>
  <c r="D800" i="2"/>
  <c r="D801" i="2"/>
  <c r="D802" i="2"/>
  <c r="D803" i="2"/>
  <c r="D804" i="2"/>
  <c r="G804" i="2" s="1"/>
  <c r="D805" i="2"/>
  <c r="D806" i="2"/>
  <c r="D807" i="2"/>
  <c r="D808" i="2"/>
  <c r="D809" i="2"/>
  <c r="D810" i="2"/>
  <c r="G810" i="2" s="1"/>
  <c r="D811" i="2"/>
  <c r="D812" i="2"/>
  <c r="D813" i="2"/>
  <c r="D814" i="2"/>
  <c r="D815" i="2"/>
  <c r="D816" i="2"/>
  <c r="G816" i="2" s="1"/>
  <c r="D817" i="2"/>
  <c r="D818" i="2"/>
  <c r="D819" i="2"/>
  <c r="D820" i="2"/>
  <c r="D821" i="2"/>
  <c r="D822" i="2"/>
  <c r="G822" i="2" s="1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G858" i="2" s="1"/>
  <c r="D859" i="2"/>
  <c r="D860" i="2"/>
  <c r="D861" i="2"/>
  <c r="D862" i="2"/>
  <c r="D863" i="2"/>
  <c r="D864" i="2"/>
  <c r="G864" i="2" s="1"/>
  <c r="D865" i="2"/>
  <c r="D866" i="2"/>
  <c r="D867" i="2"/>
  <c r="D868" i="2"/>
  <c r="D869" i="2"/>
  <c r="D870" i="2"/>
  <c r="G870" i="2" s="1"/>
  <c r="D871" i="2"/>
  <c r="D872" i="2"/>
  <c r="D873" i="2"/>
  <c r="D874" i="2"/>
  <c r="D875" i="2"/>
  <c r="D876" i="2"/>
  <c r="G876" i="2" s="1"/>
  <c r="D877" i="2"/>
  <c r="D878" i="2"/>
  <c r="D879" i="2"/>
  <c r="D880" i="2"/>
  <c r="D881" i="2"/>
  <c r="D882" i="2"/>
  <c r="G882" i="2" s="1"/>
  <c r="D883" i="2"/>
  <c r="D884" i="2"/>
  <c r="D885" i="2"/>
  <c r="D886" i="2"/>
  <c r="D887" i="2"/>
  <c r="D888" i="2"/>
  <c r="G888" i="2" s="1"/>
  <c r="D889" i="2"/>
  <c r="D890" i="2"/>
  <c r="D891" i="2"/>
  <c r="D892" i="2"/>
  <c r="D893" i="2"/>
  <c r="D894" i="2"/>
  <c r="G894" i="2" s="1"/>
  <c r="D895" i="2"/>
  <c r="D896" i="2"/>
  <c r="D897" i="2"/>
  <c r="D898" i="2"/>
  <c r="D899" i="2"/>
  <c r="D900" i="2"/>
  <c r="G900" i="2" s="1"/>
  <c r="D901" i="2"/>
  <c r="D902" i="2"/>
  <c r="D903" i="2"/>
  <c r="D904" i="2"/>
  <c r="D905" i="2"/>
  <c r="D906" i="2"/>
  <c r="G906" i="2" s="1"/>
  <c r="D907" i="2"/>
  <c r="D908" i="2"/>
  <c r="D909" i="2"/>
  <c r="D910" i="2"/>
  <c r="D911" i="2"/>
  <c r="D912" i="2"/>
  <c r="G912" i="2" s="1"/>
  <c r="D913" i="2"/>
  <c r="D914" i="2"/>
  <c r="D915" i="2"/>
  <c r="D916" i="2"/>
  <c r="D917" i="2"/>
  <c r="D918" i="2"/>
  <c r="G918" i="2" s="1"/>
  <c r="D919" i="2"/>
  <c r="D920" i="2"/>
  <c r="D921" i="2"/>
  <c r="D922" i="2"/>
  <c r="D923" i="2"/>
  <c r="D924" i="2"/>
  <c r="G924" i="2" s="1"/>
  <c r="D925" i="2"/>
  <c r="D926" i="2"/>
  <c r="D927" i="2"/>
  <c r="D928" i="2"/>
  <c r="D929" i="2"/>
  <c r="D930" i="2"/>
  <c r="G930" i="2" s="1"/>
  <c r="D931" i="2"/>
  <c r="D932" i="2"/>
  <c r="D933" i="2"/>
  <c r="D934" i="2"/>
  <c r="D935" i="2"/>
  <c r="D936" i="2"/>
  <c r="G936" i="2" s="1"/>
  <c r="D937" i="2"/>
  <c r="D938" i="2"/>
  <c r="D939" i="2"/>
  <c r="D940" i="2"/>
  <c r="D941" i="2"/>
  <c r="D942" i="2"/>
  <c r="G942" i="2" s="1"/>
  <c r="D943" i="2"/>
  <c r="D944" i="2"/>
  <c r="D945" i="2"/>
  <c r="D946" i="2"/>
  <c r="D947" i="2"/>
  <c r="D948" i="2"/>
  <c r="G948" i="2" s="1"/>
  <c r="D949" i="2"/>
  <c r="G949" i="2" s="1"/>
  <c r="D950" i="2"/>
  <c r="D951" i="2"/>
  <c r="D952" i="2"/>
  <c r="D953" i="2"/>
  <c r="G953" i="2" s="1"/>
  <c r="D954" i="2"/>
  <c r="G954" i="2" s="1"/>
  <c r="D955" i="2"/>
  <c r="D956" i="2"/>
  <c r="D957" i="2"/>
  <c r="G957" i="2" s="1"/>
  <c r="D958" i="2"/>
  <c r="D959" i="2"/>
  <c r="G959" i="2" s="1"/>
  <c r="D960" i="2"/>
  <c r="D961" i="2"/>
  <c r="D962" i="2"/>
  <c r="D963" i="2"/>
  <c r="D964" i="2"/>
  <c r="D965" i="2"/>
  <c r="D966" i="2"/>
  <c r="G966" i="2" s="1"/>
  <c r="D967" i="2"/>
  <c r="D968" i="2"/>
  <c r="D969" i="2"/>
  <c r="D970" i="2"/>
  <c r="D971" i="2"/>
  <c r="D972" i="2"/>
  <c r="D973" i="2"/>
  <c r="G973" i="2" s="1"/>
  <c r="D974" i="2"/>
  <c r="D975" i="2"/>
  <c r="D976" i="2"/>
  <c r="D977" i="2"/>
  <c r="G977" i="2" s="1"/>
  <c r="D978" i="2"/>
  <c r="G978" i="2" s="1"/>
  <c r="D979" i="2"/>
  <c r="D980" i="2"/>
  <c r="D981" i="2"/>
  <c r="D982" i="2"/>
  <c r="D983" i="2"/>
  <c r="D984" i="2"/>
  <c r="D985" i="2"/>
  <c r="G985" i="2" s="1"/>
  <c r="D986" i="2"/>
  <c r="D987" i="2"/>
  <c r="D988" i="2"/>
  <c r="D989" i="2"/>
  <c r="G989" i="2" s="1"/>
  <c r="D990" i="2"/>
  <c r="G990" i="2" s="1"/>
  <c r="D991" i="2"/>
  <c r="D992" i="2"/>
  <c r="D993" i="2"/>
  <c r="G993" i="2" s="1"/>
  <c r="D994" i="2"/>
  <c r="D995" i="2"/>
  <c r="G995" i="2" s="1"/>
  <c r="D996" i="2"/>
  <c r="G996" i="2" s="1"/>
  <c r="D997" i="2"/>
  <c r="G997" i="2" s="1"/>
  <c r="D998" i="2"/>
  <c r="D999" i="2"/>
  <c r="D1000" i="2"/>
  <c r="D1001" i="2"/>
  <c r="G1001" i="2" s="1"/>
  <c r="D1002" i="2"/>
  <c r="G1002" i="2" s="1"/>
  <c r="D1003" i="2"/>
  <c r="D1004" i="2"/>
  <c r="D1005" i="2"/>
  <c r="G1005" i="2" s="1"/>
  <c r="D1006" i="2"/>
  <c r="D1007" i="2"/>
  <c r="D1008" i="2"/>
  <c r="G1008" i="2" s="1"/>
  <c r="D1009" i="2"/>
  <c r="G1009" i="2" s="1"/>
  <c r="D1010" i="2"/>
  <c r="D1011" i="2"/>
  <c r="D1012" i="2"/>
  <c r="D1013" i="2"/>
  <c r="G1013" i="2" s="1"/>
  <c r="D1014" i="2"/>
  <c r="G1014" i="2" s="1"/>
  <c r="D1015" i="2"/>
  <c r="D1016" i="2"/>
  <c r="D1017" i="2"/>
  <c r="G1017" i="2" s="1"/>
  <c r="D1018" i="2"/>
  <c r="D1019" i="2"/>
  <c r="G1019" i="2" s="1"/>
  <c r="D1020" i="2"/>
  <c r="G1020" i="2" s="1"/>
  <c r="D1021" i="2"/>
  <c r="G1021" i="2" s="1"/>
  <c r="D1022" i="2"/>
  <c r="D1023" i="2"/>
  <c r="D1024" i="2"/>
  <c r="D1025" i="2"/>
  <c r="G1025" i="2" s="1"/>
  <c r="D1026" i="2"/>
  <c r="G1026" i="2" s="1"/>
  <c r="D1027" i="2"/>
  <c r="D1028" i="2"/>
  <c r="D1029" i="2"/>
  <c r="G1029" i="2" s="1"/>
  <c r="D1030" i="2"/>
  <c r="D1031" i="2"/>
  <c r="D1032" i="2"/>
  <c r="G1032" i="2" s="1"/>
  <c r="D1033" i="2"/>
  <c r="G1033" i="2" s="1"/>
  <c r="D1034" i="2"/>
  <c r="D1035" i="2"/>
  <c r="D1036" i="2"/>
  <c r="D1037" i="2"/>
  <c r="G1037" i="2" s="1"/>
  <c r="D1038" i="2"/>
  <c r="G1038" i="2" s="1"/>
  <c r="D1039" i="2"/>
  <c r="D1040" i="2"/>
  <c r="D1041" i="2"/>
  <c r="G1041" i="2" s="1"/>
  <c r="D1042" i="2"/>
  <c r="D62" i="2"/>
  <c r="L77" i="2"/>
  <c r="L76" i="2"/>
  <c r="K77" i="2"/>
  <c r="K76" i="2"/>
  <c r="H1041" i="4"/>
  <c r="I1041" i="4" s="1"/>
  <c r="H1040" i="4"/>
  <c r="I1040" i="4" s="1"/>
  <c r="H1039" i="4"/>
  <c r="I1039" i="4" s="1"/>
  <c r="H1037" i="4"/>
  <c r="I1037" i="4" s="1"/>
  <c r="H1036" i="4"/>
  <c r="I1036" i="4" s="1"/>
  <c r="H1035" i="4"/>
  <c r="I1035" i="4" s="1"/>
  <c r="H1033" i="4"/>
  <c r="I1033" i="4" s="1"/>
  <c r="H1032" i="4"/>
  <c r="I1032" i="4" s="1"/>
  <c r="H1031" i="4"/>
  <c r="I1031" i="4" s="1"/>
  <c r="H1029" i="4"/>
  <c r="I1029" i="4" s="1"/>
  <c r="H1028" i="4"/>
  <c r="I1028" i="4" s="1"/>
  <c r="H1027" i="4"/>
  <c r="I1027" i="4" s="1"/>
  <c r="H1025" i="4"/>
  <c r="I1025" i="4" s="1"/>
  <c r="H1024" i="4"/>
  <c r="I1024" i="4" s="1"/>
  <c r="H1023" i="4"/>
  <c r="I1023" i="4" s="1"/>
  <c r="H1021" i="4"/>
  <c r="I1021" i="4" s="1"/>
  <c r="H1020" i="4"/>
  <c r="I1020" i="4" s="1"/>
  <c r="H1019" i="4"/>
  <c r="I1019" i="4" s="1"/>
  <c r="H1017" i="4"/>
  <c r="I1017" i="4" s="1"/>
  <c r="H1016" i="4"/>
  <c r="I1016" i="4" s="1"/>
  <c r="H1015" i="4"/>
  <c r="I1015" i="4" s="1"/>
  <c r="H1013" i="4"/>
  <c r="I1013" i="4" s="1"/>
  <c r="H1012" i="4"/>
  <c r="I1012" i="4" s="1"/>
  <c r="H1011" i="4"/>
  <c r="I1011" i="4" s="1"/>
  <c r="H1009" i="4"/>
  <c r="I1009" i="4" s="1"/>
  <c r="H1008" i="4"/>
  <c r="I1008" i="4" s="1"/>
  <c r="H1007" i="4"/>
  <c r="I1007" i="4" s="1"/>
  <c r="H1005" i="4"/>
  <c r="I1005" i="4" s="1"/>
  <c r="H1004" i="4"/>
  <c r="I1004" i="4" s="1"/>
  <c r="H1003" i="4"/>
  <c r="I1003" i="4" s="1"/>
  <c r="H1001" i="4"/>
  <c r="I1001" i="4" s="1"/>
  <c r="H1000" i="4"/>
  <c r="I1000" i="4" s="1"/>
  <c r="H999" i="4"/>
  <c r="I999" i="4" s="1"/>
  <c r="H997" i="4"/>
  <c r="I997" i="4" s="1"/>
  <c r="H996" i="4"/>
  <c r="I996" i="4" s="1"/>
  <c r="H995" i="4"/>
  <c r="I995" i="4" s="1"/>
  <c r="H993" i="4"/>
  <c r="I993" i="4" s="1"/>
  <c r="H992" i="4"/>
  <c r="I992" i="4" s="1"/>
  <c r="H991" i="4"/>
  <c r="I991" i="4" s="1"/>
  <c r="H989" i="4"/>
  <c r="I989" i="4" s="1"/>
  <c r="H988" i="4"/>
  <c r="I988" i="4" s="1"/>
  <c r="H986" i="4"/>
  <c r="I986" i="4" s="1"/>
  <c r="H985" i="4"/>
  <c r="I985" i="4" s="1"/>
  <c r="H984" i="4"/>
  <c r="I984" i="4" s="1"/>
  <c r="H982" i="4"/>
  <c r="I982" i="4" s="1"/>
  <c r="H981" i="4"/>
  <c r="I981" i="4" s="1"/>
  <c r="H980" i="4"/>
  <c r="I980" i="4" s="1"/>
  <c r="H979" i="4"/>
  <c r="I979" i="4" s="1"/>
  <c r="H978" i="4"/>
  <c r="I978" i="4" s="1"/>
  <c r="H977" i="4"/>
  <c r="I977" i="4" s="1"/>
  <c r="H976" i="4"/>
  <c r="I976" i="4" s="1"/>
  <c r="H974" i="4"/>
  <c r="I974" i="4" s="1"/>
  <c r="H973" i="4"/>
  <c r="I973" i="4" s="1"/>
  <c r="H972" i="4"/>
  <c r="I972" i="4" s="1"/>
  <c r="H971" i="4"/>
  <c r="I971" i="4" s="1"/>
  <c r="H970" i="4"/>
  <c r="I970" i="4" s="1"/>
  <c r="H969" i="4"/>
  <c r="I969" i="4" s="1"/>
  <c r="H966" i="4"/>
  <c r="I966" i="4" s="1"/>
  <c r="H965" i="4"/>
  <c r="I965" i="4" s="1"/>
  <c r="H964" i="4"/>
  <c r="I964" i="4" s="1"/>
  <c r="H963" i="4"/>
  <c r="I963" i="4" s="1"/>
  <c r="H962" i="4"/>
  <c r="I962" i="4" s="1"/>
  <c r="H961" i="4"/>
  <c r="I961" i="4" s="1"/>
  <c r="H960" i="4"/>
  <c r="I960" i="4" s="1"/>
  <c r="H959" i="4"/>
  <c r="I959" i="4" s="1"/>
  <c r="H958" i="4"/>
  <c r="I958" i="4" s="1"/>
  <c r="H957" i="4"/>
  <c r="I957" i="4" s="1"/>
  <c r="H956" i="4"/>
  <c r="I956" i="4" s="1"/>
  <c r="H955" i="4"/>
  <c r="I955" i="4" s="1"/>
  <c r="H954" i="4"/>
  <c r="I954" i="4" s="1"/>
  <c r="H953" i="4"/>
  <c r="I953" i="4" s="1"/>
  <c r="H950" i="4"/>
  <c r="I950" i="4" s="1"/>
  <c r="H949" i="4"/>
  <c r="I949" i="4" s="1"/>
  <c r="H948" i="4"/>
  <c r="I948" i="4" s="1"/>
  <c r="H947" i="4"/>
  <c r="I947" i="4" s="1"/>
  <c r="H946" i="4"/>
  <c r="I946" i="4" s="1"/>
  <c r="H945" i="4"/>
  <c r="I945" i="4" s="1"/>
  <c r="H944" i="4"/>
  <c r="I944" i="4" s="1"/>
  <c r="H943" i="4"/>
  <c r="I943" i="4" s="1"/>
  <c r="H942" i="4"/>
  <c r="I942" i="4" s="1"/>
  <c r="H941" i="4"/>
  <c r="I941" i="4" s="1"/>
  <c r="H940" i="4"/>
  <c r="I940" i="4" s="1"/>
  <c r="H939" i="4"/>
  <c r="I939" i="4" s="1"/>
  <c r="H938" i="4"/>
  <c r="I938" i="4" s="1"/>
  <c r="H937" i="4"/>
  <c r="I937" i="4" s="1"/>
  <c r="H934" i="4"/>
  <c r="I934" i="4" s="1"/>
  <c r="H933" i="4"/>
  <c r="I933" i="4" s="1"/>
  <c r="H932" i="4"/>
  <c r="I932" i="4" s="1"/>
  <c r="H931" i="4"/>
  <c r="I931" i="4" s="1"/>
  <c r="H930" i="4"/>
  <c r="I930" i="4" s="1"/>
  <c r="H929" i="4"/>
  <c r="I929" i="4" s="1"/>
  <c r="H928" i="4"/>
  <c r="I928" i="4" s="1"/>
  <c r="H926" i="4"/>
  <c r="I926" i="4" s="1"/>
  <c r="H925" i="4"/>
  <c r="I925" i="4" s="1"/>
  <c r="H924" i="4"/>
  <c r="I924" i="4" s="1"/>
  <c r="H922" i="4"/>
  <c r="I922" i="4" s="1"/>
  <c r="H921" i="4"/>
  <c r="I921" i="4" s="1"/>
  <c r="H920" i="4"/>
  <c r="I920" i="4" s="1"/>
  <c r="H918" i="4"/>
  <c r="I918" i="4" s="1"/>
  <c r="H917" i="4"/>
  <c r="I917" i="4" s="1"/>
  <c r="H916" i="4"/>
  <c r="I916" i="4" s="1"/>
  <c r="H914" i="4"/>
  <c r="I914" i="4" s="1"/>
  <c r="H913" i="4"/>
  <c r="I913" i="4" s="1"/>
  <c r="H912" i="4"/>
  <c r="I912" i="4" s="1"/>
  <c r="H911" i="4"/>
  <c r="I911" i="4" s="1"/>
  <c r="H910" i="4"/>
  <c r="I910" i="4" s="1"/>
  <c r="H909" i="4"/>
  <c r="I909" i="4" s="1"/>
  <c r="H908" i="4"/>
  <c r="I908" i="4" s="1"/>
  <c r="H907" i="4"/>
  <c r="I907" i="4" s="1"/>
  <c r="H906" i="4"/>
  <c r="I906" i="4" s="1"/>
  <c r="H905" i="4"/>
  <c r="I905" i="4" s="1"/>
  <c r="H903" i="4"/>
  <c r="I903" i="4" s="1"/>
  <c r="H902" i="4"/>
  <c r="I902" i="4" s="1"/>
  <c r="H901" i="4"/>
  <c r="I901" i="4" s="1"/>
  <c r="H899" i="4"/>
  <c r="I899" i="4" s="1"/>
  <c r="H898" i="4"/>
  <c r="I898" i="4" s="1"/>
  <c r="H897" i="4"/>
  <c r="I897" i="4" s="1"/>
  <c r="H895" i="4"/>
  <c r="I895" i="4" s="1"/>
  <c r="H894" i="4"/>
  <c r="I894" i="4" s="1"/>
  <c r="H893" i="4"/>
  <c r="I893" i="4" s="1"/>
  <c r="H891" i="4"/>
  <c r="I891" i="4" s="1"/>
  <c r="H890" i="4"/>
  <c r="I890" i="4" s="1"/>
  <c r="H889" i="4"/>
  <c r="I889" i="4" s="1"/>
  <c r="H887" i="4"/>
  <c r="I887" i="4" s="1"/>
  <c r="H886" i="4"/>
  <c r="I886" i="4" s="1"/>
  <c r="H885" i="4"/>
  <c r="I885" i="4" s="1"/>
  <c r="H883" i="4"/>
  <c r="I883" i="4" s="1"/>
  <c r="H882" i="4"/>
  <c r="I882" i="4" s="1"/>
  <c r="H881" i="4"/>
  <c r="I881" i="4" s="1"/>
  <c r="H879" i="4"/>
  <c r="I879" i="4" s="1"/>
  <c r="H878" i="4"/>
  <c r="I878" i="4" s="1"/>
  <c r="H877" i="4"/>
  <c r="I877" i="4" s="1"/>
  <c r="H876" i="4"/>
  <c r="I876" i="4" s="1"/>
  <c r="H874" i="4"/>
  <c r="I874" i="4" s="1"/>
  <c r="H873" i="4"/>
  <c r="I873" i="4" s="1"/>
  <c r="H872" i="4"/>
  <c r="I872" i="4" s="1"/>
  <c r="H871" i="4"/>
  <c r="I871" i="4" s="1"/>
  <c r="H870" i="4"/>
  <c r="I870" i="4" s="1"/>
  <c r="H869" i="4"/>
  <c r="I869" i="4" s="1"/>
  <c r="H868" i="4"/>
  <c r="I868" i="4" s="1"/>
  <c r="H867" i="4"/>
  <c r="I867" i="4" s="1"/>
  <c r="H866" i="4"/>
  <c r="I866" i="4" s="1"/>
  <c r="H865" i="4"/>
  <c r="I865" i="4" s="1"/>
  <c r="H864" i="4"/>
  <c r="I864" i="4" s="1"/>
  <c r="H863" i="4"/>
  <c r="I863" i="4" s="1"/>
  <c r="H862" i="4"/>
  <c r="I862" i="4" s="1"/>
  <c r="H861" i="4"/>
  <c r="I861" i="4" s="1"/>
  <c r="H860" i="4"/>
  <c r="I860" i="4" s="1"/>
  <c r="H859" i="4"/>
  <c r="I859" i="4" s="1"/>
  <c r="H858" i="4"/>
  <c r="I858" i="4" s="1"/>
  <c r="H857" i="4"/>
  <c r="I857" i="4" s="1"/>
  <c r="H856" i="4"/>
  <c r="I856" i="4" s="1"/>
  <c r="H855" i="4"/>
  <c r="I855" i="4" s="1"/>
  <c r="H854" i="4"/>
  <c r="I854" i="4" s="1"/>
  <c r="H853" i="4"/>
  <c r="I853" i="4" s="1"/>
  <c r="H852" i="4"/>
  <c r="I852" i="4" s="1"/>
  <c r="H851" i="4"/>
  <c r="I851" i="4" s="1"/>
  <c r="H850" i="4"/>
  <c r="I850" i="4" s="1"/>
  <c r="H849" i="4"/>
  <c r="I849" i="4" s="1"/>
  <c r="H848" i="4"/>
  <c r="I848" i="4" s="1"/>
  <c r="H847" i="4"/>
  <c r="I847" i="4" s="1"/>
  <c r="H846" i="4"/>
  <c r="I846" i="4" s="1"/>
  <c r="H845" i="4"/>
  <c r="I845" i="4" s="1"/>
  <c r="H844" i="4"/>
  <c r="I844" i="4" s="1"/>
  <c r="H843" i="4"/>
  <c r="I843" i="4" s="1"/>
  <c r="H842" i="4"/>
  <c r="I842" i="4" s="1"/>
  <c r="H841" i="4"/>
  <c r="I841" i="4" s="1"/>
  <c r="H840" i="4"/>
  <c r="I840" i="4" s="1"/>
  <c r="H839" i="4"/>
  <c r="I839" i="4" s="1"/>
  <c r="H838" i="4"/>
  <c r="I838" i="4" s="1"/>
  <c r="H837" i="4"/>
  <c r="I837" i="4" s="1"/>
  <c r="H836" i="4"/>
  <c r="I836" i="4" s="1"/>
  <c r="H835" i="4"/>
  <c r="I835" i="4" s="1"/>
  <c r="H834" i="4"/>
  <c r="I834" i="4" s="1"/>
  <c r="H833" i="4"/>
  <c r="I833" i="4" s="1"/>
  <c r="H832" i="4"/>
  <c r="I832" i="4" s="1"/>
  <c r="H831" i="4"/>
  <c r="I831" i="4" s="1"/>
  <c r="H830" i="4"/>
  <c r="I830" i="4" s="1"/>
  <c r="H829" i="4"/>
  <c r="I829" i="4" s="1"/>
  <c r="H828" i="4"/>
  <c r="I828" i="4" s="1"/>
  <c r="H827" i="4"/>
  <c r="I827" i="4" s="1"/>
  <c r="H826" i="4"/>
  <c r="I826" i="4" s="1"/>
  <c r="H825" i="4"/>
  <c r="I825" i="4" s="1"/>
  <c r="H824" i="4"/>
  <c r="I824" i="4" s="1"/>
  <c r="H823" i="4"/>
  <c r="I823" i="4" s="1"/>
  <c r="H822" i="4"/>
  <c r="I822" i="4" s="1"/>
  <c r="H821" i="4"/>
  <c r="I821" i="4" s="1"/>
  <c r="H820" i="4"/>
  <c r="I820" i="4" s="1"/>
  <c r="H819" i="4"/>
  <c r="I819" i="4" s="1"/>
  <c r="H818" i="4"/>
  <c r="I818" i="4" s="1"/>
  <c r="H817" i="4"/>
  <c r="I817" i="4" s="1"/>
  <c r="H816" i="4"/>
  <c r="I816" i="4" s="1"/>
  <c r="H815" i="4"/>
  <c r="I815" i="4" s="1"/>
  <c r="H814" i="4"/>
  <c r="I814" i="4" s="1"/>
  <c r="H813" i="4"/>
  <c r="I813" i="4" s="1"/>
  <c r="H812" i="4"/>
  <c r="I812" i="4" s="1"/>
  <c r="H811" i="4"/>
  <c r="I811" i="4" s="1"/>
  <c r="H810" i="4"/>
  <c r="I810" i="4" s="1"/>
  <c r="H809" i="4"/>
  <c r="I809" i="4" s="1"/>
  <c r="H808" i="4"/>
  <c r="I808" i="4" s="1"/>
  <c r="H807" i="4"/>
  <c r="I807" i="4" s="1"/>
  <c r="H806" i="4"/>
  <c r="I806" i="4" s="1"/>
  <c r="H805" i="4"/>
  <c r="I805" i="4" s="1"/>
  <c r="H804" i="4"/>
  <c r="I804" i="4" s="1"/>
  <c r="H803" i="4"/>
  <c r="I803" i="4" s="1"/>
  <c r="H802" i="4"/>
  <c r="I802" i="4" s="1"/>
  <c r="H801" i="4"/>
  <c r="I801" i="4" s="1"/>
  <c r="H800" i="4"/>
  <c r="I800" i="4" s="1"/>
  <c r="H799" i="4"/>
  <c r="I799" i="4" s="1"/>
  <c r="H798" i="4"/>
  <c r="I798" i="4" s="1"/>
  <c r="H797" i="4"/>
  <c r="I797" i="4" s="1"/>
  <c r="H796" i="4"/>
  <c r="I796" i="4" s="1"/>
  <c r="H795" i="4"/>
  <c r="I795" i="4" s="1"/>
  <c r="H794" i="4"/>
  <c r="I794" i="4" s="1"/>
  <c r="H792" i="4"/>
  <c r="I792" i="4" s="1"/>
  <c r="H791" i="4"/>
  <c r="I791" i="4" s="1"/>
  <c r="H790" i="4"/>
  <c r="I790" i="4" s="1"/>
  <c r="H788" i="4"/>
  <c r="I788" i="4" s="1"/>
  <c r="H787" i="4"/>
  <c r="I787" i="4" s="1"/>
  <c r="H786" i="4"/>
  <c r="I786" i="4" s="1"/>
  <c r="H784" i="4"/>
  <c r="I784" i="4" s="1"/>
  <c r="H783" i="4"/>
  <c r="I783" i="4" s="1"/>
  <c r="H782" i="4"/>
  <c r="I782" i="4" s="1"/>
  <c r="H781" i="4"/>
  <c r="I781" i="4" s="1"/>
  <c r="H780" i="4"/>
  <c r="I780" i="4" s="1"/>
  <c r="H779" i="4"/>
  <c r="I779" i="4" s="1"/>
  <c r="H778" i="4"/>
  <c r="I778" i="4" s="1"/>
  <c r="H777" i="4"/>
  <c r="I777" i="4" s="1"/>
  <c r="H776" i="4"/>
  <c r="I776" i="4" s="1"/>
  <c r="H775" i="4"/>
  <c r="I775" i="4" s="1"/>
  <c r="H774" i="4"/>
  <c r="I774" i="4" s="1"/>
  <c r="H773" i="4"/>
  <c r="I773" i="4" s="1"/>
  <c r="H772" i="4"/>
  <c r="I772" i="4" s="1"/>
  <c r="H771" i="4"/>
  <c r="I771" i="4" s="1"/>
  <c r="H770" i="4"/>
  <c r="I770" i="4" s="1"/>
  <c r="H769" i="4"/>
  <c r="I769" i="4" s="1"/>
  <c r="H768" i="4"/>
  <c r="I768" i="4" s="1"/>
  <c r="H767" i="4"/>
  <c r="I767" i="4" s="1"/>
  <c r="H766" i="4"/>
  <c r="I766" i="4" s="1"/>
  <c r="H765" i="4"/>
  <c r="I765" i="4" s="1"/>
  <c r="H764" i="4"/>
  <c r="I764" i="4" s="1"/>
  <c r="H763" i="4"/>
  <c r="I763" i="4" s="1"/>
  <c r="H762" i="4"/>
  <c r="I762" i="4" s="1"/>
  <c r="H761" i="4"/>
  <c r="I761" i="4" s="1"/>
  <c r="H760" i="4"/>
  <c r="I760" i="4" s="1"/>
  <c r="H759" i="4"/>
  <c r="I759" i="4" s="1"/>
  <c r="H758" i="4"/>
  <c r="I758" i="4" s="1"/>
  <c r="H757" i="4"/>
  <c r="I757" i="4" s="1"/>
  <c r="H756" i="4"/>
  <c r="I756" i="4" s="1"/>
  <c r="H755" i="4"/>
  <c r="I755" i="4" s="1"/>
  <c r="H754" i="4"/>
  <c r="I754" i="4" s="1"/>
  <c r="H753" i="4"/>
  <c r="I753" i="4" s="1"/>
  <c r="H752" i="4"/>
  <c r="I752" i="4" s="1"/>
  <c r="H751" i="4"/>
  <c r="I751" i="4" s="1"/>
  <c r="H750" i="4"/>
  <c r="I750" i="4" s="1"/>
  <c r="H749" i="4"/>
  <c r="I749" i="4" s="1"/>
  <c r="H748" i="4"/>
  <c r="I748" i="4" s="1"/>
  <c r="H747" i="4"/>
  <c r="I747" i="4" s="1"/>
  <c r="H746" i="4"/>
  <c r="I746" i="4" s="1"/>
  <c r="H745" i="4"/>
  <c r="I745" i="4" s="1"/>
  <c r="H744" i="4"/>
  <c r="I744" i="4" s="1"/>
  <c r="H743" i="4"/>
  <c r="I743" i="4" s="1"/>
  <c r="H742" i="4"/>
  <c r="I742" i="4" s="1"/>
  <c r="H741" i="4"/>
  <c r="I741" i="4" s="1"/>
  <c r="H740" i="4"/>
  <c r="I740" i="4" s="1"/>
  <c r="H739" i="4"/>
  <c r="I739" i="4" s="1"/>
  <c r="H738" i="4"/>
  <c r="I738" i="4" s="1"/>
  <c r="H737" i="4"/>
  <c r="I737" i="4" s="1"/>
  <c r="H736" i="4"/>
  <c r="I736" i="4" s="1"/>
  <c r="H735" i="4"/>
  <c r="I735" i="4" s="1"/>
  <c r="H734" i="4"/>
  <c r="I734" i="4" s="1"/>
  <c r="H733" i="4"/>
  <c r="I733" i="4" s="1"/>
  <c r="H732" i="4"/>
  <c r="I732" i="4" s="1"/>
  <c r="H731" i="4"/>
  <c r="I731" i="4" s="1"/>
  <c r="H730" i="4"/>
  <c r="I730" i="4" s="1"/>
  <c r="H729" i="4"/>
  <c r="I729" i="4" s="1"/>
  <c r="H728" i="4"/>
  <c r="I728" i="4" s="1"/>
  <c r="H727" i="4"/>
  <c r="I727" i="4" s="1"/>
  <c r="H726" i="4"/>
  <c r="I726" i="4" s="1"/>
  <c r="H725" i="4"/>
  <c r="I725" i="4" s="1"/>
  <c r="H724" i="4"/>
  <c r="I724" i="4" s="1"/>
  <c r="H723" i="4"/>
  <c r="I723" i="4" s="1"/>
  <c r="H722" i="4"/>
  <c r="I722" i="4" s="1"/>
  <c r="H721" i="4"/>
  <c r="I721" i="4" s="1"/>
  <c r="H720" i="4"/>
  <c r="I720" i="4" s="1"/>
  <c r="H719" i="4"/>
  <c r="I719" i="4" s="1"/>
  <c r="H718" i="4"/>
  <c r="I718" i="4" s="1"/>
  <c r="H717" i="4"/>
  <c r="I717" i="4" s="1"/>
  <c r="H716" i="4"/>
  <c r="I716" i="4" s="1"/>
  <c r="H715" i="4"/>
  <c r="I715" i="4" s="1"/>
  <c r="H714" i="4"/>
  <c r="I714" i="4" s="1"/>
  <c r="H713" i="4"/>
  <c r="I713" i="4" s="1"/>
  <c r="H712" i="4"/>
  <c r="I712" i="4" s="1"/>
  <c r="H711" i="4"/>
  <c r="I711" i="4" s="1"/>
  <c r="H710" i="4"/>
  <c r="I710" i="4" s="1"/>
  <c r="H709" i="4"/>
  <c r="I709" i="4" s="1"/>
  <c r="H708" i="4"/>
  <c r="I708" i="4" s="1"/>
  <c r="H707" i="4"/>
  <c r="I707" i="4" s="1"/>
  <c r="H706" i="4"/>
  <c r="I706" i="4" s="1"/>
  <c r="H705" i="4"/>
  <c r="I705" i="4" s="1"/>
  <c r="H704" i="4"/>
  <c r="I704" i="4" s="1"/>
  <c r="H703" i="4"/>
  <c r="I703" i="4" s="1"/>
  <c r="H702" i="4"/>
  <c r="I702" i="4" s="1"/>
  <c r="H701" i="4"/>
  <c r="I701" i="4" s="1"/>
  <c r="H700" i="4"/>
  <c r="I700" i="4" s="1"/>
  <c r="H699" i="4"/>
  <c r="I699" i="4" s="1"/>
  <c r="H698" i="4"/>
  <c r="I698" i="4" s="1"/>
  <c r="H696" i="4"/>
  <c r="I696" i="4" s="1"/>
  <c r="H695" i="4"/>
  <c r="I695" i="4" s="1"/>
  <c r="H694" i="4"/>
  <c r="I694" i="4" s="1"/>
  <c r="H692" i="4"/>
  <c r="I692" i="4" s="1"/>
  <c r="H691" i="4"/>
  <c r="I691" i="4" s="1"/>
  <c r="H690" i="4"/>
  <c r="I690" i="4" s="1"/>
  <c r="H689" i="4"/>
  <c r="I689" i="4" s="1"/>
  <c r="H688" i="4"/>
  <c r="I688" i="4" s="1"/>
  <c r="H687" i="4"/>
  <c r="I687" i="4" s="1"/>
  <c r="H686" i="4"/>
  <c r="I686" i="4" s="1"/>
  <c r="H685" i="4"/>
  <c r="I685" i="4" s="1"/>
  <c r="H684" i="4"/>
  <c r="I684" i="4" s="1"/>
  <c r="H683" i="4"/>
  <c r="I683" i="4" s="1"/>
  <c r="H682" i="4"/>
  <c r="I682" i="4" s="1"/>
  <c r="H681" i="4"/>
  <c r="I681" i="4" s="1"/>
  <c r="H680" i="4"/>
  <c r="I680" i="4" s="1"/>
  <c r="H679" i="4"/>
  <c r="I679" i="4" s="1"/>
  <c r="H678" i="4"/>
  <c r="I678" i="4" s="1"/>
  <c r="H677" i="4"/>
  <c r="I677" i="4" s="1"/>
  <c r="H676" i="4"/>
  <c r="I676" i="4" s="1"/>
  <c r="H675" i="4"/>
  <c r="I675" i="4" s="1"/>
  <c r="H674" i="4"/>
  <c r="I674" i="4" s="1"/>
  <c r="H673" i="4"/>
  <c r="I673" i="4" s="1"/>
  <c r="H672" i="4"/>
  <c r="I672" i="4" s="1"/>
  <c r="H671" i="4"/>
  <c r="I671" i="4" s="1"/>
  <c r="H670" i="4"/>
  <c r="I670" i="4" s="1"/>
  <c r="H669" i="4"/>
  <c r="I669" i="4" s="1"/>
  <c r="H668" i="4"/>
  <c r="I668" i="4" s="1"/>
  <c r="H667" i="4"/>
  <c r="I667" i="4" s="1"/>
  <c r="H666" i="4"/>
  <c r="I666" i="4" s="1"/>
  <c r="H665" i="4"/>
  <c r="I665" i="4" s="1"/>
  <c r="H664" i="4"/>
  <c r="I664" i="4" s="1"/>
  <c r="H663" i="4"/>
  <c r="I663" i="4" s="1"/>
  <c r="H662" i="4"/>
  <c r="I662" i="4" s="1"/>
  <c r="H661" i="4"/>
  <c r="I661" i="4" s="1"/>
  <c r="H660" i="4"/>
  <c r="I660" i="4" s="1"/>
  <c r="H659" i="4"/>
  <c r="I659" i="4" s="1"/>
  <c r="H658" i="4"/>
  <c r="I658" i="4" s="1"/>
  <c r="H657" i="4"/>
  <c r="I657" i="4" s="1"/>
  <c r="H656" i="4"/>
  <c r="I656" i="4" s="1"/>
  <c r="H655" i="4"/>
  <c r="I655" i="4" s="1"/>
  <c r="H654" i="4"/>
  <c r="I654" i="4" s="1"/>
  <c r="H653" i="4"/>
  <c r="I653" i="4" s="1"/>
  <c r="H652" i="4"/>
  <c r="I652" i="4" s="1"/>
  <c r="H651" i="4"/>
  <c r="I651" i="4" s="1"/>
  <c r="H650" i="4"/>
  <c r="I650" i="4" s="1"/>
  <c r="H649" i="4"/>
  <c r="I649" i="4" s="1"/>
  <c r="H648" i="4"/>
  <c r="I648" i="4" s="1"/>
  <c r="H647" i="4"/>
  <c r="I647" i="4" s="1"/>
  <c r="H646" i="4"/>
  <c r="I646" i="4" s="1"/>
  <c r="H645" i="4"/>
  <c r="I645" i="4" s="1"/>
  <c r="H644" i="4"/>
  <c r="I644" i="4" s="1"/>
  <c r="H643" i="4"/>
  <c r="I643" i="4" s="1"/>
  <c r="H642" i="4"/>
  <c r="I642" i="4" s="1"/>
  <c r="H641" i="4"/>
  <c r="I641" i="4" s="1"/>
  <c r="H640" i="4"/>
  <c r="I640" i="4" s="1"/>
  <c r="H639" i="4"/>
  <c r="I639" i="4" s="1"/>
  <c r="H638" i="4"/>
  <c r="I638" i="4" s="1"/>
  <c r="H637" i="4"/>
  <c r="I637" i="4" s="1"/>
  <c r="H636" i="4"/>
  <c r="I636" i="4" s="1"/>
  <c r="H635" i="4"/>
  <c r="I635" i="4" s="1"/>
  <c r="H634" i="4"/>
  <c r="I634" i="4" s="1"/>
  <c r="H633" i="4"/>
  <c r="I633" i="4" s="1"/>
  <c r="H632" i="4"/>
  <c r="I632" i="4" s="1"/>
  <c r="H631" i="4"/>
  <c r="I631" i="4" s="1"/>
  <c r="H630" i="4"/>
  <c r="I630" i="4" s="1"/>
  <c r="H629" i="4"/>
  <c r="I629" i="4" s="1"/>
  <c r="H628" i="4"/>
  <c r="I628" i="4" s="1"/>
  <c r="H627" i="4"/>
  <c r="I627" i="4" s="1"/>
  <c r="H626" i="4"/>
  <c r="I626" i="4" s="1"/>
  <c r="H625" i="4"/>
  <c r="I625" i="4" s="1"/>
  <c r="H624" i="4"/>
  <c r="I624" i="4" s="1"/>
  <c r="H623" i="4"/>
  <c r="I623" i="4" s="1"/>
  <c r="H622" i="4"/>
  <c r="I622" i="4" s="1"/>
  <c r="H621" i="4"/>
  <c r="I621" i="4" s="1"/>
  <c r="H620" i="4"/>
  <c r="I620" i="4" s="1"/>
  <c r="H619" i="4"/>
  <c r="I619" i="4" s="1"/>
  <c r="H618" i="4"/>
  <c r="I618" i="4" s="1"/>
  <c r="H617" i="4"/>
  <c r="I617" i="4" s="1"/>
  <c r="H616" i="4"/>
  <c r="I616" i="4" s="1"/>
  <c r="H615" i="4"/>
  <c r="I615" i="4" s="1"/>
  <c r="H614" i="4"/>
  <c r="I614" i="4" s="1"/>
  <c r="H613" i="4"/>
  <c r="I613" i="4" s="1"/>
  <c r="H612" i="4"/>
  <c r="I612" i="4" s="1"/>
  <c r="H611" i="4"/>
  <c r="I611" i="4" s="1"/>
  <c r="H610" i="4"/>
  <c r="I610" i="4" s="1"/>
  <c r="H609" i="4"/>
  <c r="I609" i="4" s="1"/>
  <c r="H608" i="4"/>
  <c r="I608" i="4" s="1"/>
  <c r="H607" i="4"/>
  <c r="I607" i="4" s="1"/>
  <c r="H606" i="4"/>
  <c r="I606" i="4" s="1"/>
  <c r="H605" i="4"/>
  <c r="I605" i="4" s="1"/>
  <c r="H604" i="4"/>
  <c r="I604" i="4" s="1"/>
  <c r="H603" i="4"/>
  <c r="I603" i="4" s="1"/>
  <c r="H602" i="4"/>
  <c r="I602" i="4" s="1"/>
  <c r="H601" i="4"/>
  <c r="I601" i="4" s="1"/>
  <c r="H600" i="4"/>
  <c r="I600" i="4" s="1"/>
  <c r="H599" i="4"/>
  <c r="I599" i="4" s="1"/>
  <c r="H598" i="4"/>
  <c r="I598" i="4" s="1"/>
  <c r="H597" i="4"/>
  <c r="I597" i="4" s="1"/>
  <c r="H596" i="4"/>
  <c r="I596" i="4" s="1"/>
  <c r="H595" i="4"/>
  <c r="I595" i="4" s="1"/>
  <c r="H594" i="4"/>
  <c r="I594" i="4" s="1"/>
  <c r="H593" i="4"/>
  <c r="I593" i="4" s="1"/>
  <c r="H592" i="4"/>
  <c r="I592" i="4" s="1"/>
  <c r="H591" i="4"/>
  <c r="I591" i="4" s="1"/>
  <c r="H590" i="4"/>
  <c r="I590" i="4" s="1"/>
  <c r="H589" i="4"/>
  <c r="I589" i="4" s="1"/>
  <c r="H588" i="4"/>
  <c r="I588" i="4" s="1"/>
  <c r="H587" i="4"/>
  <c r="I587" i="4" s="1"/>
  <c r="H586" i="4"/>
  <c r="I586" i="4" s="1"/>
  <c r="H585" i="4"/>
  <c r="I585" i="4" s="1"/>
  <c r="H584" i="4"/>
  <c r="I584" i="4" s="1"/>
  <c r="H583" i="4"/>
  <c r="I583" i="4" s="1"/>
  <c r="H582" i="4"/>
  <c r="I582" i="4" s="1"/>
  <c r="H581" i="4"/>
  <c r="I581" i="4" s="1"/>
  <c r="H580" i="4"/>
  <c r="I580" i="4" s="1"/>
  <c r="H579" i="4"/>
  <c r="I579" i="4" s="1"/>
  <c r="H578" i="4"/>
  <c r="I578" i="4" s="1"/>
  <c r="H577" i="4"/>
  <c r="I577" i="4" s="1"/>
  <c r="H576" i="4"/>
  <c r="I576" i="4" s="1"/>
  <c r="H575" i="4"/>
  <c r="I575" i="4" s="1"/>
  <c r="H574" i="4"/>
  <c r="I574" i="4" s="1"/>
  <c r="H573" i="4"/>
  <c r="I573" i="4" s="1"/>
  <c r="H572" i="4"/>
  <c r="I572" i="4" s="1"/>
  <c r="H571" i="4"/>
  <c r="I571" i="4" s="1"/>
  <c r="H570" i="4"/>
  <c r="I570" i="4" s="1"/>
  <c r="H569" i="4"/>
  <c r="I569" i="4" s="1"/>
  <c r="H568" i="4"/>
  <c r="I568" i="4" s="1"/>
  <c r="H567" i="4"/>
  <c r="I567" i="4" s="1"/>
  <c r="H566" i="4"/>
  <c r="I566" i="4" s="1"/>
  <c r="H565" i="4"/>
  <c r="I565" i="4" s="1"/>
  <c r="H564" i="4"/>
  <c r="I564" i="4" s="1"/>
  <c r="H563" i="4"/>
  <c r="I563" i="4" s="1"/>
  <c r="H562" i="4"/>
  <c r="I562" i="4" s="1"/>
  <c r="H561" i="4"/>
  <c r="I561" i="4" s="1"/>
  <c r="H560" i="4"/>
  <c r="I560" i="4" s="1"/>
  <c r="H559" i="4"/>
  <c r="I559" i="4" s="1"/>
  <c r="H558" i="4"/>
  <c r="I558" i="4" s="1"/>
  <c r="H557" i="4"/>
  <c r="I557" i="4" s="1"/>
  <c r="H556" i="4"/>
  <c r="I556" i="4" s="1"/>
  <c r="H555" i="4"/>
  <c r="I555" i="4" s="1"/>
  <c r="H554" i="4"/>
  <c r="I554" i="4" s="1"/>
  <c r="H553" i="4"/>
  <c r="I553" i="4" s="1"/>
  <c r="H552" i="4"/>
  <c r="I552" i="4" s="1"/>
  <c r="H551" i="4"/>
  <c r="I551" i="4" s="1"/>
  <c r="H550" i="4"/>
  <c r="I550" i="4" s="1"/>
  <c r="H549" i="4"/>
  <c r="I549" i="4" s="1"/>
  <c r="H548" i="4"/>
  <c r="I548" i="4" s="1"/>
  <c r="H547" i="4"/>
  <c r="I547" i="4" s="1"/>
  <c r="H546" i="4"/>
  <c r="I546" i="4" s="1"/>
  <c r="H545" i="4"/>
  <c r="I545" i="4" s="1"/>
  <c r="H544" i="4"/>
  <c r="I544" i="4" s="1"/>
  <c r="H543" i="4"/>
  <c r="I543" i="4" s="1"/>
  <c r="H542" i="4"/>
  <c r="I542" i="4" s="1"/>
  <c r="H541" i="4"/>
  <c r="I541" i="4" s="1"/>
  <c r="H540" i="4"/>
  <c r="I540" i="4" s="1"/>
  <c r="H539" i="4"/>
  <c r="I539" i="4" s="1"/>
  <c r="H538" i="4"/>
  <c r="I538" i="4" s="1"/>
  <c r="H537" i="4"/>
  <c r="I537" i="4" s="1"/>
  <c r="H536" i="4"/>
  <c r="I536" i="4" s="1"/>
  <c r="H535" i="4"/>
  <c r="I535" i="4" s="1"/>
  <c r="H534" i="4"/>
  <c r="I534" i="4" s="1"/>
  <c r="H533" i="4"/>
  <c r="I533" i="4" s="1"/>
  <c r="H532" i="4"/>
  <c r="I532" i="4" s="1"/>
  <c r="H531" i="4"/>
  <c r="I531" i="4" s="1"/>
  <c r="H530" i="4"/>
  <c r="I530" i="4" s="1"/>
  <c r="H529" i="4"/>
  <c r="I529" i="4" s="1"/>
  <c r="H528" i="4"/>
  <c r="I528" i="4" s="1"/>
  <c r="H527" i="4"/>
  <c r="I527" i="4" s="1"/>
  <c r="H526" i="4"/>
  <c r="I526" i="4" s="1"/>
  <c r="H525" i="4"/>
  <c r="I525" i="4" s="1"/>
  <c r="H524" i="4"/>
  <c r="I524" i="4" s="1"/>
  <c r="H523" i="4"/>
  <c r="I523" i="4" s="1"/>
  <c r="H522" i="4"/>
  <c r="I522" i="4" s="1"/>
  <c r="H521" i="4"/>
  <c r="I521" i="4" s="1"/>
  <c r="H520" i="4"/>
  <c r="I520" i="4" s="1"/>
  <c r="H519" i="4"/>
  <c r="I519" i="4" s="1"/>
  <c r="H518" i="4"/>
  <c r="I518" i="4" s="1"/>
  <c r="H517" i="4"/>
  <c r="I517" i="4" s="1"/>
  <c r="H516" i="4"/>
  <c r="I516" i="4" s="1"/>
  <c r="H515" i="4"/>
  <c r="I515" i="4" s="1"/>
  <c r="H514" i="4"/>
  <c r="I514" i="4" s="1"/>
  <c r="H513" i="4"/>
  <c r="I513" i="4" s="1"/>
  <c r="H512" i="4"/>
  <c r="I512" i="4" s="1"/>
  <c r="H511" i="4"/>
  <c r="I511" i="4" s="1"/>
  <c r="H510" i="4"/>
  <c r="I510" i="4" s="1"/>
  <c r="H509" i="4"/>
  <c r="I509" i="4" s="1"/>
  <c r="H508" i="4"/>
  <c r="I508" i="4" s="1"/>
  <c r="H507" i="4"/>
  <c r="I507" i="4" s="1"/>
  <c r="H506" i="4"/>
  <c r="I506" i="4" s="1"/>
  <c r="H505" i="4"/>
  <c r="I505" i="4" s="1"/>
  <c r="H504" i="4"/>
  <c r="I504" i="4" s="1"/>
  <c r="H503" i="4"/>
  <c r="I503" i="4" s="1"/>
  <c r="H502" i="4"/>
  <c r="I502" i="4" s="1"/>
  <c r="H501" i="4"/>
  <c r="I501" i="4" s="1"/>
  <c r="H500" i="4"/>
  <c r="I500" i="4" s="1"/>
  <c r="H499" i="4"/>
  <c r="I499" i="4" s="1"/>
  <c r="H498" i="4"/>
  <c r="I498" i="4" s="1"/>
  <c r="H496" i="4"/>
  <c r="I496" i="4" s="1"/>
  <c r="H495" i="4"/>
  <c r="I495" i="4" s="1"/>
  <c r="H494" i="4"/>
  <c r="I494" i="4" s="1"/>
  <c r="H492" i="4"/>
  <c r="I492" i="4" s="1"/>
  <c r="H491" i="4"/>
  <c r="I491" i="4" s="1"/>
  <c r="H490" i="4"/>
  <c r="I490" i="4" s="1"/>
  <c r="H488" i="4"/>
  <c r="I488" i="4" s="1"/>
  <c r="H487" i="4"/>
  <c r="I487" i="4" s="1"/>
  <c r="H486" i="4"/>
  <c r="I486" i="4" s="1"/>
  <c r="H484" i="4"/>
  <c r="I484" i="4" s="1"/>
  <c r="H483" i="4"/>
  <c r="I483" i="4" s="1"/>
  <c r="H482" i="4"/>
  <c r="I482" i="4" s="1"/>
  <c r="H480" i="4"/>
  <c r="I480" i="4" s="1"/>
  <c r="H479" i="4"/>
  <c r="I479" i="4" s="1"/>
  <c r="H478" i="4"/>
  <c r="I478" i="4" s="1"/>
  <c r="H476" i="4"/>
  <c r="I476" i="4" s="1"/>
  <c r="H475" i="4"/>
  <c r="I475" i="4" s="1"/>
  <c r="H474" i="4"/>
  <c r="I474" i="4" s="1"/>
  <c r="H472" i="4"/>
  <c r="I472" i="4" s="1"/>
  <c r="H471" i="4"/>
  <c r="I471" i="4" s="1"/>
  <c r="H470" i="4"/>
  <c r="I470" i="4" s="1"/>
  <c r="H468" i="4"/>
  <c r="I468" i="4" s="1"/>
  <c r="H467" i="4"/>
  <c r="I467" i="4" s="1"/>
  <c r="H466" i="4"/>
  <c r="I466" i="4" s="1"/>
  <c r="H464" i="4"/>
  <c r="I464" i="4" s="1"/>
  <c r="H463" i="4"/>
  <c r="I463" i="4" s="1"/>
  <c r="H462" i="4"/>
  <c r="I462" i="4" s="1"/>
  <c r="H460" i="4"/>
  <c r="I460" i="4" s="1"/>
  <c r="H459" i="4"/>
  <c r="I459" i="4" s="1"/>
  <c r="H458" i="4"/>
  <c r="I458" i="4" s="1"/>
  <c r="H457" i="4"/>
  <c r="I457" i="4" s="1"/>
  <c r="H456" i="4"/>
  <c r="I456" i="4" s="1"/>
  <c r="H455" i="4"/>
  <c r="I455" i="4" s="1"/>
  <c r="H454" i="4"/>
  <c r="I454" i="4" s="1"/>
  <c r="H453" i="4"/>
  <c r="I453" i="4" s="1"/>
  <c r="H452" i="4"/>
  <c r="I452" i="4" s="1"/>
  <c r="H451" i="4"/>
  <c r="I451" i="4" s="1"/>
  <c r="H450" i="4"/>
  <c r="I450" i="4" s="1"/>
  <c r="H449" i="4"/>
  <c r="I449" i="4" s="1"/>
  <c r="H448" i="4"/>
  <c r="I448" i="4" s="1"/>
  <c r="H447" i="4"/>
  <c r="I447" i="4" s="1"/>
  <c r="H446" i="4"/>
  <c r="I446" i="4" s="1"/>
  <c r="H445" i="4"/>
  <c r="I445" i="4" s="1"/>
  <c r="H444" i="4"/>
  <c r="I444" i="4" s="1"/>
  <c r="H443" i="4"/>
  <c r="I443" i="4" s="1"/>
  <c r="H442" i="4"/>
  <c r="I442" i="4" s="1"/>
  <c r="H441" i="4"/>
  <c r="I441" i="4" s="1"/>
  <c r="H440" i="4"/>
  <c r="I440" i="4" s="1"/>
  <c r="H439" i="4"/>
  <c r="I439" i="4" s="1"/>
  <c r="H438" i="4"/>
  <c r="I438" i="4" s="1"/>
  <c r="H437" i="4"/>
  <c r="I437" i="4" s="1"/>
  <c r="H436" i="4"/>
  <c r="I436" i="4" s="1"/>
  <c r="H435" i="4"/>
  <c r="I435" i="4" s="1"/>
  <c r="H434" i="4"/>
  <c r="I434" i="4" s="1"/>
  <c r="H433" i="4"/>
  <c r="I433" i="4" s="1"/>
  <c r="H432" i="4"/>
  <c r="I432" i="4" s="1"/>
  <c r="H431" i="4"/>
  <c r="I431" i="4" s="1"/>
  <c r="H430" i="4"/>
  <c r="I430" i="4" s="1"/>
  <c r="H429" i="4"/>
  <c r="I429" i="4" s="1"/>
  <c r="H428" i="4"/>
  <c r="I428" i="4" s="1"/>
  <c r="H427" i="4"/>
  <c r="I427" i="4" s="1"/>
  <c r="H426" i="4"/>
  <c r="I426" i="4" s="1"/>
  <c r="H425" i="4"/>
  <c r="I425" i="4" s="1"/>
  <c r="H424" i="4"/>
  <c r="I424" i="4" s="1"/>
  <c r="H423" i="4"/>
  <c r="I423" i="4" s="1"/>
  <c r="H422" i="4"/>
  <c r="I422" i="4" s="1"/>
  <c r="H421" i="4"/>
  <c r="I421" i="4" s="1"/>
  <c r="H420" i="4"/>
  <c r="I420" i="4" s="1"/>
  <c r="H419" i="4"/>
  <c r="I419" i="4" s="1"/>
  <c r="H418" i="4"/>
  <c r="I418" i="4" s="1"/>
  <c r="H417" i="4"/>
  <c r="I417" i="4" s="1"/>
  <c r="H416" i="4"/>
  <c r="I416" i="4" s="1"/>
  <c r="H415" i="4"/>
  <c r="I415" i="4" s="1"/>
  <c r="H414" i="4"/>
  <c r="I414" i="4" s="1"/>
  <c r="H413" i="4"/>
  <c r="I413" i="4" s="1"/>
  <c r="H412" i="4"/>
  <c r="I412" i="4" s="1"/>
  <c r="H411" i="4"/>
  <c r="I411" i="4" s="1"/>
  <c r="H410" i="4"/>
  <c r="I410" i="4" s="1"/>
  <c r="H409" i="4"/>
  <c r="I409" i="4" s="1"/>
  <c r="H408" i="4"/>
  <c r="I408" i="4" s="1"/>
  <c r="H407" i="4"/>
  <c r="I407" i="4" s="1"/>
  <c r="H406" i="4"/>
  <c r="I406" i="4" s="1"/>
  <c r="H405" i="4"/>
  <c r="I405" i="4" s="1"/>
  <c r="H404" i="4"/>
  <c r="I404" i="4" s="1"/>
  <c r="H403" i="4"/>
  <c r="I403" i="4" s="1"/>
  <c r="H402" i="4"/>
  <c r="I402" i="4" s="1"/>
  <c r="H401" i="4"/>
  <c r="I401" i="4" s="1"/>
  <c r="H400" i="4"/>
  <c r="I400" i="4" s="1"/>
  <c r="H399" i="4"/>
  <c r="I399" i="4" s="1"/>
  <c r="H398" i="4"/>
  <c r="I398" i="4" s="1"/>
  <c r="H397" i="4"/>
  <c r="I397" i="4" s="1"/>
  <c r="H396" i="4"/>
  <c r="I396" i="4" s="1"/>
  <c r="H395" i="4"/>
  <c r="I395" i="4" s="1"/>
  <c r="H394" i="4"/>
  <c r="I394" i="4" s="1"/>
  <c r="H393" i="4"/>
  <c r="I393" i="4" s="1"/>
  <c r="H392" i="4"/>
  <c r="I392" i="4" s="1"/>
  <c r="H391" i="4"/>
  <c r="I391" i="4" s="1"/>
  <c r="H390" i="4"/>
  <c r="I390" i="4" s="1"/>
  <c r="H389" i="4"/>
  <c r="I389" i="4" s="1"/>
  <c r="H388" i="4"/>
  <c r="I388" i="4" s="1"/>
  <c r="H387" i="4"/>
  <c r="I387" i="4" s="1"/>
  <c r="H386" i="4"/>
  <c r="I386" i="4" s="1"/>
  <c r="H385" i="4"/>
  <c r="I385" i="4" s="1"/>
  <c r="H384" i="4"/>
  <c r="I384" i="4" s="1"/>
  <c r="H383" i="4"/>
  <c r="I383" i="4" s="1"/>
  <c r="H382" i="4"/>
  <c r="I382" i="4" s="1"/>
  <c r="H381" i="4"/>
  <c r="I381" i="4" s="1"/>
  <c r="H380" i="4"/>
  <c r="I380" i="4" s="1"/>
  <c r="H379" i="4"/>
  <c r="I379" i="4" s="1"/>
  <c r="H378" i="4"/>
  <c r="I378" i="4" s="1"/>
  <c r="H377" i="4"/>
  <c r="I377" i="4" s="1"/>
  <c r="H376" i="4"/>
  <c r="I376" i="4" s="1"/>
  <c r="H375" i="4"/>
  <c r="I375" i="4" s="1"/>
  <c r="H374" i="4"/>
  <c r="I374" i="4" s="1"/>
  <c r="H373" i="4"/>
  <c r="I373" i="4" s="1"/>
  <c r="H372" i="4"/>
  <c r="I372" i="4" s="1"/>
  <c r="H371" i="4"/>
  <c r="I371" i="4" s="1"/>
  <c r="H370" i="4"/>
  <c r="I370" i="4" s="1"/>
  <c r="H369" i="4"/>
  <c r="I369" i="4" s="1"/>
  <c r="H368" i="4"/>
  <c r="I368" i="4" s="1"/>
  <c r="H367" i="4"/>
  <c r="I367" i="4" s="1"/>
  <c r="H366" i="4"/>
  <c r="I366" i="4" s="1"/>
  <c r="H365" i="4"/>
  <c r="I365" i="4" s="1"/>
  <c r="H364" i="4"/>
  <c r="I364" i="4" s="1"/>
  <c r="H363" i="4"/>
  <c r="I363" i="4" s="1"/>
  <c r="H362" i="4"/>
  <c r="I362" i="4" s="1"/>
  <c r="H361" i="4"/>
  <c r="I361" i="4" s="1"/>
  <c r="H360" i="4"/>
  <c r="I360" i="4" s="1"/>
  <c r="H359" i="4"/>
  <c r="I359" i="4" s="1"/>
  <c r="H358" i="4"/>
  <c r="I358" i="4" s="1"/>
  <c r="H357" i="4"/>
  <c r="I357" i="4" s="1"/>
  <c r="H356" i="4"/>
  <c r="I356" i="4" s="1"/>
  <c r="H355" i="4"/>
  <c r="I355" i="4" s="1"/>
  <c r="H354" i="4"/>
  <c r="I354" i="4" s="1"/>
  <c r="H353" i="4"/>
  <c r="I353" i="4" s="1"/>
  <c r="H352" i="4"/>
  <c r="I352" i="4" s="1"/>
  <c r="H351" i="4"/>
  <c r="I351" i="4" s="1"/>
  <c r="H350" i="4"/>
  <c r="I350" i="4" s="1"/>
  <c r="H349" i="4"/>
  <c r="I349" i="4" s="1"/>
  <c r="H348" i="4"/>
  <c r="I348" i="4" s="1"/>
  <c r="H347" i="4"/>
  <c r="I347" i="4" s="1"/>
  <c r="H346" i="4"/>
  <c r="I346" i="4" s="1"/>
  <c r="H345" i="4"/>
  <c r="I345" i="4" s="1"/>
  <c r="H344" i="4"/>
  <c r="I344" i="4" s="1"/>
  <c r="H343" i="4"/>
  <c r="I343" i="4" s="1"/>
  <c r="H342" i="4"/>
  <c r="I342" i="4" s="1"/>
  <c r="H341" i="4"/>
  <c r="I341" i="4" s="1"/>
  <c r="H340" i="4"/>
  <c r="I340" i="4" s="1"/>
  <c r="H339" i="4"/>
  <c r="I339" i="4" s="1"/>
  <c r="H338" i="4"/>
  <c r="I338" i="4" s="1"/>
  <c r="H337" i="4"/>
  <c r="I337" i="4" s="1"/>
  <c r="H336" i="4"/>
  <c r="I336" i="4" s="1"/>
  <c r="H335" i="4"/>
  <c r="I335" i="4" s="1"/>
  <c r="H334" i="4"/>
  <c r="I334" i="4" s="1"/>
  <c r="H333" i="4"/>
  <c r="I333" i="4" s="1"/>
  <c r="H332" i="4"/>
  <c r="I332" i="4" s="1"/>
  <c r="H331" i="4"/>
  <c r="I331" i="4" s="1"/>
  <c r="H330" i="4"/>
  <c r="I330" i="4" s="1"/>
  <c r="H329" i="4"/>
  <c r="I329" i="4" s="1"/>
  <c r="H328" i="4"/>
  <c r="I328" i="4" s="1"/>
  <c r="H327" i="4"/>
  <c r="I327" i="4" s="1"/>
  <c r="H326" i="4"/>
  <c r="I326" i="4" s="1"/>
  <c r="H325" i="4"/>
  <c r="I325" i="4" s="1"/>
  <c r="H324" i="4"/>
  <c r="I324" i="4" s="1"/>
  <c r="H323" i="4"/>
  <c r="I323" i="4" s="1"/>
  <c r="H322" i="4"/>
  <c r="I322" i="4" s="1"/>
  <c r="H321" i="4"/>
  <c r="I321" i="4" s="1"/>
  <c r="H320" i="4"/>
  <c r="I320" i="4" s="1"/>
  <c r="H319" i="4"/>
  <c r="I319" i="4" s="1"/>
  <c r="H318" i="4"/>
  <c r="I318" i="4" s="1"/>
  <c r="H317" i="4"/>
  <c r="I317" i="4" s="1"/>
  <c r="H316" i="4"/>
  <c r="I316" i="4" s="1"/>
  <c r="H315" i="4"/>
  <c r="I315" i="4" s="1"/>
  <c r="H314" i="4"/>
  <c r="I314" i="4" s="1"/>
  <c r="H313" i="4"/>
  <c r="I313" i="4" s="1"/>
  <c r="H312" i="4"/>
  <c r="I312" i="4" s="1"/>
  <c r="H311" i="4"/>
  <c r="I311" i="4" s="1"/>
  <c r="H310" i="4"/>
  <c r="I310" i="4" s="1"/>
  <c r="H309" i="4"/>
  <c r="I309" i="4" s="1"/>
  <c r="H308" i="4"/>
  <c r="I308" i="4" s="1"/>
  <c r="H307" i="4"/>
  <c r="I307" i="4" s="1"/>
  <c r="H306" i="4"/>
  <c r="I306" i="4" s="1"/>
  <c r="H305" i="4"/>
  <c r="I305" i="4" s="1"/>
  <c r="H304" i="4"/>
  <c r="I304" i="4" s="1"/>
  <c r="H303" i="4"/>
  <c r="I303" i="4" s="1"/>
  <c r="H302" i="4"/>
  <c r="I302" i="4" s="1"/>
  <c r="H301" i="4"/>
  <c r="I301" i="4" s="1"/>
  <c r="H300" i="4"/>
  <c r="I300" i="4" s="1"/>
  <c r="H299" i="4"/>
  <c r="I299" i="4" s="1"/>
  <c r="H298" i="4"/>
  <c r="I298" i="4" s="1"/>
  <c r="H297" i="4"/>
  <c r="I297" i="4" s="1"/>
  <c r="H296" i="4"/>
  <c r="I296" i="4" s="1"/>
  <c r="H295" i="4"/>
  <c r="I295" i="4" s="1"/>
  <c r="H294" i="4"/>
  <c r="I294" i="4" s="1"/>
  <c r="H293" i="4"/>
  <c r="I293" i="4" s="1"/>
  <c r="H292" i="4"/>
  <c r="I292" i="4" s="1"/>
  <c r="H291" i="4"/>
  <c r="I291" i="4" s="1"/>
  <c r="H290" i="4"/>
  <c r="I290" i="4" s="1"/>
  <c r="H289" i="4"/>
  <c r="I289" i="4" s="1"/>
  <c r="H288" i="4"/>
  <c r="I288" i="4" s="1"/>
  <c r="H287" i="4"/>
  <c r="I287" i="4" s="1"/>
  <c r="H286" i="4"/>
  <c r="I286" i="4" s="1"/>
  <c r="H285" i="4"/>
  <c r="I285" i="4" s="1"/>
  <c r="H284" i="4"/>
  <c r="I284" i="4" s="1"/>
  <c r="H283" i="4"/>
  <c r="I283" i="4" s="1"/>
  <c r="H282" i="4"/>
  <c r="I282" i="4" s="1"/>
  <c r="H281" i="4"/>
  <c r="I281" i="4" s="1"/>
  <c r="H280" i="4"/>
  <c r="I280" i="4" s="1"/>
  <c r="H279" i="4"/>
  <c r="I279" i="4" s="1"/>
  <c r="H278" i="4"/>
  <c r="I278" i="4" s="1"/>
  <c r="H277" i="4"/>
  <c r="I277" i="4" s="1"/>
  <c r="H276" i="4"/>
  <c r="I276" i="4" s="1"/>
  <c r="H275" i="4"/>
  <c r="I275" i="4" s="1"/>
  <c r="H274" i="4"/>
  <c r="I274" i="4" s="1"/>
  <c r="H273" i="4"/>
  <c r="I273" i="4" s="1"/>
  <c r="H272" i="4"/>
  <c r="I272" i="4" s="1"/>
  <c r="H271" i="4"/>
  <c r="I271" i="4" s="1"/>
  <c r="H270" i="4"/>
  <c r="I270" i="4" s="1"/>
  <c r="H269" i="4"/>
  <c r="I269" i="4" s="1"/>
  <c r="H268" i="4"/>
  <c r="I268" i="4" s="1"/>
  <c r="H267" i="4"/>
  <c r="I267" i="4" s="1"/>
  <c r="H266" i="4"/>
  <c r="I266" i="4" s="1"/>
  <c r="H265" i="4"/>
  <c r="I265" i="4" s="1"/>
  <c r="H264" i="4"/>
  <c r="I264" i="4" s="1"/>
  <c r="H263" i="4"/>
  <c r="I263" i="4" s="1"/>
  <c r="H262" i="4"/>
  <c r="I262" i="4" s="1"/>
  <c r="H261" i="4"/>
  <c r="I261" i="4" s="1"/>
  <c r="H260" i="4"/>
  <c r="I260" i="4" s="1"/>
  <c r="H259" i="4"/>
  <c r="I259" i="4" s="1"/>
  <c r="H258" i="4"/>
  <c r="I258" i="4" s="1"/>
  <c r="H257" i="4"/>
  <c r="I257" i="4" s="1"/>
  <c r="H256" i="4"/>
  <c r="I256" i="4" s="1"/>
  <c r="H255" i="4"/>
  <c r="I255" i="4" s="1"/>
  <c r="H254" i="4"/>
  <c r="I254" i="4" s="1"/>
  <c r="H253" i="4"/>
  <c r="I253" i="4" s="1"/>
  <c r="H252" i="4"/>
  <c r="I252" i="4" s="1"/>
  <c r="H251" i="4"/>
  <c r="I251" i="4" s="1"/>
  <c r="H250" i="4"/>
  <c r="I250" i="4" s="1"/>
  <c r="H249" i="4"/>
  <c r="I249" i="4" s="1"/>
  <c r="H248" i="4"/>
  <c r="I248" i="4" s="1"/>
  <c r="H247" i="4"/>
  <c r="I247" i="4" s="1"/>
  <c r="H246" i="4"/>
  <c r="I246" i="4" s="1"/>
  <c r="H245" i="4"/>
  <c r="I245" i="4" s="1"/>
  <c r="H244" i="4"/>
  <c r="I244" i="4" s="1"/>
  <c r="H243" i="4"/>
  <c r="I243" i="4" s="1"/>
  <c r="H242" i="4"/>
  <c r="I242" i="4" s="1"/>
  <c r="H241" i="4"/>
  <c r="I241" i="4" s="1"/>
  <c r="H240" i="4"/>
  <c r="I240" i="4" s="1"/>
  <c r="H239" i="4"/>
  <c r="I239" i="4" s="1"/>
  <c r="H238" i="4"/>
  <c r="I238" i="4" s="1"/>
  <c r="H237" i="4"/>
  <c r="I237" i="4" s="1"/>
  <c r="H236" i="4"/>
  <c r="I236" i="4" s="1"/>
  <c r="H235" i="4"/>
  <c r="I235" i="4" s="1"/>
  <c r="H234" i="4"/>
  <c r="I234" i="4" s="1"/>
  <c r="H233" i="4"/>
  <c r="I233" i="4" s="1"/>
  <c r="H232" i="4"/>
  <c r="I232" i="4" s="1"/>
  <c r="H231" i="4"/>
  <c r="I231" i="4" s="1"/>
  <c r="H230" i="4"/>
  <c r="I230" i="4" s="1"/>
  <c r="H229" i="4"/>
  <c r="I229" i="4" s="1"/>
  <c r="H228" i="4"/>
  <c r="I228" i="4" s="1"/>
  <c r="H227" i="4"/>
  <c r="I227" i="4" s="1"/>
  <c r="H226" i="4"/>
  <c r="I226" i="4" s="1"/>
  <c r="H225" i="4"/>
  <c r="I225" i="4" s="1"/>
  <c r="H224" i="4"/>
  <c r="I224" i="4" s="1"/>
  <c r="H223" i="4"/>
  <c r="I223" i="4" s="1"/>
  <c r="H222" i="4"/>
  <c r="I222" i="4" s="1"/>
  <c r="H221" i="4"/>
  <c r="I221" i="4" s="1"/>
  <c r="H220" i="4"/>
  <c r="I220" i="4" s="1"/>
  <c r="H219" i="4"/>
  <c r="I219" i="4" s="1"/>
  <c r="H218" i="4"/>
  <c r="I218" i="4" s="1"/>
  <c r="H217" i="4"/>
  <c r="I217" i="4" s="1"/>
  <c r="H216" i="4"/>
  <c r="I216" i="4" s="1"/>
  <c r="H215" i="4"/>
  <c r="I215" i="4" s="1"/>
  <c r="H213" i="4"/>
  <c r="I213" i="4" s="1"/>
  <c r="H212" i="4"/>
  <c r="I212" i="4" s="1"/>
  <c r="H211" i="4"/>
  <c r="I211" i="4" s="1"/>
  <c r="H210" i="4"/>
  <c r="I210" i="4" s="1"/>
  <c r="H209" i="4"/>
  <c r="I209" i="4" s="1"/>
  <c r="H208" i="4"/>
  <c r="I208" i="4" s="1"/>
  <c r="H207" i="4"/>
  <c r="I207" i="4" s="1"/>
  <c r="H206" i="4"/>
  <c r="I206" i="4" s="1"/>
  <c r="H205" i="4"/>
  <c r="I205" i="4" s="1"/>
  <c r="H204" i="4"/>
  <c r="I204" i="4" s="1"/>
  <c r="H203" i="4"/>
  <c r="I203" i="4" s="1"/>
  <c r="H202" i="4"/>
  <c r="I202" i="4" s="1"/>
  <c r="H201" i="4"/>
  <c r="I201" i="4" s="1"/>
  <c r="H200" i="4"/>
  <c r="I200" i="4" s="1"/>
  <c r="H199" i="4"/>
  <c r="I199" i="4" s="1"/>
  <c r="H198" i="4"/>
  <c r="I198" i="4" s="1"/>
  <c r="H197" i="4"/>
  <c r="I197" i="4" s="1"/>
  <c r="H196" i="4"/>
  <c r="I196" i="4" s="1"/>
  <c r="H195" i="4"/>
  <c r="I195" i="4" s="1"/>
  <c r="H194" i="4"/>
  <c r="I194" i="4" s="1"/>
  <c r="H193" i="4"/>
  <c r="I193" i="4" s="1"/>
  <c r="H192" i="4"/>
  <c r="I192" i="4" s="1"/>
  <c r="H191" i="4"/>
  <c r="I191" i="4" s="1"/>
  <c r="H190" i="4"/>
  <c r="I190" i="4" s="1"/>
  <c r="H189" i="4"/>
  <c r="I189" i="4" s="1"/>
  <c r="H188" i="4"/>
  <c r="I188" i="4" s="1"/>
  <c r="H187" i="4"/>
  <c r="I187" i="4" s="1"/>
  <c r="H186" i="4"/>
  <c r="I186" i="4" s="1"/>
  <c r="H185" i="4"/>
  <c r="I185" i="4" s="1"/>
  <c r="H184" i="4"/>
  <c r="I184" i="4" s="1"/>
  <c r="H183" i="4"/>
  <c r="I183" i="4" s="1"/>
  <c r="H182" i="4"/>
  <c r="I182" i="4" s="1"/>
  <c r="H181" i="4"/>
  <c r="I181" i="4" s="1"/>
  <c r="H180" i="4"/>
  <c r="I180" i="4" s="1"/>
  <c r="H179" i="4"/>
  <c r="I179" i="4" s="1"/>
  <c r="H178" i="4"/>
  <c r="I178" i="4" s="1"/>
  <c r="H177" i="4"/>
  <c r="I177" i="4" s="1"/>
  <c r="H176" i="4"/>
  <c r="I176" i="4" s="1"/>
  <c r="H175" i="4"/>
  <c r="I175" i="4" s="1"/>
  <c r="H174" i="4"/>
  <c r="I174" i="4" s="1"/>
  <c r="H173" i="4"/>
  <c r="I173" i="4" s="1"/>
  <c r="H172" i="4"/>
  <c r="I172" i="4" s="1"/>
  <c r="H171" i="4"/>
  <c r="I171" i="4" s="1"/>
  <c r="H170" i="4"/>
  <c r="I170" i="4" s="1"/>
  <c r="H169" i="4"/>
  <c r="I169" i="4" s="1"/>
  <c r="H168" i="4"/>
  <c r="I168" i="4" s="1"/>
  <c r="H167" i="4"/>
  <c r="I167" i="4" s="1"/>
  <c r="H166" i="4"/>
  <c r="I166" i="4" s="1"/>
  <c r="H165" i="4"/>
  <c r="I165" i="4" s="1"/>
  <c r="H164" i="4"/>
  <c r="I164" i="4" s="1"/>
  <c r="H163" i="4"/>
  <c r="I163" i="4" s="1"/>
  <c r="H162" i="4"/>
  <c r="I162" i="4" s="1"/>
  <c r="H161" i="4"/>
  <c r="I161" i="4" s="1"/>
  <c r="H160" i="4"/>
  <c r="I160" i="4" s="1"/>
  <c r="H159" i="4"/>
  <c r="I159" i="4" s="1"/>
  <c r="H158" i="4"/>
  <c r="I158" i="4" s="1"/>
  <c r="H157" i="4"/>
  <c r="I157" i="4" s="1"/>
  <c r="H156" i="4"/>
  <c r="I156" i="4" s="1"/>
  <c r="H155" i="4"/>
  <c r="I155" i="4" s="1"/>
  <c r="H154" i="4"/>
  <c r="I154" i="4" s="1"/>
  <c r="H153" i="4"/>
  <c r="I153" i="4" s="1"/>
  <c r="H152" i="4"/>
  <c r="I152" i="4" s="1"/>
  <c r="H151" i="4"/>
  <c r="I151" i="4" s="1"/>
  <c r="H150" i="4"/>
  <c r="I150" i="4" s="1"/>
  <c r="H149" i="4"/>
  <c r="I149" i="4" s="1"/>
  <c r="H148" i="4"/>
  <c r="I148" i="4" s="1"/>
  <c r="H147" i="4"/>
  <c r="I147" i="4" s="1"/>
  <c r="H146" i="4"/>
  <c r="I146" i="4" s="1"/>
  <c r="H145" i="4"/>
  <c r="I145" i="4" s="1"/>
  <c r="H144" i="4"/>
  <c r="I144" i="4" s="1"/>
  <c r="H143" i="4"/>
  <c r="I143" i="4" s="1"/>
  <c r="H142" i="4"/>
  <c r="I142" i="4" s="1"/>
  <c r="H141" i="4"/>
  <c r="I141" i="4" s="1"/>
  <c r="H140" i="4"/>
  <c r="I140" i="4" s="1"/>
  <c r="H139" i="4"/>
  <c r="I139" i="4" s="1"/>
  <c r="H138" i="4"/>
  <c r="I138" i="4" s="1"/>
  <c r="H137" i="4"/>
  <c r="I137" i="4" s="1"/>
  <c r="H136" i="4"/>
  <c r="I136" i="4" s="1"/>
  <c r="H135" i="4"/>
  <c r="I135" i="4" s="1"/>
  <c r="H134" i="4"/>
  <c r="I134" i="4" s="1"/>
  <c r="H133" i="4"/>
  <c r="I133" i="4" s="1"/>
  <c r="H132" i="4"/>
  <c r="I132" i="4" s="1"/>
  <c r="H131" i="4"/>
  <c r="I131" i="4" s="1"/>
  <c r="H130" i="4"/>
  <c r="I130" i="4" s="1"/>
  <c r="H129" i="4"/>
  <c r="I129" i="4" s="1"/>
  <c r="H128" i="4"/>
  <c r="I128" i="4" s="1"/>
  <c r="H127" i="4"/>
  <c r="I127" i="4" s="1"/>
  <c r="H126" i="4"/>
  <c r="I126" i="4" s="1"/>
  <c r="H125" i="4"/>
  <c r="I125" i="4" s="1"/>
  <c r="H124" i="4"/>
  <c r="I124" i="4" s="1"/>
  <c r="H123" i="4"/>
  <c r="I123" i="4" s="1"/>
  <c r="H122" i="4"/>
  <c r="I122" i="4" s="1"/>
  <c r="H121" i="4"/>
  <c r="I121" i="4" s="1"/>
  <c r="H120" i="4"/>
  <c r="I120" i="4" s="1"/>
  <c r="H119" i="4"/>
  <c r="I119" i="4" s="1"/>
  <c r="H118" i="4"/>
  <c r="I118" i="4" s="1"/>
  <c r="H117" i="4"/>
  <c r="I117" i="4" s="1"/>
  <c r="H116" i="4"/>
  <c r="I116" i="4" s="1"/>
  <c r="H115" i="4"/>
  <c r="I115" i="4" s="1"/>
  <c r="H114" i="4"/>
  <c r="I114" i="4" s="1"/>
  <c r="H113" i="4"/>
  <c r="I113" i="4" s="1"/>
  <c r="H112" i="4"/>
  <c r="I112" i="4" s="1"/>
  <c r="H111" i="4"/>
  <c r="I111" i="4" s="1"/>
  <c r="H110" i="4"/>
  <c r="I110" i="4" s="1"/>
  <c r="H109" i="4"/>
  <c r="I109" i="4" s="1"/>
  <c r="H108" i="4"/>
  <c r="I108" i="4" s="1"/>
  <c r="H107" i="4"/>
  <c r="I107" i="4" s="1"/>
  <c r="H106" i="4"/>
  <c r="I106" i="4" s="1"/>
  <c r="H105" i="4"/>
  <c r="I105" i="4" s="1"/>
  <c r="H104" i="4"/>
  <c r="I104" i="4" s="1"/>
  <c r="H103" i="4"/>
  <c r="I103" i="4" s="1"/>
  <c r="H102" i="4"/>
  <c r="I102" i="4" s="1"/>
  <c r="H101" i="4"/>
  <c r="I101" i="4" s="1"/>
  <c r="H100" i="4"/>
  <c r="I100" i="4" s="1"/>
  <c r="H99" i="4"/>
  <c r="I99" i="4" s="1"/>
  <c r="H98" i="4"/>
  <c r="I98" i="4" s="1"/>
  <c r="H97" i="4"/>
  <c r="I97" i="4" s="1"/>
  <c r="H95" i="4"/>
  <c r="I95" i="4" s="1"/>
  <c r="H94" i="4"/>
  <c r="I94" i="4" s="1"/>
  <c r="H93" i="4"/>
  <c r="I93" i="4" s="1"/>
  <c r="H91" i="4"/>
  <c r="I91" i="4" s="1"/>
  <c r="H90" i="4"/>
  <c r="I90" i="4" s="1"/>
  <c r="H89" i="4"/>
  <c r="I89" i="4" s="1"/>
  <c r="H87" i="4"/>
  <c r="I87" i="4" s="1"/>
  <c r="H86" i="4"/>
  <c r="I86" i="4" s="1"/>
  <c r="H84" i="4"/>
  <c r="I84" i="4" s="1"/>
  <c r="H83" i="4"/>
  <c r="I83" i="4" s="1"/>
  <c r="H82" i="4"/>
  <c r="I82" i="4" s="1"/>
  <c r="H81" i="4"/>
  <c r="I81" i="4" s="1"/>
  <c r="H80" i="4"/>
  <c r="I80" i="4" s="1"/>
  <c r="H79" i="4"/>
  <c r="I79" i="4" s="1"/>
  <c r="H78" i="4"/>
  <c r="I78" i="4" s="1"/>
  <c r="H77" i="4"/>
  <c r="I77" i="4" s="1"/>
  <c r="H76" i="4"/>
  <c r="I76" i="4" s="1"/>
  <c r="H75" i="4"/>
  <c r="I75" i="4" s="1"/>
  <c r="H74" i="4"/>
  <c r="I74" i="4" s="1"/>
  <c r="H73" i="4"/>
  <c r="I73" i="4" s="1"/>
  <c r="H72" i="4"/>
  <c r="I72" i="4" s="1"/>
  <c r="H71" i="4"/>
  <c r="I71" i="4" s="1"/>
  <c r="H70" i="4"/>
  <c r="I70" i="4" s="1"/>
  <c r="H68" i="4"/>
  <c r="I68" i="4" s="1"/>
  <c r="H67" i="4"/>
  <c r="I67" i="4" s="1"/>
  <c r="H66" i="4"/>
  <c r="I66" i="4" s="1"/>
  <c r="H65" i="4"/>
  <c r="I65" i="4" s="1"/>
  <c r="H64" i="4"/>
  <c r="I64" i="4" s="1"/>
  <c r="H63" i="4"/>
  <c r="I63" i="4" s="1"/>
  <c r="H62" i="4"/>
  <c r="I62" i="4" s="1"/>
  <c r="C58" i="4"/>
  <c r="B15" i="4"/>
  <c r="B16" i="4" s="1"/>
  <c r="C14" i="4"/>
  <c r="BS10" i="4"/>
  <c r="BO10" i="4"/>
  <c r="BK10" i="4"/>
  <c r="BG10" i="4"/>
  <c r="BC10" i="4"/>
  <c r="AY10" i="4"/>
  <c r="AU10" i="4"/>
  <c r="AQ10" i="4"/>
  <c r="AM10" i="4"/>
  <c r="AI10" i="4"/>
  <c r="AE10" i="4"/>
  <c r="AA10" i="4"/>
  <c r="W10" i="4"/>
  <c r="S10" i="4"/>
  <c r="O10" i="4"/>
  <c r="F9" i="4"/>
  <c r="E9" i="4"/>
  <c r="C9" i="4"/>
  <c r="I4" i="4"/>
  <c r="G4" i="4"/>
  <c r="BR10" i="4"/>
  <c r="I4" i="2"/>
  <c r="I4" i="1"/>
  <c r="G4" i="2"/>
  <c r="G1042" i="2"/>
  <c r="G1040" i="2"/>
  <c r="G1039" i="2"/>
  <c r="G1036" i="2"/>
  <c r="G1035" i="2"/>
  <c r="G1034" i="2"/>
  <c r="G1031" i="2"/>
  <c r="G1030" i="2"/>
  <c r="G1028" i="2"/>
  <c r="G1027" i="2"/>
  <c r="G1024" i="2"/>
  <c r="G1023" i="2"/>
  <c r="G1022" i="2"/>
  <c r="G1018" i="2"/>
  <c r="G1016" i="2"/>
  <c r="G1015" i="2"/>
  <c r="G1012" i="2"/>
  <c r="G1011" i="2"/>
  <c r="G1010" i="2"/>
  <c r="G1007" i="2"/>
  <c r="G1006" i="2"/>
  <c r="G1004" i="2"/>
  <c r="G1003" i="2"/>
  <c r="G1000" i="2"/>
  <c r="G999" i="2"/>
  <c r="G998" i="2"/>
  <c r="G994" i="2"/>
  <c r="G992" i="2"/>
  <c r="G991" i="2"/>
  <c r="G987" i="2"/>
  <c r="G986" i="2"/>
  <c r="G983" i="2"/>
  <c r="G982" i="2"/>
  <c r="G981" i="2"/>
  <c r="G979" i="2"/>
  <c r="G975" i="2"/>
  <c r="G974" i="2"/>
  <c r="G971" i="2"/>
  <c r="G970" i="2"/>
  <c r="G969" i="2"/>
  <c r="G967" i="2"/>
  <c r="G965" i="2"/>
  <c r="G963" i="2"/>
  <c r="G962" i="2"/>
  <c r="G961" i="2"/>
  <c r="G958" i="2"/>
  <c r="G956" i="2"/>
  <c r="G955" i="2"/>
  <c r="G952" i="2"/>
  <c r="G951" i="2"/>
  <c r="G950" i="2"/>
  <c r="G947" i="2"/>
  <c r="G946" i="2"/>
  <c r="G945" i="2"/>
  <c r="G944" i="2"/>
  <c r="G943" i="2"/>
  <c r="G941" i="2"/>
  <c r="G940" i="2"/>
  <c r="G939" i="2"/>
  <c r="G938" i="2"/>
  <c r="G937" i="2"/>
  <c r="G935" i="2"/>
  <c r="G934" i="2"/>
  <c r="G933" i="2"/>
  <c r="G932" i="2"/>
  <c r="G931" i="2"/>
  <c r="G929" i="2"/>
  <c r="G928" i="2"/>
  <c r="G927" i="2"/>
  <c r="G926" i="2"/>
  <c r="G925" i="2"/>
  <c r="G923" i="2"/>
  <c r="G922" i="2"/>
  <c r="G921" i="2"/>
  <c r="G920" i="2"/>
  <c r="G919" i="2"/>
  <c r="G917" i="2"/>
  <c r="G916" i="2"/>
  <c r="G915" i="2"/>
  <c r="G914" i="2"/>
  <c r="G913" i="2"/>
  <c r="G911" i="2"/>
  <c r="G910" i="2"/>
  <c r="G909" i="2"/>
  <c r="G908" i="2"/>
  <c r="G907" i="2"/>
  <c r="G904" i="2"/>
  <c r="G902" i="2"/>
  <c r="G899" i="2"/>
  <c r="G898" i="2"/>
  <c r="G896" i="2"/>
  <c r="G892" i="2"/>
  <c r="G891" i="2"/>
  <c r="G890" i="2"/>
  <c r="G887" i="2"/>
  <c r="G886" i="2"/>
  <c r="G884" i="2"/>
  <c r="G883" i="2"/>
  <c r="G880" i="2"/>
  <c r="G879" i="2"/>
  <c r="G878" i="2"/>
  <c r="G875" i="2"/>
  <c r="G874" i="2"/>
  <c r="G872" i="2"/>
  <c r="G871" i="2"/>
  <c r="G868" i="2"/>
  <c r="G867" i="2"/>
  <c r="G866" i="2"/>
  <c r="G865" i="2"/>
  <c r="G863" i="2"/>
  <c r="G862" i="2"/>
  <c r="G861" i="2"/>
  <c r="G860" i="2"/>
  <c r="G859" i="2"/>
  <c r="G857" i="2"/>
  <c r="G856" i="2"/>
  <c r="G855" i="2"/>
  <c r="G853" i="2"/>
  <c r="G851" i="2"/>
  <c r="G849" i="2"/>
  <c r="G848" i="2"/>
  <c r="G847" i="2"/>
  <c r="G845" i="2"/>
  <c r="G843" i="2"/>
  <c r="G841" i="2"/>
  <c r="G839" i="2"/>
  <c r="G837" i="2"/>
  <c r="G835" i="2"/>
  <c r="G833" i="2"/>
  <c r="G831" i="2"/>
  <c r="G829" i="2"/>
  <c r="G827" i="2"/>
  <c r="G825" i="2"/>
  <c r="G823" i="2"/>
  <c r="G821" i="2"/>
  <c r="G820" i="2"/>
  <c r="G819" i="2"/>
  <c r="G818" i="2"/>
  <c r="G817" i="2"/>
  <c r="G815" i="2"/>
  <c r="G814" i="2"/>
  <c r="G813" i="2"/>
  <c r="G812" i="2"/>
  <c r="G811" i="2"/>
  <c r="G809" i="2"/>
  <c r="G808" i="2"/>
  <c r="G807" i="2"/>
  <c r="G806" i="2"/>
  <c r="G805" i="2"/>
  <c r="G803" i="2"/>
  <c r="G802" i="2"/>
  <c r="G801" i="2"/>
  <c r="G800" i="2"/>
  <c r="G799" i="2"/>
  <c r="G797" i="2"/>
  <c r="G796" i="2"/>
  <c r="G795" i="2"/>
  <c r="G794" i="2"/>
  <c r="G793" i="2"/>
  <c r="G791" i="2"/>
  <c r="G790" i="2"/>
  <c r="G789" i="2"/>
  <c r="G788" i="2"/>
  <c r="G787" i="2"/>
  <c r="G785" i="2"/>
  <c r="G784" i="2"/>
  <c r="G783" i="2"/>
  <c r="G782" i="2"/>
  <c r="G781" i="2"/>
  <c r="G779" i="2"/>
  <c r="G778" i="2"/>
  <c r="G777" i="2"/>
  <c r="G776" i="2"/>
  <c r="G775" i="2"/>
  <c r="G773" i="2"/>
  <c r="G772" i="2"/>
  <c r="G771" i="2"/>
  <c r="G770" i="2"/>
  <c r="G769" i="2"/>
  <c r="G767" i="2"/>
  <c r="G766" i="2"/>
  <c r="G765" i="2"/>
  <c r="G764" i="2"/>
  <c r="G763" i="2"/>
  <c r="G761" i="2"/>
  <c r="G760" i="2"/>
  <c r="G759" i="2"/>
  <c r="G758" i="2"/>
  <c r="G757" i="2"/>
  <c r="G755" i="2"/>
  <c r="G754" i="2"/>
  <c r="G753" i="2"/>
  <c r="G752" i="2"/>
  <c r="G751" i="2"/>
  <c r="G749" i="2"/>
  <c r="G748" i="2"/>
  <c r="G747" i="2"/>
  <c r="G746" i="2"/>
  <c r="G745" i="2"/>
  <c r="G743" i="2"/>
  <c r="G742" i="2"/>
  <c r="G741" i="2"/>
  <c r="G740" i="2"/>
  <c r="G739" i="2"/>
  <c r="G737" i="2"/>
  <c r="G736" i="2"/>
  <c r="G735" i="2"/>
  <c r="G734" i="2"/>
  <c r="G733" i="2"/>
  <c r="G731" i="2"/>
  <c r="G730" i="2"/>
  <c r="G729" i="2"/>
  <c r="G728" i="2"/>
  <c r="G727" i="2"/>
  <c r="G725" i="2"/>
  <c r="G724" i="2"/>
  <c r="G723" i="2"/>
  <c r="G722" i="2"/>
  <c r="G721" i="2"/>
  <c r="G719" i="2"/>
  <c r="G718" i="2"/>
  <c r="G717" i="2"/>
  <c r="G716" i="2"/>
  <c r="G715" i="2"/>
  <c r="G713" i="2"/>
  <c r="G712" i="2"/>
  <c r="G711" i="2"/>
  <c r="G710" i="2"/>
  <c r="G709" i="2"/>
  <c r="G707" i="2"/>
  <c r="G706" i="2"/>
  <c r="G705" i="2"/>
  <c r="G704" i="2"/>
  <c r="G703" i="2"/>
  <c r="G701" i="2"/>
  <c r="G700" i="2"/>
  <c r="G698" i="2"/>
  <c r="G694" i="2"/>
  <c r="G692" i="2"/>
  <c r="G688" i="2"/>
  <c r="G686" i="2"/>
  <c r="G682" i="2"/>
  <c r="G680" i="2"/>
  <c r="G676" i="2"/>
  <c r="G675" i="2"/>
  <c r="G674" i="2"/>
  <c r="G673" i="2"/>
  <c r="G671" i="2"/>
  <c r="G670" i="2"/>
  <c r="G669" i="2"/>
  <c r="G668" i="2"/>
  <c r="G667" i="2"/>
  <c r="G665" i="2"/>
  <c r="G664" i="2"/>
  <c r="G663" i="2"/>
  <c r="G662" i="2"/>
  <c r="G661" i="2"/>
  <c r="G659" i="2"/>
  <c r="G658" i="2"/>
  <c r="G657" i="2"/>
  <c r="G656" i="2"/>
  <c r="G655" i="2"/>
  <c r="G653" i="2"/>
  <c r="G652" i="2"/>
  <c r="G651" i="2"/>
  <c r="G650" i="2"/>
  <c r="G649" i="2"/>
  <c r="G647" i="2"/>
  <c r="G646" i="2"/>
  <c r="G645" i="2"/>
  <c r="G644" i="2"/>
  <c r="G643" i="2"/>
  <c r="G641" i="2"/>
  <c r="G640" i="2"/>
  <c r="G639" i="2"/>
  <c r="G638" i="2"/>
  <c r="G637" i="2"/>
  <c r="G635" i="2"/>
  <c r="G634" i="2"/>
  <c r="G633" i="2"/>
  <c r="G632" i="2"/>
  <c r="G631" i="2"/>
  <c r="G629" i="2"/>
  <c r="G628" i="2"/>
  <c r="G627" i="2"/>
  <c r="G626" i="2"/>
  <c r="G625" i="2"/>
  <c r="G623" i="2"/>
  <c r="G622" i="2"/>
  <c r="G621" i="2"/>
  <c r="G620" i="2"/>
  <c r="G619" i="2"/>
  <c r="G617" i="2"/>
  <c r="G616" i="2"/>
  <c r="G615" i="2"/>
  <c r="G614" i="2"/>
  <c r="G613" i="2"/>
  <c r="G611" i="2"/>
  <c r="G610" i="2"/>
  <c r="G609" i="2"/>
  <c r="G608" i="2"/>
  <c r="G607" i="2"/>
  <c r="G605" i="2"/>
  <c r="G604" i="2"/>
  <c r="G603" i="2"/>
  <c r="G602" i="2"/>
  <c r="G601" i="2"/>
  <c r="G599" i="2"/>
  <c r="G598" i="2"/>
  <c r="G597" i="2"/>
  <c r="G596" i="2"/>
  <c r="G595" i="2"/>
  <c r="G593" i="2"/>
  <c r="G592" i="2"/>
  <c r="G591" i="2"/>
  <c r="G590" i="2"/>
  <c r="G586" i="2"/>
  <c r="G584" i="2"/>
  <c r="G580" i="2"/>
  <c r="G578" i="2"/>
  <c r="G574" i="2"/>
  <c r="G572" i="2"/>
  <c r="G568" i="2"/>
  <c r="G566" i="2"/>
  <c r="G562" i="2"/>
  <c r="G560" i="2"/>
  <c r="G556" i="2"/>
  <c r="G554" i="2"/>
  <c r="G550" i="2"/>
  <c r="G548" i="2"/>
  <c r="G544" i="2"/>
  <c r="G542" i="2"/>
  <c r="G539" i="2"/>
  <c r="G538" i="2"/>
  <c r="G537" i="2"/>
  <c r="G536" i="2"/>
  <c r="G535" i="2"/>
  <c r="G533" i="2"/>
  <c r="G532" i="2"/>
  <c r="G531" i="2"/>
  <c r="G530" i="2"/>
  <c r="G529" i="2"/>
  <c r="G527" i="2"/>
  <c r="G526" i="2"/>
  <c r="G525" i="2"/>
  <c r="G524" i="2"/>
  <c r="G523" i="2"/>
  <c r="G521" i="2"/>
  <c r="G520" i="2"/>
  <c r="G519" i="2"/>
  <c r="G518" i="2"/>
  <c r="G517" i="2"/>
  <c r="G515" i="2"/>
  <c r="G514" i="2"/>
  <c r="G513" i="2"/>
  <c r="G512" i="2"/>
  <c r="G511" i="2"/>
  <c r="G509" i="2"/>
  <c r="G508" i="2"/>
  <c r="G507" i="2"/>
  <c r="G506" i="2"/>
  <c r="G505" i="2"/>
  <c r="G503" i="2"/>
  <c r="G502" i="2"/>
  <c r="G501" i="2"/>
  <c r="G500" i="2"/>
  <c r="G499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3" i="2"/>
  <c r="G292" i="2"/>
  <c r="G291" i="2"/>
  <c r="G290" i="2"/>
  <c r="G289" i="2"/>
  <c r="G287" i="2"/>
  <c r="G286" i="2"/>
  <c r="G285" i="2"/>
  <c r="G284" i="2"/>
  <c r="G283" i="2"/>
  <c r="G281" i="2"/>
  <c r="G280" i="2"/>
  <c r="G279" i="2"/>
  <c r="G278" i="2"/>
  <c r="G277" i="2"/>
  <c r="G275" i="2"/>
  <c r="G274" i="2"/>
  <c r="G273" i="2"/>
  <c r="G272" i="2"/>
  <c r="G271" i="2"/>
  <c r="G269" i="2"/>
  <c r="G268" i="2"/>
  <c r="G267" i="2"/>
  <c r="G265" i="2"/>
  <c r="G264" i="2"/>
  <c r="G263" i="2"/>
  <c r="G261" i="2"/>
  <c r="G260" i="2"/>
  <c r="G259" i="2"/>
  <c r="G257" i="2"/>
  <c r="G256" i="2"/>
  <c r="G255" i="2"/>
  <c r="G253" i="2"/>
  <c r="G251" i="2"/>
  <c r="G249" i="2"/>
  <c r="G248" i="2"/>
  <c r="G247" i="2"/>
  <c r="G245" i="2"/>
  <c r="G244" i="2"/>
  <c r="G243" i="2"/>
  <c r="G241" i="2"/>
  <c r="G240" i="2"/>
  <c r="G239" i="2"/>
  <c r="G237" i="2"/>
  <c r="G236" i="2"/>
  <c r="G235" i="2"/>
  <c r="G233" i="2"/>
  <c r="G232" i="2"/>
  <c r="G231" i="2"/>
  <c r="G229" i="2"/>
  <c r="G227" i="2"/>
  <c r="G225" i="2"/>
  <c r="G224" i="2"/>
  <c r="G223" i="2"/>
  <c r="G221" i="2"/>
  <c r="G220" i="2"/>
  <c r="G219" i="2"/>
  <c r="G217" i="2"/>
  <c r="G216" i="2"/>
  <c r="G215" i="2"/>
  <c r="G213" i="2"/>
  <c r="G212" i="2"/>
  <c r="G211" i="2"/>
  <c r="G209" i="2"/>
  <c r="G208" i="2"/>
  <c r="G207" i="2"/>
  <c r="G205" i="2"/>
  <c r="G203" i="2"/>
  <c r="G201" i="2"/>
  <c r="G200" i="2"/>
  <c r="G199" i="2"/>
  <c r="G197" i="2"/>
  <c r="G196" i="2"/>
  <c r="G195" i="2"/>
  <c r="G193" i="2"/>
  <c r="G192" i="2"/>
  <c r="G191" i="2"/>
  <c r="G189" i="2"/>
  <c r="G188" i="2"/>
  <c r="G187" i="2"/>
  <c r="G185" i="2"/>
  <c r="G184" i="2"/>
  <c r="G183" i="2"/>
  <c r="G181" i="2"/>
  <c r="G179" i="2"/>
  <c r="G177" i="2"/>
  <c r="G176" i="2"/>
  <c r="G175" i="2"/>
  <c r="G173" i="2"/>
  <c r="G172" i="2"/>
  <c r="G171" i="2"/>
  <c r="G170" i="2"/>
  <c r="G169" i="2"/>
  <c r="G167" i="2"/>
  <c r="G166" i="2"/>
  <c r="G165" i="2"/>
  <c r="G164" i="2"/>
  <c r="G163" i="2"/>
  <c r="G161" i="2"/>
  <c r="G160" i="2"/>
  <c r="G159" i="2"/>
  <c r="G158" i="2"/>
  <c r="G157" i="2"/>
  <c r="G155" i="2"/>
  <c r="G154" i="2"/>
  <c r="G153" i="2"/>
  <c r="G152" i="2"/>
  <c r="G151" i="2"/>
  <c r="G149" i="2"/>
  <c r="G148" i="2"/>
  <c r="G147" i="2"/>
  <c r="G146" i="2"/>
  <c r="G145" i="2"/>
  <c r="G143" i="2"/>
  <c r="G142" i="2"/>
  <c r="G141" i="2"/>
  <c r="G140" i="2"/>
  <c r="G139" i="2"/>
  <c r="G137" i="2"/>
  <c r="G136" i="2"/>
  <c r="G135" i="2"/>
  <c r="G134" i="2"/>
  <c r="G133" i="2"/>
  <c r="G131" i="2"/>
  <c r="G130" i="2"/>
  <c r="G129" i="2"/>
  <c r="G128" i="2"/>
  <c r="G127" i="2"/>
  <c r="G125" i="2"/>
  <c r="G124" i="2"/>
  <c r="G123" i="2"/>
  <c r="G122" i="2"/>
  <c r="G121" i="2"/>
  <c r="G119" i="2"/>
  <c r="G118" i="2"/>
  <c r="G117" i="2"/>
  <c r="G116" i="2"/>
  <c r="G115" i="2"/>
  <c r="G113" i="2"/>
  <c r="G112" i="2"/>
  <c r="G111" i="2"/>
  <c r="G110" i="2"/>
  <c r="G109" i="2"/>
  <c r="G107" i="2"/>
  <c r="G106" i="2"/>
  <c r="G105" i="2"/>
  <c r="G104" i="2"/>
  <c r="G103" i="2"/>
  <c r="G101" i="2"/>
  <c r="G100" i="2"/>
  <c r="G99" i="2"/>
  <c r="G98" i="2"/>
  <c r="G97" i="2"/>
  <c r="G95" i="2"/>
  <c r="G94" i="2"/>
  <c r="G93" i="2"/>
  <c r="G92" i="2"/>
  <c r="G91" i="2"/>
  <c r="G89" i="2"/>
  <c r="G88" i="2"/>
  <c r="G87" i="2"/>
  <c r="G86" i="2"/>
  <c r="G85" i="2"/>
  <c r="G83" i="2"/>
  <c r="G82" i="2"/>
  <c r="G81" i="2"/>
  <c r="G80" i="2"/>
  <c r="G79" i="2"/>
  <c r="G77" i="2"/>
  <c r="G76" i="2"/>
  <c r="G75" i="2"/>
  <c r="G74" i="2"/>
  <c r="G73" i="2"/>
  <c r="G71" i="2"/>
  <c r="G70" i="2"/>
  <c r="G69" i="2"/>
  <c r="G68" i="2"/>
  <c r="G67" i="2"/>
  <c r="G65" i="2"/>
  <c r="G64" i="2"/>
  <c r="G63" i="2"/>
  <c r="G62" i="2"/>
  <c r="C58" i="2"/>
  <c r="B15" i="2"/>
  <c r="B16" i="2" s="1"/>
  <c r="C14" i="2"/>
  <c r="F9" i="2"/>
  <c r="C9" i="2"/>
  <c r="E9" i="2"/>
  <c r="BS10" i="2"/>
  <c r="N21" i="12" l="1"/>
  <c r="U21" i="12" s="1"/>
  <c r="U21" i="10"/>
  <c r="V21" i="10" s="1"/>
  <c r="P21" i="10"/>
  <c r="O21" i="10"/>
  <c r="N21" i="6"/>
  <c r="BA12" i="6" s="1"/>
  <c r="M21" i="12"/>
  <c r="O21" i="12" s="1"/>
  <c r="O21" i="9"/>
  <c r="P21" i="9"/>
  <c r="T21" i="12"/>
  <c r="K21" i="6"/>
  <c r="L21" i="6" s="1"/>
  <c r="M21" i="6" s="1"/>
  <c r="AZ12" i="6" s="1"/>
  <c r="N21" i="9"/>
  <c r="P21" i="8"/>
  <c r="O21" i="8"/>
  <c r="N21" i="8"/>
  <c r="BA12" i="8" s="1"/>
  <c r="AQ22" i="11"/>
  <c r="AP22" i="11"/>
  <c r="AR22" i="11" s="1"/>
  <c r="AS22" i="11" s="1"/>
  <c r="AT22" i="11" s="1"/>
  <c r="AN22" i="11"/>
  <c r="AV22" i="11"/>
  <c r="AU22" i="11"/>
  <c r="AW22" i="11" s="1"/>
  <c r="AX21" i="11"/>
  <c r="J82" i="2"/>
  <c r="N87" i="2"/>
  <c r="K81" i="2"/>
  <c r="N86" i="2"/>
  <c r="L80" i="2"/>
  <c r="N83" i="2"/>
  <c r="M83" i="2"/>
  <c r="BA12" i="10"/>
  <c r="BA12" i="11"/>
  <c r="AZ12" i="11"/>
  <c r="AZ12" i="10"/>
  <c r="AZ12" i="9"/>
  <c r="AZ12" i="8"/>
  <c r="C15" i="2"/>
  <c r="E742" i="2"/>
  <c r="H742" i="2" s="1"/>
  <c r="I742" i="2" s="1"/>
  <c r="E349" i="2"/>
  <c r="H349" i="2" s="1"/>
  <c r="I349" i="2" s="1"/>
  <c r="E950" i="2"/>
  <c r="H950" i="2" s="1"/>
  <c r="I950" i="2" s="1"/>
  <c r="E360" i="2"/>
  <c r="H360" i="2" s="1"/>
  <c r="I360" i="2" s="1"/>
  <c r="E721" i="2"/>
  <c r="H721" i="2" s="1"/>
  <c r="I721" i="2" s="1"/>
  <c r="K86" i="2"/>
  <c r="J83" i="2"/>
  <c r="L82" i="2"/>
  <c r="M80" i="2"/>
  <c r="K82" i="2"/>
  <c r="M84" i="2"/>
  <c r="J87" i="2"/>
  <c r="N80" i="2"/>
  <c r="N82" i="2"/>
  <c r="K85" i="2"/>
  <c r="M87" i="2"/>
  <c r="M88" i="2"/>
  <c r="L85" i="2"/>
  <c r="M81" i="2"/>
  <c r="L88" i="2"/>
  <c r="L84" i="2"/>
  <c r="L81" i="2"/>
  <c r="B19" i="5"/>
  <c r="C18" i="5"/>
  <c r="I61" i="5"/>
  <c r="F58" i="5"/>
  <c r="E58" i="5"/>
  <c r="F18" i="5"/>
  <c r="E18" i="5"/>
  <c r="E15" i="5"/>
  <c r="E16" i="5"/>
  <c r="G16" i="5" s="1"/>
  <c r="J16" i="5" s="1"/>
  <c r="F15" i="5"/>
  <c r="E17" i="5"/>
  <c r="G17" i="5" s="1"/>
  <c r="J17" i="5" s="1"/>
  <c r="E14" i="5"/>
  <c r="F17" i="5"/>
  <c r="F16" i="5"/>
  <c r="F14" i="5"/>
  <c r="K88" i="2"/>
  <c r="L87" i="2"/>
  <c r="M86" i="2"/>
  <c r="N85" i="2"/>
  <c r="J85" i="2"/>
  <c r="K84" i="2"/>
  <c r="L83" i="2"/>
  <c r="M82" i="2"/>
  <c r="N81" i="2"/>
  <c r="J81" i="2"/>
  <c r="K80" i="2"/>
  <c r="E105" i="2" s="1"/>
  <c r="H105" i="2" s="1"/>
  <c r="I105" i="2" s="1"/>
  <c r="N88" i="2"/>
  <c r="J88" i="2"/>
  <c r="K87" i="2"/>
  <c r="L86" i="2"/>
  <c r="M85" i="2"/>
  <c r="N84" i="2"/>
  <c r="J84" i="2"/>
  <c r="K83" i="2"/>
  <c r="C16" i="4"/>
  <c r="B17" i="4"/>
  <c r="P10" i="4"/>
  <c r="T10" i="4"/>
  <c r="X10" i="4"/>
  <c r="AB10" i="4"/>
  <c r="AF10" i="4"/>
  <c r="AJ10" i="4"/>
  <c r="AN10" i="4"/>
  <c r="AR10" i="4"/>
  <c r="AV10" i="4"/>
  <c r="AZ10" i="4"/>
  <c r="BD10" i="4"/>
  <c r="BH10" i="4"/>
  <c r="BL10" i="4"/>
  <c r="BP10" i="4"/>
  <c r="C15" i="4"/>
  <c r="G9" i="4"/>
  <c r="M10" i="4"/>
  <c r="Q10" i="4"/>
  <c r="U10" i="4"/>
  <c r="Y10" i="4"/>
  <c r="AC10" i="4"/>
  <c r="AG10" i="4"/>
  <c r="AK10" i="4"/>
  <c r="AO10" i="4"/>
  <c r="AS10" i="4"/>
  <c r="AW10" i="4"/>
  <c r="BA10" i="4"/>
  <c r="BE10" i="4"/>
  <c r="BI10" i="4"/>
  <c r="BM10" i="4"/>
  <c r="BQ10" i="4"/>
  <c r="D14" i="4"/>
  <c r="D9" i="4"/>
  <c r="I9" i="4" s="1"/>
  <c r="H9" i="4"/>
  <c r="N10" i="4"/>
  <c r="R10" i="4"/>
  <c r="V10" i="4"/>
  <c r="Z10" i="4"/>
  <c r="AD10" i="4"/>
  <c r="AH10" i="4"/>
  <c r="AL10" i="4"/>
  <c r="AP10" i="4"/>
  <c r="AT10" i="4"/>
  <c r="AX10" i="4"/>
  <c r="BB10" i="4"/>
  <c r="BF10" i="4"/>
  <c r="BJ10" i="4"/>
  <c r="BN10" i="4"/>
  <c r="H69" i="4"/>
  <c r="I69" i="4" s="1"/>
  <c r="H85" i="4"/>
  <c r="I85" i="4" s="1"/>
  <c r="H88" i="4"/>
  <c r="I88" i="4" s="1"/>
  <c r="H92" i="4"/>
  <c r="I92" i="4" s="1"/>
  <c r="H96" i="4"/>
  <c r="I96" i="4" s="1"/>
  <c r="H214" i="4"/>
  <c r="I214" i="4" s="1"/>
  <c r="H461" i="4"/>
  <c r="I461" i="4" s="1"/>
  <c r="H469" i="4"/>
  <c r="I469" i="4" s="1"/>
  <c r="H477" i="4"/>
  <c r="I477" i="4" s="1"/>
  <c r="H485" i="4"/>
  <c r="I485" i="4" s="1"/>
  <c r="H493" i="4"/>
  <c r="I493" i="4" s="1"/>
  <c r="H465" i="4"/>
  <c r="I465" i="4" s="1"/>
  <c r="H473" i="4"/>
  <c r="I473" i="4" s="1"/>
  <c r="H481" i="4"/>
  <c r="I481" i="4" s="1"/>
  <c r="H489" i="4"/>
  <c r="I489" i="4" s="1"/>
  <c r="H497" i="4"/>
  <c r="I497" i="4" s="1"/>
  <c r="H693" i="4"/>
  <c r="I693" i="4" s="1"/>
  <c r="H697" i="4"/>
  <c r="I697" i="4" s="1"/>
  <c r="H789" i="4"/>
  <c r="I789" i="4" s="1"/>
  <c r="H793" i="4"/>
  <c r="I793" i="4" s="1"/>
  <c r="H785" i="4"/>
  <c r="I785" i="4" s="1"/>
  <c r="H875" i="4"/>
  <c r="I875" i="4" s="1"/>
  <c r="H884" i="4"/>
  <c r="I884" i="4" s="1"/>
  <c r="H892" i="4"/>
  <c r="I892" i="4" s="1"/>
  <c r="H900" i="4"/>
  <c r="I900" i="4" s="1"/>
  <c r="H915" i="4"/>
  <c r="I915" i="4" s="1"/>
  <c r="H919" i="4"/>
  <c r="I919" i="4" s="1"/>
  <c r="H923" i="4"/>
  <c r="I923" i="4" s="1"/>
  <c r="H927" i="4"/>
  <c r="I927" i="4" s="1"/>
  <c r="H935" i="4"/>
  <c r="I935" i="4" s="1"/>
  <c r="H951" i="4"/>
  <c r="I951" i="4" s="1"/>
  <c r="H967" i="4"/>
  <c r="I967" i="4" s="1"/>
  <c r="H880" i="4"/>
  <c r="I880" i="4" s="1"/>
  <c r="H888" i="4"/>
  <c r="I888" i="4" s="1"/>
  <c r="H896" i="4"/>
  <c r="I896" i="4" s="1"/>
  <c r="H904" i="4"/>
  <c r="I904" i="4" s="1"/>
  <c r="H936" i="4"/>
  <c r="I936" i="4" s="1"/>
  <c r="H952" i="4"/>
  <c r="I952" i="4" s="1"/>
  <c r="H968" i="4"/>
  <c r="I968" i="4" s="1"/>
  <c r="H983" i="4"/>
  <c r="I983" i="4" s="1"/>
  <c r="H975" i="4"/>
  <c r="I975" i="4" s="1"/>
  <c r="H987" i="4"/>
  <c r="I987" i="4" s="1"/>
  <c r="H990" i="4"/>
  <c r="I990" i="4" s="1"/>
  <c r="H994" i="4"/>
  <c r="I994" i="4" s="1"/>
  <c r="H998" i="4"/>
  <c r="I998" i="4" s="1"/>
  <c r="H1002" i="4"/>
  <c r="I1002" i="4" s="1"/>
  <c r="H1006" i="4"/>
  <c r="I1006" i="4" s="1"/>
  <c r="H1010" i="4"/>
  <c r="I1010" i="4" s="1"/>
  <c r="H1014" i="4"/>
  <c r="I1014" i="4" s="1"/>
  <c r="H1018" i="4"/>
  <c r="I1018" i="4" s="1"/>
  <c r="H1022" i="4"/>
  <c r="I1022" i="4" s="1"/>
  <c r="H1026" i="4"/>
  <c r="I1026" i="4" s="1"/>
  <c r="H1030" i="4"/>
  <c r="I1030" i="4" s="1"/>
  <c r="H1034" i="4"/>
  <c r="I1034" i="4" s="1"/>
  <c r="H1038" i="4"/>
  <c r="I1038" i="4" s="1"/>
  <c r="H1042" i="4"/>
  <c r="I1042" i="4" s="1"/>
  <c r="C16" i="2"/>
  <c r="B17" i="2"/>
  <c r="P10" i="2"/>
  <c r="AF10" i="2"/>
  <c r="AV10" i="2"/>
  <c r="BL10" i="2"/>
  <c r="T10" i="2"/>
  <c r="AJ10" i="2"/>
  <c r="AZ10" i="2"/>
  <c r="BP10" i="2"/>
  <c r="Q10" i="2"/>
  <c r="AC10" i="2"/>
  <c r="AS10" i="2"/>
  <c r="BQ10" i="2"/>
  <c r="X10" i="2"/>
  <c r="AN10" i="2"/>
  <c r="BD10" i="2"/>
  <c r="U10" i="2"/>
  <c r="AG10" i="2"/>
  <c r="AO10" i="2"/>
  <c r="BA10" i="2"/>
  <c r="BI10" i="2"/>
  <c r="D9" i="2"/>
  <c r="I9" i="2" s="1"/>
  <c r="N10" i="2"/>
  <c r="R10" i="2"/>
  <c r="V10" i="2"/>
  <c r="Z10" i="2"/>
  <c r="AD10" i="2"/>
  <c r="AH10" i="2"/>
  <c r="AL10" i="2"/>
  <c r="AP10" i="2"/>
  <c r="AT10" i="2"/>
  <c r="AX10" i="2"/>
  <c r="BB10" i="2"/>
  <c r="BF10" i="2"/>
  <c r="BJ10" i="2"/>
  <c r="BN10" i="2"/>
  <c r="BR10" i="2"/>
  <c r="AB10" i="2"/>
  <c r="AR10" i="2"/>
  <c r="BH10" i="2"/>
  <c r="M10" i="2"/>
  <c r="Y10" i="2"/>
  <c r="AK10" i="2"/>
  <c r="AW10" i="2"/>
  <c r="BE10" i="2"/>
  <c r="BM10" i="2"/>
  <c r="O10" i="2"/>
  <c r="S10" i="2"/>
  <c r="W10" i="2"/>
  <c r="AA10" i="2"/>
  <c r="AE10" i="2"/>
  <c r="AI10" i="2"/>
  <c r="AM10" i="2"/>
  <c r="AQ10" i="2"/>
  <c r="AU10" i="2"/>
  <c r="AY10" i="2"/>
  <c r="BC10" i="2"/>
  <c r="BG10" i="2"/>
  <c r="BK10" i="2"/>
  <c r="BO10" i="2"/>
  <c r="G178" i="2"/>
  <c r="G182" i="2"/>
  <c r="G186" i="2"/>
  <c r="G190" i="2"/>
  <c r="G194" i="2"/>
  <c r="G198" i="2"/>
  <c r="G202" i="2"/>
  <c r="G206" i="2"/>
  <c r="G210" i="2"/>
  <c r="G214" i="2"/>
  <c r="G218" i="2"/>
  <c r="G222" i="2"/>
  <c r="G226" i="2"/>
  <c r="G230" i="2"/>
  <c r="G234" i="2"/>
  <c r="G238" i="2"/>
  <c r="G242" i="2"/>
  <c r="G246" i="2"/>
  <c r="G250" i="2"/>
  <c r="G254" i="2"/>
  <c r="G258" i="2"/>
  <c r="G262" i="2"/>
  <c r="G266" i="2"/>
  <c r="G270" i="2"/>
  <c r="G543" i="2"/>
  <c r="G547" i="2"/>
  <c r="G551" i="2"/>
  <c r="G555" i="2"/>
  <c r="G559" i="2"/>
  <c r="G563" i="2"/>
  <c r="G567" i="2"/>
  <c r="G571" i="2"/>
  <c r="G575" i="2"/>
  <c r="G579" i="2"/>
  <c r="G583" i="2"/>
  <c r="G587" i="2"/>
  <c r="G541" i="2"/>
  <c r="G545" i="2"/>
  <c r="G549" i="2"/>
  <c r="G553" i="2"/>
  <c r="G557" i="2"/>
  <c r="G561" i="2"/>
  <c r="G565" i="2"/>
  <c r="G569" i="2"/>
  <c r="G573" i="2"/>
  <c r="G577" i="2"/>
  <c r="G581" i="2"/>
  <c r="G585" i="2"/>
  <c r="G589" i="2"/>
  <c r="G677" i="2"/>
  <c r="G681" i="2"/>
  <c r="G685" i="2"/>
  <c r="G689" i="2"/>
  <c r="G693" i="2"/>
  <c r="G697" i="2"/>
  <c r="G679" i="2"/>
  <c r="G683" i="2"/>
  <c r="G687" i="2"/>
  <c r="G691" i="2"/>
  <c r="G695" i="2"/>
  <c r="G699" i="2"/>
  <c r="G826" i="2"/>
  <c r="G830" i="2"/>
  <c r="G834" i="2"/>
  <c r="G838" i="2"/>
  <c r="G842" i="2"/>
  <c r="G850" i="2"/>
  <c r="G844" i="2"/>
  <c r="G852" i="2"/>
  <c r="G824" i="2"/>
  <c r="G828" i="2"/>
  <c r="G832" i="2"/>
  <c r="G836" i="2"/>
  <c r="G840" i="2"/>
  <c r="G846" i="2"/>
  <c r="G854" i="2"/>
  <c r="G893" i="2"/>
  <c r="G901" i="2"/>
  <c r="G869" i="2"/>
  <c r="G873" i="2"/>
  <c r="G877" i="2"/>
  <c r="G881" i="2"/>
  <c r="G885" i="2"/>
  <c r="G889" i="2"/>
  <c r="G895" i="2"/>
  <c r="G903" i="2"/>
  <c r="G897" i="2"/>
  <c r="G905" i="2"/>
  <c r="G960" i="2"/>
  <c r="G964" i="2"/>
  <c r="G968" i="2"/>
  <c r="G972" i="2"/>
  <c r="G976" i="2"/>
  <c r="G980" i="2"/>
  <c r="G984" i="2"/>
  <c r="G988" i="2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BA12" i="12" l="1"/>
  <c r="U21" i="6"/>
  <c r="T21" i="6"/>
  <c r="W21" i="10"/>
  <c r="AD21" i="10" s="1"/>
  <c r="Q21" i="10"/>
  <c r="R21" i="10" s="1"/>
  <c r="S21" i="10" s="1"/>
  <c r="Y21" i="10" s="1"/>
  <c r="P21" i="12"/>
  <c r="Q21" i="12" s="1"/>
  <c r="R21" i="12" s="1"/>
  <c r="S21" i="12" s="1"/>
  <c r="AZ13" i="12" s="1"/>
  <c r="Q21" i="9"/>
  <c r="R21" i="9" s="1"/>
  <c r="S21" i="9" s="1"/>
  <c r="X21" i="9" s="1"/>
  <c r="Q21" i="8"/>
  <c r="R21" i="8" s="1"/>
  <c r="S21" i="8" s="1"/>
  <c r="Y21" i="8" s="1"/>
  <c r="W21" i="12"/>
  <c r="AC21" i="12" s="1"/>
  <c r="V21" i="12"/>
  <c r="T21" i="9"/>
  <c r="U21" i="9"/>
  <c r="BA12" i="9"/>
  <c r="U21" i="8"/>
  <c r="T21" i="8"/>
  <c r="AX22" i="11"/>
  <c r="I58" i="5"/>
  <c r="J58" i="5" s="1"/>
  <c r="E883" i="2"/>
  <c r="H883" i="2" s="1"/>
  <c r="I883" i="2" s="1"/>
  <c r="E630" i="2"/>
  <c r="H630" i="2" s="1"/>
  <c r="I630" i="2" s="1"/>
  <c r="E194" i="2"/>
  <c r="E457" i="2"/>
  <c r="H457" i="2" s="1"/>
  <c r="I457" i="2" s="1"/>
  <c r="E83" i="2"/>
  <c r="H83" i="2" s="1"/>
  <c r="I83" i="2" s="1"/>
  <c r="E476" i="2"/>
  <c r="H476" i="2" s="1"/>
  <c r="I476" i="2" s="1"/>
  <c r="E542" i="2"/>
  <c r="H542" i="2" s="1"/>
  <c r="I542" i="2" s="1"/>
  <c r="E1033" i="2"/>
  <c r="H1033" i="2" s="1"/>
  <c r="I1033" i="2" s="1"/>
  <c r="E788" i="2"/>
  <c r="H788" i="2" s="1"/>
  <c r="I788" i="2" s="1"/>
  <c r="E223" i="2"/>
  <c r="H223" i="2" s="1"/>
  <c r="I223" i="2" s="1"/>
  <c r="E418" i="2"/>
  <c r="H418" i="2" s="1"/>
  <c r="I418" i="2" s="1"/>
  <c r="E1038" i="2"/>
  <c r="H1038" i="2" s="1"/>
  <c r="I1038" i="2" s="1"/>
  <c r="E218" i="2"/>
  <c r="E871" i="2"/>
  <c r="H871" i="2" s="1"/>
  <c r="I871" i="2" s="1"/>
  <c r="E626" i="2"/>
  <c r="H626" i="2" s="1"/>
  <c r="I626" i="2" s="1"/>
  <c r="E97" i="2"/>
  <c r="H97" i="2" s="1"/>
  <c r="I97" i="2" s="1"/>
  <c r="E94" i="2"/>
  <c r="H94" i="2" s="1"/>
  <c r="I94" i="2" s="1"/>
  <c r="E697" i="2"/>
  <c r="E678" i="2"/>
  <c r="H678" i="2" s="1"/>
  <c r="I678" i="2" s="1"/>
  <c r="E954" i="2"/>
  <c r="H954" i="2" s="1"/>
  <c r="I954" i="2" s="1"/>
  <c r="E709" i="2"/>
  <c r="H709" i="2" s="1"/>
  <c r="I709" i="2" s="1"/>
  <c r="E354" i="2"/>
  <c r="H354" i="2" s="1"/>
  <c r="I354" i="2" s="1"/>
  <c r="E479" i="2"/>
  <c r="H479" i="2" s="1"/>
  <c r="I479" i="2" s="1"/>
  <c r="E753" i="2"/>
  <c r="H753" i="2" s="1"/>
  <c r="I753" i="2" s="1"/>
  <c r="E966" i="2"/>
  <c r="H966" i="2" s="1"/>
  <c r="I966" i="2" s="1"/>
  <c r="E792" i="2"/>
  <c r="H792" i="2" s="1"/>
  <c r="I792" i="2" s="1"/>
  <c r="E518" i="2"/>
  <c r="H518" i="2" s="1"/>
  <c r="I518" i="2" s="1"/>
  <c r="E565" i="2"/>
  <c r="H565" i="2" s="1"/>
  <c r="I565" i="2" s="1"/>
  <c r="E305" i="2"/>
  <c r="H305" i="2" s="1"/>
  <c r="I305" i="2" s="1"/>
  <c r="E429" i="2"/>
  <c r="H429" i="2" s="1"/>
  <c r="I429" i="2" s="1"/>
  <c r="AZ12" i="12"/>
  <c r="AZ13" i="11"/>
  <c r="BA13" i="11"/>
  <c r="P21" i="6"/>
  <c r="O21" i="6"/>
  <c r="E524" i="2"/>
  <c r="H524" i="2" s="1"/>
  <c r="I524" i="2" s="1"/>
  <c r="E782" i="2"/>
  <c r="H782" i="2" s="1"/>
  <c r="I782" i="2" s="1"/>
  <c r="E863" i="2"/>
  <c r="H863" i="2" s="1"/>
  <c r="I863" i="2" s="1"/>
  <c r="E176" i="2"/>
  <c r="H176" i="2" s="1"/>
  <c r="I176" i="2" s="1"/>
  <c r="E336" i="2"/>
  <c r="H336" i="2" s="1"/>
  <c r="I336" i="2" s="1"/>
  <c r="E91" i="2"/>
  <c r="H91" i="2" s="1"/>
  <c r="I91" i="2" s="1"/>
  <c r="E736" i="2"/>
  <c r="H736" i="2" s="1"/>
  <c r="I736" i="2" s="1"/>
  <c r="E423" i="2"/>
  <c r="H423" i="2" s="1"/>
  <c r="I423" i="2" s="1"/>
  <c r="E510" i="2"/>
  <c r="H510" i="2" s="1"/>
  <c r="I510" i="2" s="1"/>
  <c r="E1028" i="2"/>
  <c r="H1028" i="2" s="1"/>
  <c r="I1028" i="2" s="1"/>
  <c r="E330" i="2"/>
  <c r="H330" i="2" s="1"/>
  <c r="I330" i="2" s="1"/>
  <c r="E929" i="2"/>
  <c r="H929" i="2" s="1"/>
  <c r="I929" i="2" s="1"/>
  <c r="E767" i="2"/>
  <c r="H767" i="2" s="1"/>
  <c r="I767" i="2" s="1"/>
  <c r="E605" i="2"/>
  <c r="H605" i="2" s="1"/>
  <c r="I605" i="2" s="1"/>
  <c r="E308" i="2"/>
  <c r="H308" i="2" s="1"/>
  <c r="I308" i="2" s="1"/>
  <c r="E998" i="2"/>
  <c r="H998" i="2" s="1"/>
  <c r="I998" i="2" s="1"/>
  <c r="E836" i="2"/>
  <c r="H836" i="2" s="1"/>
  <c r="I836" i="2" s="1"/>
  <c r="E674" i="2"/>
  <c r="H674" i="2" s="1"/>
  <c r="I674" i="2" s="1"/>
  <c r="E450" i="2"/>
  <c r="H450" i="2" s="1"/>
  <c r="I450" i="2" s="1"/>
  <c r="E126" i="2"/>
  <c r="H126" i="2" s="1"/>
  <c r="I126" i="2" s="1"/>
  <c r="E917" i="2"/>
  <c r="H917" i="2" s="1"/>
  <c r="I917" i="2" s="1"/>
  <c r="E755" i="2"/>
  <c r="H755" i="2" s="1"/>
  <c r="I755" i="2" s="1"/>
  <c r="E593" i="2"/>
  <c r="H593" i="2" s="1"/>
  <c r="I593" i="2" s="1"/>
  <c r="E284" i="2"/>
  <c r="H284" i="2" s="1"/>
  <c r="I284" i="2" s="1"/>
  <c r="E996" i="2"/>
  <c r="H996" i="2" s="1"/>
  <c r="I996" i="2" s="1"/>
  <c r="E834" i="2"/>
  <c r="H834" i="2" s="1"/>
  <c r="I834" i="2" s="1"/>
  <c r="E672" i="2"/>
  <c r="H672" i="2" s="1"/>
  <c r="I672" i="2" s="1"/>
  <c r="E444" i="2"/>
  <c r="H444" i="2" s="1"/>
  <c r="I444" i="2" s="1"/>
  <c r="E120" i="2"/>
  <c r="H120" i="2" s="1"/>
  <c r="I120" i="2" s="1"/>
  <c r="E487" i="2"/>
  <c r="H487" i="2" s="1"/>
  <c r="I487" i="2" s="1"/>
  <c r="E379" i="2"/>
  <c r="H379" i="2" s="1"/>
  <c r="I379" i="2" s="1"/>
  <c r="E259" i="2"/>
  <c r="H259" i="2" s="1"/>
  <c r="I259" i="2" s="1"/>
  <c r="E133" i="2"/>
  <c r="H133" i="2" s="1"/>
  <c r="I133" i="2" s="1"/>
  <c r="E515" i="2"/>
  <c r="H515" i="2" s="1"/>
  <c r="I515" i="2" s="1"/>
  <c r="E365" i="2"/>
  <c r="H365" i="2" s="1"/>
  <c r="I365" i="2" s="1"/>
  <c r="E155" i="2"/>
  <c r="H155" i="2" s="1"/>
  <c r="I155" i="2" s="1"/>
  <c r="E844" i="2"/>
  <c r="H844" i="2" s="1"/>
  <c r="I844" i="2" s="1"/>
  <c r="E520" i="2"/>
  <c r="H520" i="2" s="1"/>
  <c r="I520" i="2" s="1"/>
  <c r="E196" i="2"/>
  <c r="H196" i="2" s="1"/>
  <c r="I196" i="2" s="1"/>
  <c r="E855" i="2"/>
  <c r="H855" i="2" s="1"/>
  <c r="I855" i="2" s="1"/>
  <c r="E531" i="2"/>
  <c r="H531" i="2" s="1"/>
  <c r="I531" i="2" s="1"/>
  <c r="E207" i="2"/>
  <c r="H207" i="2" s="1"/>
  <c r="I207" i="2" s="1"/>
  <c r="E815" i="2"/>
  <c r="H815" i="2" s="1"/>
  <c r="I815" i="2" s="1"/>
  <c r="E902" i="2"/>
  <c r="H902" i="2" s="1"/>
  <c r="I902" i="2" s="1"/>
  <c r="E1013" i="2"/>
  <c r="H1013" i="2" s="1"/>
  <c r="I1013" i="2" s="1"/>
  <c r="E548" i="2"/>
  <c r="H548" i="2" s="1"/>
  <c r="I548" i="2" s="1"/>
  <c r="H697" i="2"/>
  <c r="I697" i="2" s="1"/>
  <c r="E713" i="2"/>
  <c r="H713" i="2" s="1"/>
  <c r="I713" i="2" s="1"/>
  <c r="E620" i="2"/>
  <c r="H620" i="2" s="1"/>
  <c r="I620" i="2" s="1"/>
  <c r="E701" i="2"/>
  <c r="H701" i="2" s="1"/>
  <c r="I701" i="2" s="1"/>
  <c r="E780" i="2"/>
  <c r="H780" i="2" s="1"/>
  <c r="I780" i="2" s="1"/>
  <c r="E451" i="2"/>
  <c r="H451" i="2" s="1"/>
  <c r="I451" i="2" s="1"/>
  <c r="E473" i="2"/>
  <c r="H473" i="2" s="1"/>
  <c r="I473" i="2" s="1"/>
  <c r="E88" i="2"/>
  <c r="H88" i="2" s="1"/>
  <c r="I88" i="2" s="1"/>
  <c r="E132" i="2"/>
  <c r="H132" i="2" s="1"/>
  <c r="I132" i="2" s="1"/>
  <c r="E840" i="2"/>
  <c r="H840" i="2" s="1"/>
  <c r="I840" i="2" s="1"/>
  <c r="E991" i="2"/>
  <c r="H991" i="2" s="1"/>
  <c r="I991" i="2" s="1"/>
  <c r="E829" i="2"/>
  <c r="H829" i="2" s="1"/>
  <c r="I829" i="2" s="1"/>
  <c r="E667" i="2"/>
  <c r="H667" i="2" s="1"/>
  <c r="I667" i="2" s="1"/>
  <c r="E434" i="2"/>
  <c r="H434" i="2" s="1"/>
  <c r="I434" i="2" s="1"/>
  <c r="E110" i="2"/>
  <c r="H110" i="2" s="1"/>
  <c r="I110" i="2" s="1"/>
  <c r="E900" i="2"/>
  <c r="H900" i="2" s="1"/>
  <c r="I900" i="2" s="1"/>
  <c r="E738" i="2"/>
  <c r="H738" i="2" s="1"/>
  <c r="I738" i="2" s="1"/>
  <c r="E576" i="2"/>
  <c r="H576" i="2" s="1"/>
  <c r="I576" i="2" s="1"/>
  <c r="E252" i="2"/>
  <c r="H252" i="2" s="1"/>
  <c r="I252" i="2" s="1"/>
  <c r="E979" i="2"/>
  <c r="H979" i="2" s="1"/>
  <c r="I979" i="2" s="1"/>
  <c r="E817" i="2"/>
  <c r="H817" i="2" s="1"/>
  <c r="I817" i="2" s="1"/>
  <c r="E655" i="2"/>
  <c r="H655" i="2" s="1"/>
  <c r="I655" i="2" s="1"/>
  <c r="E410" i="2"/>
  <c r="H410" i="2" s="1"/>
  <c r="I410" i="2" s="1"/>
  <c r="E86" i="2"/>
  <c r="H86" i="2" s="1"/>
  <c r="I86" i="2" s="1"/>
  <c r="E896" i="2"/>
  <c r="H896" i="2" s="1"/>
  <c r="I896" i="2" s="1"/>
  <c r="E734" i="2"/>
  <c r="H734" i="2" s="1"/>
  <c r="I734" i="2" s="1"/>
  <c r="E570" i="2"/>
  <c r="H570" i="2" s="1"/>
  <c r="I570" i="2" s="1"/>
  <c r="E246" i="2"/>
  <c r="E529" i="2"/>
  <c r="H529" i="2" s="1"/>
  <c r="I529" i="2" s="1"/>
  <c r="E421" i="2"/>
  <c r="H421" i="2" s="1"/>
  <c r="I421" i="2" s="1"/>
  <c r="E313" i="2"/>
  <c r="H313" i="2" s="1"/>
  <c r="I313" i="2" s="1"/>
  <c r="E181" i="2"/>
  <c r="H181" i="2" s="1"/>
  <c r="I181" i="2" s="1"/>
  <c r="E569" i="2"/>
  <c r="E431" i="2"/>
  <c r="H431" i="2" s="1"/>
  <c r="I431" i="2" s="1"/>
  <c r="E233" i="2"/>
  <c r="H233" i="2" s="1"/>
  <c r="I233" i="2" s="1"/>
  <c r="E958" i="2"/>
  <c r="H958" i="2" s="1"/>
  <c r="I958" i="2" s="1"/>
  <c r="E634" i="2"/>
  <c r="H634" i="2" s="1"/>
  <c r="I634" i="2" s="1"/>
  <c r="E310" i="2"/>
  <c r="H310" i="2" s="1"/>
  <c r="I310" i="2" s="1"/>
  <c r="E969" i="2"/>
  <c r="H969" i="2" s="1"/>
  <c r="I969" i="2" s="1"/>
  <c r="E645" i="2"/>
  <c r="H645" i="2" s="1"/>
  <c r="I645" i="2" s="1"/>
  <c r="E321" i="2"/>
  <c r="H321" i="2" s="1"/>
  <c r="I321" i="2" s="1"/>
  <c r="E384" i="2"/>
  <c r="H384" i="2" s="1"/>
  <c r="I384" i="2" s="1"/>
  <c r="E704" i="2"/>
  <c r="H704" i="2" s="1"/>
  <c r="I704" i="2" s="1"/>
  <c r="E875" i="2"/>
  <c r="H875" i="2" s="1"/>
  <c r="I875" i="2" s="1"/>
  <c r="E944" i="2"/>
  <c r="H944" i="2" s="1"/>
  <c r="I944" i="2" s="1"/>
  <c r="E1025" i="2"/>
  <c r="H1025" i="2" s="1"/>
  <c r="I1025" i="2" s="1"/>
  <c r="E942" i="2"/>
  <c r="H942" i="2" s="1"/>
  <c r="I942" i="2" s="1"/>
  <c r="E559" i="2"/>
  <c r="E217" i="2"/>
  <c r="H217" i="2" s="1"/>
  <c r="I217" i="2" s="1"/>
  <c r="E77" i="2"/>
  <c r="H77" i="2" s="1"/>
  <c r="I77" i="2" s="1"/>
  <c r="E747" i="2"/>
  <c r="H747" i="2" s="1"/>
  <c r="I747" i="2" s="1"/>
  <c r="H559" i="2"/>
  <c r="I559" i="2" s="1"/>
  <c r="H246" i="2"/>
  <c r="I246" i="2" s="1"/>
  <c r="E186" i="2"/>
  <c r="E866" i="2"/>
  <c r="H866" i="2" s="1"/>
  <c r="I866" i="2" s="1"/>
  <c r="E983" i="2"/>
  <c r="H983" i="2" s="1"/>
  <c r="I983" i="2" s="1"/>
  <c r="E821" i="2"/>
  <c r="H821" i="2" s="1"/>
  <c r="I821" i="2" s="1"/>
  <c r="E659" i="2"/>
  <c r="H659" i="2" s="1"/>
  <c r="I659" i="2" s="1"/>
  <c r="E416" i="2"/>
  <c r="H416" i="2" s="1"/>
  <c r="I416" i="2" s="1"/>
  <c r="E92" i="2"/>
  <c r="H92" i="2" s="1"/>
  <c r="I92" i="2" s="1"/>
  <c r="E890" i="2"/>
  <c r="H890" i="2" s="1"/>
  <c r="I890" i="2" s="1"/>
  <c r="E728" i="2"/>
  <c r="H728" i="2" s="1"/>
  <c r="I728" i="2" s="1"/>
  <c r="E558" i="2"/>
  <c r="H558" i="2" s="1"/>
  <c r="I558" i="2" s="1"/>
  <c r="E234" i="2"/>
  <c r="H234" i="2" s="1"/>
  <c r="I234" i="2" s="1"/>
  <c r="E971" i="2"/>
  <c r="H971" i="2" s="1"/>
  <c r="I971" i="2" s="1"/>
  <c r="E809" i="2"/>
  <c r="H809" i="2" s="1"/>
  <c r="I809" i="2" s="1"/>
  <c r="E647" i="2"/>
  <c r="H647" i="2" s="1"/>
  <c r="I647" i="2" s="1"/>
  <c r="E392" i="2"/>
  <c r="H392" i="2" s="1"/>
  <c r="I392" i="2" s="1"/>
  <c r="E68" i="2"/>
  <c r="H68" i="2" s="1"/>
  <c r="I68" i="2" s="1"/>
  <c r="E888" i="2"/>
  <c r="H888" i="2" s="1"/>
  <c r="I888" i="2" s="1"/>
  <c r="E726" i="2"/>
  <c r="H726" i="2" s="1"/>
  <c r="I726" i="2" s="1"/>
  <c r="E552" i="2"/>
  <c r="H552" i="2" s="1"/>
  <c r="I552" i="2" s="1"/>
  <c r="E228" i="2"/>
  <c r="H228" i="2" s="1"/>
  <c r="I228" i="2" s="1"/>
  <c r="E523" i="2"/>
  <c r="H523" i="2" s="1"/>
  <c r="I523" i="2" s="1"/>
  <c r="E415" i="2"/>
  <c r="H415" i="2" s="1"/>
  <c r="I415" i="2" s="1"/>
  <c r="E307" i="2"/>
  <c r="H307" i="2" s="1"/>
  <c r="I307" i="2" s="1"/>
  <c r="E175" i="2"/>
  <c r="H175" i="2" s="1"/>
  <c r="I175" i="2" s="1"/>
  <c r="E557" i="2"/>
  <c r="E413" i="2"/>
  <c r="H413" i="2" s="1"/>
  <c r="I413" i="2" s="1"/>
  <c r="E227" i="2"/>
  <c r="H227" i="2" s="1"/>
  <c r="I227" i="2" s="1"/>
  <c r="E952" i="2"/>
  <c r="H952" i="2" s="1"/>
  <c r="I952" i="2" s="1"/>
  <c r="E628" i="2"/>
  <c r="H628" i="2" s="1"/>
  <c r="I628" i="2" s="1"/>
  <c r="E304" i="2"/>
  <c r="H304" i="2" s="1"/>
  <c r="I304" i="2" s="1"/>
  <c r="E963" i="2"/>
  <c r="H963" i="2" s="1"/>
  <c r="I963" i="2" s="1"/>
  <c r="E639" i="2"/>
  <c r="H639" i="2" s="1"/>
  <c r="I639" i="2" s="1"/>
  <c r="E315" i="2"/>
  <c r="H315" i="2" s="1"/>
  <c r="I315" i="2" s="1"/>
  <c r="E258" i="2"/>
  <c r="H258" i="2" s="1"/>
  <c r="I258" i="2" s="1"/>
  <c r="H186" i="2"/>
  <c r="I186" i="2" s="1"/>
  <c r="H557" i="2"/>
  <c r="I557" i="2" s="1"/>
  <c r="E967" i="2"/>
  <c r="H967" i="2" s="1"/>
  <c r="I967" i="2" s="1"/>
  <c r="E805" i="2"/>
  <c r="H805" i="2" s="1"/>
  <c r="I805" i="2" s="1"/>
  <c r="E643" i="2"/>
  <c r="H643" i="2" s="1"/>
  <c r="I643" i="2" s="1"/>
  <c r="E386" i="2"/>
  <c r="H386" i="2" s="1"/>
  <c r="I386" i="2" s="1"/>
  <c r="E642" i="2"/>
  <c r="H642" i="2" s="1"/>
  <c r="I642" i="2" s="1"/>
  <c r="E222" i="2"/>
  <c r="H222" i="2" s="1"/>
  <c r="I222" i="2" s="1"/>
  <c r="E931" i="2"/>
  <c r="H931" i="2" s="1"/>
  <c r="I931" i="2" s="1"/>
  <c r="E769" i="2"/>
  <c r="H769" i="2" s="1"/>
  <c r="I769" i="2" s="1"/>
  <c r="E607" i="2"/>
  <c r="H607" i="2" s="1"/>
  <c r="I607" i="2" s="1"/>
  <c r="E314" i="2"/>
  <c r="H314" i="2" s="1"/>
  <c r="I314" i="2" s="1"/>
  <c r="E984" i="2"/>
  <c r="H984" i="2" s="1"/>
  <c r="I984" i="2" s="1"/>
  <c r="E822" i="2"/>
  <c r="H822" i="2" s="1"/>
  <c r="I822" i="2" s="1"/>
  <c r="E660" i="2"/>
  <c r="H660" i="2" s="1"/>
  <c r="I660" i="2" s="1"/>
  <c r="E420" i="2"/>
  <c r="H420" i="2" s="1"/>
  <c r="I420" i="2" s="1"/>
  <c r="E96" i="2"/>
  <c r="H96" i="2" s="1"/>
  <c r="I96" i="2" s="1"/>
  <c r="E938" i="2"/>
  <c r="H938" i="2" s="1"/>
  <c r="I938" i="2" s="1"/>
  <c r="E895" i="2"/>
  <c r="H895" i="2" s="1"/>
  <c r="I895" i="2" s="1"/>
  <c r="E733" i="2"/>
  <c r="H733" i="2" s="1"/>
  <c r="I733" i="2" s="1"/>
  <c r="E566" i="2"/>
  <c r="H566" i="2" s="1"/>
  <c r="I566" i="2" s="1"/>
  <c r="E242" i="2"/>
  <c r="E81" i="2"/>
  <c r="H81" i="2" s="1"/>
  <c r="I81" i="2" s="1"/>
  <c r="E117" i="2"/>
  <c r="H117" i="2" s="1"/>
  <c r="I117" i="2" s="1"/>
  <c r="E153" i="2"/>
  <c r="H153" i="2" s="1"/>
  <c r="I153" i="2" s="1"/>
  <c r="E189" i="2"/>
  <c r="H189" i="2" s="1"/>
  <c r="I189" i="2" s="1"/>
  <c r="E225" i="2"/>
  <c r="H225" i="2" s="1"/>
  <c r="I225" i="2" s="1"/>
  <c r="E261" i="2"/>
  <c r="H261" i="2" s="1"/>
  <c r="I261" i="2" s="1"/>
  <c r="E297" i="2"/>
  <c r="H297" i="2" s="1"/>
  <c r="I297" i="2" s="1"/>
  <c r="E333" i="2"/>
  <c r="H333" i="2" s="1"/>
  <c r="I333" i="2" s="1"/>
  <c r="E369" i="2"/>
  <c r="H369" i="2" s="1"/>
  <c r="I369" i="2" s="1"/>
  <c r="E405" i="2"/>
  <c r="H405" i="2" s="1"/>
  <c r="I405" i="2" s="1"/>
  <c r="E441" i="2"/>
  <c r="H441" i="2" s="1"/>
  <c r="I441" i="2" s="1"/>
  <c r="E477" i="2"/>
  <c r="H477" i="2" s="1"/>
  <c r="I477" i="2" s="1"/>
  <c r="E513" i="2"/>
  <c r="H513" i="2" s="1"/>
  <c r="I513" i="2" s="1"/>
  <c r="E549" i="2"/>
  <c r="H549" i="2" s="1"/>
  <c r="I549" i="2" s="1"/>
  <c r="E585" i="2"/>
  <c r="H585" i="2" s="1"/>
  <c r="I585" i="2" s="1"/>
  <c r="E621" i="2"/>
  <c r="H621" i="2" s="1"/>
  <c r="I621" i="2" s="1"/>
  <c r="E657" i="2"/>
  <c r="H657" i="2" s="1"/>
  <c r="I657" i="2" s="1"/>
  <c r="E693" i="2"/>
  <c r="H693" i="2" s="1"/>
  <c r="I693" i="2" s="1"/>
  <c r="E729" i="2"/>
  <c r="H729" i="2" s="1"/>
  <c r="I729" i="2" s="1"/>
  <c r="E765" i="2"/>
  <c r="H765" i="2" s="1"/>
  <c r="I765" i="2" s="1"/>
  <c r="E801" i="2"/>
  <c r="H801" i="2" s="1"/>
  <c r="I801" i="2" s="1"/>
  <c r="E837" i="2"/>
  <c r="H837" i="2" s="1"/>
  <c r="I837" i="2" s="1"/>
  <c r="E873" i="2"/>
  <c r="H873" i="2" s="1"/>
  <c r="I873" i="2" s="1"/>
  <c r="E909" i="2"/>
  <c r="H909" i="2" s="1"/>
  <c r="I909" i="2" s="1"/>
  <c r="E945" i="2"/>
  <c r="H945" i="2" s="1"/>
  <c r="I945" i="2" s="1"/>
  <c r="E981" i="2"/>
  <c r="H981" i="2" s="1"/>
  <c r="I981" i="2" s="1"/>
  <c r="E1017" i="2"/>
  <c r="H1017" i="2" s="1"/>
  <c r="I1017" i="2" s="1"/>
  <c r="E70" i="2"/>
  <c r="H70" i="2" s="1"/>
  <c r="I70" i="2" s="1"/>
  <c r="E106" i="2"/>
  <c r="H106" i="2" s="1"/>
  <c r="I106" i="2" s="1"/>
  <c r="E142" i="2"/>
  <c r="H142" i="2" s="1"/>
  <c r="I142" i="2" s="1"/>
  <c r="E178" i="2"/>
  <c r="H178" i="2" s="1"/>
  <c r="I178" i="2" s="1"/>
  <c r="E214" i="2"/>
  <c r="H214" i="2" s="1"/>
  <c r="I214" i="2" s="1"/>
  <c r="E250" i="2"/>
  <c r="H250" i="2" s="1"/>
  <c r="I250" i="2" s="1"/>
  <c r="E286" i="2"/>
  <c r="H286" i="2" s="1"/>
  <c r="I286" i="2" s="1"/>
  <c r="E322" i="2"/>
  <c r="H322" i="2" s="1"/>
  <c r="I322" i="2" s="1"/>
  <c r="E358" i="2"/>
  <c r="H358" i="2" s="1"/>
  <c r="I358" i="2" s="1"/>
  <c r="E394" i="2"/>
  <c r="H394" i="2" s="1"/>
  <c r="I394" i="2" s="1"/>
  <c r="E430" i="2"/>
  <c r="H430" i="2" s="1"/>
  <c r="I430" i="2" s="1"/>
  <c r="E466" i="2"/>
  <c r="H466" i="2" s="1"/>
  <c r="I466" i="2" s="1"/>
  <c r="E502" i="2"/>
  <c r="H502" i="2" s="1"/>
  <c r="I502" i="2" s="1"/>
  <c r="E538" i="2"/>
  <c r="H538" i="2" s="1"/>
  <c r="I538" i="2" s="1"/>
  <c r="E574" i="2"/>
  <c r="H574" i="2" s="1"/>
  <c r="I574" i="2" s="1"/>
  <c r="E610" i="2"/>
  <c r="H610" i="2" s="1"/>
  <c r="I610" i="2" s="1"/>
  <c r="E646" i="2"/>
  <c r="H646" i="2" s="1"/>
  <c r="I646" i="2" s="1"/>
  <c r="E682" i="2"/>
  <c r="H682" i="2" s="1"/>
  <c r="I682" i="2" s="1"/>
  <c r="E718" i="2"/>
  <c r="H718" i="2" s="1"/>
  <c r="I718" i="2" s="1"/>
  <c r="E754" i="2"/>
  <c r="H754" i="2" s="1"/>
  <c r="I754" i="2" s="1"/>
  <c r="E790" i="2"/>
  <c r="H790" i="2" s="1"/>
  <c r="I790" i="2" s="1"/>
  <c r="E826" i="2"/>
  <c r="H826" i="2" s="1"/>
  <c r="I826" i="2" s="1"/>
  <c r="E862" i="2"/>
  <c r="H862" i="2" s="1"/>
  <c r="I862" i="2" s="1"/>
  <c r="E898" i="2"/>
  <c r="H898" i="2" s="1"/>
  <c r="I898" i="2" s="1"/>
  <c r="E934" i="2"/>
  <c r="H934" i="2" s="1"/>
  <c r="I934" i="2" s="1"/>
  <c r="E970" i="2"/>
  <c r="H970" i="2" s="1"/>
  <c r="I970" i="2" s="1"/>
  <c r="E1006" i="2"/>
  <c r="H1006" i="2" s="1"/>
  <c r="I1006" i="2" s="1"/>
  <c r="E1042" i="2"/>
  <c r="H1042" i="2" s="1"/>
  <c r="I1042" i="2" s="1"/>
  <c r="E95" i="2"/>
  <c r="H95" i="2" s="1"/>
  <c r="I95" i="2" s="1"/>
  <c r="E131" i="2"/>
  <c r="H131" i="2" s="1"/>
  <c r="I131" i="2" s="1"/>
  <c r="E167" i="2"/>
  <c r="H167" i="2" s="1"/>
  <c r="I167" i="2" s="1"/>
  <c r="E203" i="2"/>
  <c r="H203" i="2" s="1"/>
  <c r="I203" i="2" s="1"/>
  <c r="E239" i="2"/>
  <c r="H239" i="2" s="1"/>
  <c r="I239" i="2" s="1"/>
  <c r="E275" i="2"/>
  <c r="H275" i="2" s="1"/>
  <c r="I275" i="2" s="1"/>
  <c r="E311" i="2"/>
  <c r="H311" i="2" s="1"/>
  <c r="I311" i="2" s="1"/>
  <c r="E347" i="2"/>
  <c r="H347" i="2" s="1"/>
  <c r="I347" i="2" s="1"/>
  <c r="E383" i="2"/>
  <c r="H383" i="2" s="1"/>
  <c r="I383" i="2" s="1"/>
  <c r="E419" i="2"/>
  <c r="H419" i="2" s="1"/>
  <c r="I419" i="2" s="1"/>
  <c r="E455" i="2"/>
  <c r="H455" i="2" s="1"/>
  <c r="I455" i="2" s="1"/>
  <c r="E491" i="2"/>
  <c r="H491" i="2" s="1"/>
  <c r="I491" i="2" s="1"/>
  <c r="E527" i="2"/>
  <c r="H527" i="2" s="1"/>
  <c r="I527" i="2" s="1"/>
  <c r="E563" i="2"/>
  <c r="H563" i="2" s="1"/>
  <c r="I563" i="2" s="1"/>
  <c r="E85" i="2"/>
  <c r="H85" i="2" s="1"/>
  <c r="I85" i="2" s="1"/>
  <c r="E121" i="2"/>
  <c r="H121" i="2" s="1"/>
  <c r="I121" i="2" s="1"/>
  <c r="E157" i="2"/>
  <c r="H157" i="2" s="1"/>
  <c r="I157" i="2" s="1"/>
  <c r="E193" i="2"/>
  <c r="H193" i="2" s="1"/>
  <c r="I193" i="2" s="1"/>
  <c r="E229" i="2"/>
  <c r="H229" i="2" s="1"/>
  <c r="I229" i="2" s="1"/>
  <c r="E265" i="2"/>
  <c r="H265" i="2" s="1"/>
  <c r="I265" i="2" s="1"/>
  <c r="E301" i="2"/>
  <c r="H301" i="2" s="1"/>
  <c r="I301" i="2" s="1"/>
  <c r="E80" i="2"/>
  <c r="H80" i="2" s="1"/>
  <c r="I80" i="2" s="1"/>
  <c r="E941" i="2"/>
  <c r="H941" i="2" s="1"/>
  <c r="I941" i="2" s="1"/>
  <c r="E779" i="2"/>
  <c r="H779" i="2" s="1"/>
  <c r="I779" i="2" s="1"/>
  <c r="E617" i="2"/>
  <c r="H617" i="2" s="1"/>
  <c r="I617" i="2" s="1"/>
  <c r="E332" i="2"/>
  <c r="H332" i="2" s="1"/>
  <c r="I332" i="2" s="1"/>
  <c r="E992" i="2"/>
  <c r="H992" i="2" s="1"/>
  <c r="I992" i="2" s="1"/>
  <c r="E588" i="2"/>
  <c r="H588" i="2" s="1"/>
  <c r="I588" i="2" s="1"/>
  <c r="E114" i="2"/>
  <c r="H114" i="2" s="1"/>
  <c r="I114" i="2" s="1"/>
  <c r="E905" i="2"/>
  <c r="H905" i="2" s="1"/>
  <c r="I905" i="2" s="1"/>
  <c r="E743" i="2"/>
  <c r="H743" i="2" s="1"/>
  <c r="I743" i="2" s="1"/>
  <c r="E581" i="2"/>
  <c r="H581" i="2" s="1"/>
  <c r="I581" i="2" s="1"/>
  <c r="E260" i="2"/>
  <c r="H260" i="2" s="1"/>
  <c r="I260" i="2" s="1"/>
  <c r="E956" i="2"/>
  <c r="H956" i="2" s="1"/>
  <c r="I956" i="2" s="1"/>
  <c r="E794" i="2"/>
  <c r="H794" i="2" s="1"/>
  <c r="I794" i="2" s="1"/>
  <c r="E632" i="2"/>
  <c r="H632" i="2" s="1"/>
  <c r="I632" i="2" s="1"/>
  <c r="E366" i="2"/>
  <c r="H366" i="2" s="1"/>
  <c r="I366" i="2" s="1"/>
  <c r="E858" i="2"/>
  <c r="H858" i="2" s="1"/>
  <c r="I858" i="2" s="1"/>
  <c r="E1031" i="2"/>
  <c r="H1031" i="2" s="1"/>
  <c r="I1031" i="2" s="1"/>
  <c r="E869" i="2"/>
  <c r="H869" i="2" s="1"/>
  <c r="I869" i="2" s="1"/>
  <c r="E707" i="2"/>
  <c r="H707" i="2" s="1"/>
  <c r="I707" i="2" s="1"/>
  <c r="E512" i="2"/>
  <c r="H512" i="2" s="1"/>
  <c r="I512" i="2" s="1"/>
  <c r="E188" i="2"/>
  <c r="H188" i="2" s="1"/>
  <c r="I188" i="2" s="1"/>
  <c r="E87" i="2"/>
  <c r="H87" i="2" s="1"/>
  <c r="I87" i="2" s="1"/>
  <c r="E123" i="2"/>
  <c r="H123" i="2" s="1"/>
  <c r="I123" i="2" s="1"/>
  <c r="E159" i="2"/>
  <c r="H159" i="2" s="1"/>
  <c r="I159" i="2" s="1"/>
  <c r="E195" i="2"/>
  <c r="H195" i="2" s="1"/>
  <c r="I195" i="2" s="1"/>
  <c r="E231" i="2"/>
  <c r="H231" i="2" s="1"/>
  <c r="I231" i="2" s="1"/>
  <c r="E267" i="2"/>
  <c r="H267" i="2" s="1"/>
  <c r="I267" i="2" s="1"/>
  <c r="E303" i="2"/>
  <c r="H303" i="2" s="1"/>
  <c r="I303" i="2" s="1"/>
  <c r="E339" i="2"/>
  <c r="H339" i="2" s="1"/>
  <c r="I339" i="2" s="1"/>
  <c r="E375" i="2"/>
  <c r="H375" i="2" s="1"/>
  <c r="I375" i="2" s="1"/>
  <c r="E411" i="2"/>
  <c r="H411" i="2" s="1"/>
  <c r="I411" i="2" s="1"/>
  <c r="E447" i="2"/>
  <c r="H447" i="2" s="1"/>
  <c r="I447" i="2" s="1"/>
  <c r="E483" i="2"/>
  <c r="H483" i="2" s="1"/>
  <c r="I483" i="2" s="1"/>
  <c r="E519" i="2"/>
  <c r="H519" i="2" s="1"/>
  <c r="I519" i="2" s="1"/>
  <c r="E555" i="2"/>
  <c r="E591" i="2"/>
  <c r="H591" i="2" s="1"/>
  <c r="I591" i="2" s="1"/>
  <c r="E627" i="2"/>
  <c r="H627" i="2" s="1"/>
  <c r="I627" i="2" s="1"/>
  <c r="E663" i="2"/>
  <c r="H663" i="2" s="1"/>
  <c r="I663" i="2" s="1"/>
  <c r="E699" i="2"/>
  <c r="H699" i="2" s="1"/>
  <c r="I699" i="2" s="1"/>
  <c r="E735" i="2"/>
  <c r="H735" i="2" s="1"/>
  <c r="I735" i="2" s="1"/>
  <c r="E771" i="2"/>
  <c r="H771" i="2" s="1"/>
  <c r="I771" i="2" s="1"/>
  <c r="E807" i="2"/>
  <c r="H807" i="2" s="1"/>
  <c r="I807" i="2" s="1"/>
  <c r="E843" i="2"/>
  <c r="H843" i="2" s="1"/>
  <c r="I843" i="2" s="1"/>
  <c r="E879" i="2"/>
  <c r="H879" i="2" s="1"/>
  <c r="I879" i="2" s="1"/>
  <c r="E915" i="2"/>
  <c r="H915" i="2" s="1"/>
  <c r="I915" i="2" s="1"/>
  <c r="E951" i="2"/>
  <c r="H951" i="2" s="1"/>
  <c r="I951" i="2" s="1"/>
  <c r="E987" i="2"/>
  <c r="H987" i="2" s="1"/>
  <c r="I987" i="2" s="1"/>
  <c r="E1023" i="2"/>
  <c r="H1023" i="2" s="1"/>
  <c r="I1023" i="2" s="1"/>
  <c r="E76" i="2"/>
  <c r="H76" i="2" s="1"/>
  <c r="I76" i="2" s="1"/>
  <c r="E112" i="2"/>
  <c r="H112" i="2" s="1"/>
  <c r="I112" i="2" s="1"/>
  <c r="E148" i="2"/>
  <c r="H148" i="2" s="1"/>
  <c r="I148" i="2" s="1"/>
  <c r="E184" i="2"/>
  <c r="H184" i="2" s="1"/>
  <c r="I184" i="2" s="1"/>
  <c r="E220" i="2"/>
  <c r="H220" i="2" s="1"/>
  <c r="I220" i="2" s="1"/>
  <c r="E256" i="2"/>
  <c r="H256" i="2" s="1"/>
  <c r="I256" i="2" s="1"/>
  <c r="E292" i="2"/>
  <c r="H292" i="2" s="1"/>
  <c r="I292" i="2" s="1"/>
  <c r="E328" i="2"/>
  <c r="H328" i="2" s="1"/>
  <c r="I328" i="2" s="1"/>
  <c r="E364" i="2"/>
  <c r="H364" i="2" s="1"/>
  <c r="I364" i="2" s="1"/>
  <c r="E400" i="2"/>
  <c r="H400" i="2" s="1"/>
  <c r="I400" i="2" s="1"/>
  <c r="E436" i="2"/>
  <c r="H436" i="2" s="1"/>
  <c r="I436" i="2" s="1"/>
  <c r="E472" i="2"/>
  <c r="H472" i="2" s="1"/>
  <c r="I472" i="2" s="1"/>
  <c r="E508" i="2"/>
  <c r="H508" i="2" s="1"/>
  <c r="I508" i="2" s="1"/>
  <c r="E544" i="2"/>
  <c r="H544" i="2" s="1"/>
  <c r="I544" i="2" s="1"/>
  <c r="E580" i="2"/>
  <c r="H580" i="2" s="1"/>
  <c r="I580" i="2" s="1"/>
  <c r="E616" i="2"/>
  <c r="H616" i="2" s="1"/>
  <c r="I616" i="2" s="1"/>
  <c r="E652" i="2"/>
  <c r="H652" i="2" s="1"/>
  <c r="I652" i="2" s="1"/>
  <c r="E688" i="2"/>
  <c r="H688" i="2" s="1"/>
  <c r="I688" i="2" s="1"/>
  <c r="E724" i="2"/>
  <c r="H724" i="2" s="1"/>
  <c r="I724" i="2" s="1"/>
  <c r="E760" i="2"/>
  <c r="H760" i="2" s="1"/>
  <c r="I760" i="2" s="1"/>
  <c r="E796" i="2"/>
  <c r="H796" i="2" s="1"/>
  <c r="I796" i="2" s="1"/>
  <c r="E832" i="2"/>
  <c r="H832" i="2" s="1"/>
  <c r="I832" i="2" s="1"/>
  <c r="E868" i="2"/>
  <c r="H868" i="2" s="1"/>
  <c r="I868" i="2" s="1"/>
  <c r="E904" i="2"/>
  <c r="H904" i="2" s="1"/>
  <c r="I904" i="2" s="1"/>
  <c r="E940" i="2"/>
  <c r="H940" i="2" s="1"/>
  <c r="I940" i="2" s="1"/>
  <c r="E976" i="2"/>
  <c r="E1012" i="2"/>
  <c r="H1012" i="2" s="1"/>
  <c r="I1012" i="2" s="1"/>
  <c r="E65" i="2"/>
  <c r="H65" i="2" s="1"/>
  <c r="I65" i="2" s="1"/>
  <c r="E101" i="2"/>
  <c r="H101" i="2" s="1"/>
  <c r="I101" i="2" s="1"/>
  <c r="E137" i="2"/>
  <c r="H137" i="2" s="1"/>
  <c r="I137" i="2" s="1"/>
  <c r="E173" i="2"/>
  <c r="H173" i="2" s="1"/>
  <c r="I173" i="2" s="1"/>
  <c r="E209" i="2"/>
  <c r="H209" i="2" s="1"/>
  <c r="I209" i="2" s="1"/>
  <c r="E245" i="2"/>
  <c r="H245" i="2" s="1"/>
  <c r="I245" i="2" s="1"/>
  <c r="E281" i="2"/>
  <c r="H281" i="2" s="1"/>
  <c r="I281" i="2" s="1"/>
  <c r="E317" i="2"/>
  <c r="H317" i="2" s="1"/>
  <c r="I317" i="2" s="1"/>
  <c r="E353" i="2"/>
  <c r="H353" i="2" s="1"/>
  <c r="I353" i="2" s="1"/>
  <c r="E389" i="2"/>
  <c r="H389" i="2" s="1"/>
  <c r="I389" i="2" s="1"/>
  <c r="E425" i="2"/>
  <c r="H425" i="2" s="1"/>
  <c r="I425" i="2" s="1"/>
  <c r="E461" i="2"/>
  <c r="H461" i="2" s="1"/>
  <c r="I461" i="2" s="1"/>
  <c r="E913" i="2"/>
  <c r="H913" i="2" s="1"/>
  <c r="I913" i="2" s="1"/>
  <c r="E751" i="2"/>
  <c r="H751" i="2" s="1"/>
  <c r="I751" i="2" s="1"/>
  <c r="E589" i="2"/>
  <c r="H589" i="2" s="1"/>
  <c r="I589" i="2" s="1"/>
  <c r="E278" i="2"/>
  <c r="H278" i="2" s="1"/>
  <c r="I278" i="2" s="1"/>
  <c r="E912" i="2"/>
  <c r="H912" i="2" s="1"/>
  <c r="I912" i="2" s="1"/>
  <c r="E492" i="2"/>
  <c r="H492" i="2" s="1"/>
  <c r="I492" i="2" s="1"/>
  <c r="E1039" i="2"/>
  <c r="H1039" i="2" s="1"/>
  <c r="I1039" i="2" s="1"/>
  <c r="E877" i="2"/>
  <c r="E715" i="2"/>
  <c r="H715" i="2" s="1"/>
  <c r="I715" i="2" s="1"/>
  <c r="E530" i="2"/>
  <c r="H530" i="2" s="1"/>
  <c r="I530" i="2" s="1"/>
  <c r="E206" i="2"/>
  <c r="H206" i="2" s="1"/>
  <c r="I206" i="2" s="1"/>
  <c r="E930" i="2"/>
  <c r="H930" i="2" s="1"/>
  <c r="I930" i="2" s="1"/>
  <c r="E768" i="2"/>
  <c r="H768" i="2" s="1"/>
  <c r="I768" i="2" s="1"/>
  <c r="E606" i="2"/>
  <c r="H606" i="2" s="1"/>
  <c r="I606" i="2" s="1"/>
  <c r="E312" i="2"/>
  <c r="H312" i="2" s="1"/>
  <c r="I312" i="2" s="1"/>
  <c r="E776" i="2"/>
  <c r="H776" i="2" s="1"/>
  <c r="I776" i="2" s="1"/>
  <c r="E1003" i="2"/>
  <c r="H1003" i="2" s="1"/>
  <c r="I1003" i="2" s="1"/>
  <c r="E841" i="2"/>
  <c r="H841" i="2" s="1"/>
  <c r="I841" i="2" s="1"/>
  <c r="E679" i="2"/>
  <c r="H679" i="2" s="1"/>
  <c r="I679" i="2" s="1"/>
  <c r="E458" i="2"/>
  <c r="H458" i="2" s="1"/>
  <c r="I458" i="2" s="1"/>
  <c r="E134" i="2"/>
  <c r="H134" i="2" s="1"/>
  <c r="I134" i="2" s="1"/>
  <c r="E93" i="2"/>
  <c r="H93" i="2" s="1"/>
  <c r="I93" i="2" s="1"/>
  <c r="E129" i="2"/>
  <c r="H129" i="2" s="1"/>
  <c r="I129" i="2" s="1"/>
  <c r="E165" i="2"/>
  <c r="H165" i="2" s="1"/>
  <c r="I165" i="2" s="1"/>
  <c r="E201" i="2"/>
  <c r="H201" i="2" s="1"/>
  <c r="I201" i="2" s="1"/>
  <c r="E237" i="2"/>
  <c r="H237" i="2" s="1"/>
  <c r="I237" i="2" s="1"/>
  <c r="E273" i="2"/>
  <c r="H273" i="2" s="1"/>
  <c r="I273" i="2" s="1"/>
  <c r="E309" i="2"/>
  <c r="H309" i="2" s="1"/>
  <c r="I309" i="2" s="1"/>
  <c r="E345" i="2"/>
  <c r="H345" i="2" s="1"/>
  <c r="I345" i="2" s="1"/>
  <c r="E381" i="2"/>
  <c r="H381" i="2" s="1"/>
  <c r="I381" i="2" s="1"/>
  <c r="E417" i="2"/>
  <c r="H417" i="2" s="1"/>
  <c r="I417" i="2" s="1"/>
  <c r="E453" i="2"/>
  <c r="H453" i="2" s="1"/>
  <c r="I453" i="2" s="1"/>
  <c r="E489" i="2"/>
  <c r="H489" i="2" s="1"/>
  <c r="I489" i="2" s="1"/>
  <c r="E525" i="2"/>
  <c r="H525" i="2" s="1"/>
  <c r="I525" i="2" s="1"/>
  <c r="E561" i="2"/>
  <c r="H561" i="2" s="1"/>
  <c r="I561" i="2" s="1"/>
  <c r="E597" i="2"/>
  <c r="H597" i="2" s="1"/>
  <c r="I597" i="2" s="1"/>
  <c r="E633" i="2"/>
  <c r="H633" i="2" s="1"/>
  <c r="I633" i="2" s="1"/>
  <c r="E669" i="2"/>
  <c r="H669" i="2" s="1"/>
  <c r="I669" i="2" s="1"/>
  <c r="E705" i="2"/>
  <c r="H705" i="2" s="1"/>
  <c r="I705" i="2" s="1"/>
  <c r="E741" i="2"/>
  <c r="H741" i="2" s="1"/>
  <c r="I741" i="2" s="1"/>
  <c r="E777" i="2"/>
  <c r="H777" i="2" s="1"/>
  <c r="I777" i="2" s="1"/>
  <c r="E813" i="2"/>
  <c r="H813" i="2" s="1"/>
  <c r="I813" i="2" s="1"/>
  <c r="E849" i="2"/>
  <c r="H849" i="2" s="1"/>
  <c r="I849" i="2" s="1"/>
  <c r="E885" i="2"/>
  <c r="H885" i="2" s="1"/>
  <c r="I885" i="2" s="1"/>
  <c r="E921" i="2"/>
  <c r="H921" i="2" s="1"/>
  <c r="I921" i="2" s="1"/>
  <c r="E957" i="2"/>
  <c r="H957" i="2" s="1"/>
  <c r="I957" i="2" s="1"/>
  <c r="E993" i="2"/>
  <c r="H993" i="2" s="1"/>
  <c r="I993" i="2" s="1"/>
  <c r="E1029" i="2"/>
  <c r="H1029" i="2" s="1"/>
  <c r="I1029" i="2" s="1"/>
  <c r="E82" i="2"/>
  <c r="H82" i="2" s="1"/>
  <c r="I82" i="2" s="1"/>
  <c r="E118" i="2"/>
  <c r="H118" i="2" s="1"/>
  <c r="I118" i="2" s="1"/>
  <c r="E154" i="2"/>
  <c r="H154" i="2" s="1"/>
  <c r="I154" i="2" s="1"/>
  <c r="E190" i="2"/>
  <c r="H190" i="2" s="1"/>
  <c r="I190" i="2" s="1"/>
  <c r="E226" i="2"/>
  <c r="H226" i="2" s="1"/>
  <c r="I226" i="2" s="1"/>
  <c r="E262" i="2"/>
  <c r="H262" i="2" s="1"/>
  <c r="I262" i="2" s="1"/>
  <c r="E298" i="2"/>
  <c r="H298" i="2" s="1"/>
  <c r="I298" i="2" s="1"/>
  <c r="E334" i="2"/>
  <c r="H334" i="2" s="1"/>
  <c r="I334" i="2" s="1"/>
  <c r="E370" i="2"/>
  <c r="H370" i="2" s="1"/>
  <c r="I370" i="2" s="1"/>
  <c r="E406" i="2"/>
  <c r="H406" i="2" s="1"/>
  <c r="I406" i="2" s="1"/>
  <c r="E442" i="2"/>
  <c r="H442" i="2" s="1"/>
  <c r="I442" i="2" s="1"/>
  <c r="E478" i="2"/>
  <c r="H478" i="2" s="1"/>
  <c r="I478" i="2" s="1"/>
  <c r="E514" i="2"/>
  <c r="H514" i="2" s="1"/>
  <c r="I514" i="2" s="1"/>
  <c r="E550" i="2"/>
  <c r="H550" i="2" s="1"/>
  <c r="I550" i="2" s="1"/>
  <c r="E586" i="2"/>
  <c r="H586" i="2" s="1"/>
  <c r="I586" i="2" s="1"/>
  <c r="E622" i="2"/>
  <c r="H622" i="2" s="1"/>
  <c r="I622" i="2" s="1"/>
  <c r="E658" i="2"/>
  <c r="H658" i="2" s="1"/>
  <c r="I658" i="2" s="1"/>
  <c r="E694" i="2"/>
  <c r="H694" i="2" s="1"/>
  <c r="I694" i="2" s="1"/>
  <c r="E730" i="2"/>
  <c r="H730" i="2" s="1"/>
  <c r="I730" i="2" s="1"/>
  <c r="E766" i="2"/>
  <c r="H766" i="2" s="1"/>
  <c r="I766" i="2" s="1"/>
  <c r="E802" i="2"/>
  <c r="H802" i="2" s="1"/>
  <c r="I802" i="2" s="1"/>
  <c r="E838" i="2"/>
  <c r="E874" i="2"/>
  <c r="H874" i="2" s="1"/>
  <c r="I874" i="2" s="1"/>
  <c r="E910" i="2"/>
  <c r="H910" i="2" s="1"/>
  <c r="I910" i="2" s="1"/>
  <c r="E946" i="2"/>
  <c r="H946" i="2" s="1"/>
  <c r="I946" i="2" s="1"/>
  <c r="E982" i="2"/>
  <c r="H982" i="2" s="1"/>
  <c r="I982" i="2" s="1"/>
  <c r="E1018" i="2"/>
  <c r="H1018" i="2" s="1"/>
  <c r="I1018" i="2" s="1"/>
  <c r="E71" i="2"/>
  <c r="H71" i="2" s="1"/>
  <c r="I71" i="2" s="1"/>
  <c r="E107" i="2"/>
  <c r="H107" i="2" s="1"/>
  <c r="I107" i="2" s="1"/>
  <c r="E143" i="2"/>
  <c r="H143" i="2" s="1"/>
  <c r="I143" i="2" s="1"/>
  <c r="E179" i="2"/>
  <c r="H179" i="2" s="1"/>
  <c r="I179" i="2" s="1"/>
  <c r="E215" i="2"/>
  <c r="H215" i="2" s="1"/>
  <c r="I215" i="2" s="1"/>
  <c r="E251" i="2"/>
  <c r="H251" i="2" s="1"/>
  <c r="I251" i="2" s="1"/>
  <c r="E287" i="2"/>
  <c r="H287" i="2" s="1"/>
  <c r="I287" i="2" s="1"/>
  <c r="E323" i="2"/>
  <c r="H323" i="2" s="1"/>
  <c r="I323" i="2" s="1"/>
  <c r="E995" i="2"/>
  <c r="H995" i="2" s="1"/>
  <c r="I995" i="2" s="1"/>
  <c r="E833" i="2"/>
  <c r="H833" i="2" s="1"/>
  <c r="I833" i="2" s="1"/>
  <c r="E671" i="2"/>
  <c r="H671" i="2" s="1"/>
  <c r="I671" i="2" s="1"/>
  <c r="E440" i="2"/>
  <c r="H440" i="2" s="1"/>
  <c r="I440" i="2" s="1"/>
  <c r="E116" i="2"/>
  <c r="H116" i="2" s="1"/>
  <c r="I116" i="2" s="1"/>
  <c r="E696" i="2"/>
  <c r="H696" i="2" s="1"/>
  <c r="I696" i="2" s="1"/>
  <c r="E276" i="2"/>
  <c r="H276" i="2" s="1"/>
  <c r="I276" i="2" s="1"/>
  <c r="E959" i="2"/>
  <c r="H959" i="2" s="1"/>
  <c r="I959" i="2" s="1"/>
  <c r="E797" i="2"/>
  <c r="H797" i="2" s="1"/>
  <c r="I797" i="2" s="1"/>
  <c r="E635" i="2"/>
  <c r="H635" i="2" s="1"/>
  <c r="I635" i="2" s="1"/>
  <c r="E368" i="2"/>
  <c r="H368" i="2" s="1"/>
  <c r="I368" i="2" s="1"/>
  <c r="E1010" i="2"/>
  <c r="H1010" i="2" s="1"/>
  <c r="I1010" i="2" s="1"/>
  <c r="E848" i="2"/>
  <c r="H848" i="2" s="1"/>
  <c r="I848" i="2" s="1"/>
  <c r="E686" i="2"/>
  <c r="H686" i="2" s="1"/>
  <c r="I686" i="2" s="1"/>
  <c r="E474" i="2"/>
  <c r="H474" i="2" s="1"/>
  <c r="I474" i="2" s="1"/>
  <c r="E150" i="2"/>
  <c r="H150" i="2" s="1"/>
  <c r="I150" i="2" s="1"/>
  <c r="E1020" i="2"/>
  <c r="H1020" i="2" s="1"/>
  <c r="I1020" i="2" s="1"/>
  <c r="E168" i="2"/>
  <c r="H168" i="2" s="1"/>
  <c r="I168" i="2" s="1"/>
  <c r="E923" i="2"/>
  <c r="H923" i="2" s="1"/>
  <c r="I923" i="2" s="1"/>
  <c r="E761" i="2"/>
  <c r="H761" i="2" s="1"/>
  <c r="I761" i="2" s="1"/>
  <c r="E599" i="2"/>
  <c r="H599" i="2" s="1"/>
  <c r="I599" i="2" s="1"/>
  <c r="E296" i="2"/>
  <c r="H296" i="2" s="1"/>
  <c r="I296" i="2" s="1"/>
  <c r="E75" i="2"/>
  <c r="H75" i="2" s="1"/>
  <c r="I75" i="2" s="1"/>
  <c r="E111" i="2"/>
  <c r="H111" i="2" s="1"/>
  <c r="I111" i="2" s="1"/>
  <c r="E147" i="2"/>
  <c r="H147" i="2" s="1"/>
  <c r="I147" i="2" s="1"/>
  <c r="E183" i="2"/>
  <c r="H183" i="2" s="1"/>
  <c r="I183" i="2" s="1"/>
  <c r="E219" i="2"/>
  <c r="H219" i="2" s="1"/>
  <c r="I219" i="2" s="1"/>
  <c r="E255" i="2"/>
  <c r="H255" i="2" s="1"/>
  <c r="I255" i="2" s="1"/>
  <c r="E291" i="2"/>
  <c r="H291" i="2" s="1"/>
  <c r="I291" i="2" s="1"/>
  <c r="E327" i="2"/>
  <c r="H327" i="2" s="1"/>
  <c r="I327" i="2" s="1"/>
  <c r="E363" i="2"/>
  <c r="H363" i="2" s="1"/>
  <c r="I363" i="2" s="1"/>
  <c r="E399" i="2"/>
  <c r="H399" i="2" s="1"/>
  <c r="I399" i="2" s="1"/>
  <c r="E435" i="2"/>
  <c r="H435" i="2" s="1"/>
  <c r="I435" i="2" s="1"/>
  <c r="E471" i="2"/>
  <c r="H471" i="2" s="1"/>
  <c r="I471" i="2" s="1"/>
  <c r="E507" i="2"/>
  <c r="H507" i="2" s="1"/>
  <c r="I507" i="2" s="1"/>
  <c r="E543" i="2"/>
  <c r="H543" i="2" s="1"/>
  <c r="I543" i="2" s="1"/>
  <c r="E579" i="2"/>
  <c r="E615" i="2"/>
  <c r="H615" i="2" s="1"/>
  <c r="I615" i="2" s="1"/>
  <c r="E651" i="2"/>
  <c r="H651" i="2" s="1"/>
  <c r="I651" i="2" s="1"/>
  <c r="E687" i="2"/>
  <c r="H687" i="2" s="1"/>
  <c r="I687" i="2" s="1"/>
  <c r="E723" i="2"/>
  <c r="H723" i="2" s="1"/>
  <c r="I723" i="2" s="1"/>
  <c r="E759" i="2"/>
  <c r="H759" i="2" s="1"/>
  <c r="I759" i="2" s="1"/>
  <c r="E795" i="2"/>
  <c r="H795" i="2" s="1"/>
  <c r="I795" i="2" s="1"/>
  <c r="E831" i="2"/>
  <c r="H831" i="2" s="1"/>
  <c r="I831" i="2" s="1"/>
  <c r="E867" i="2"/>
  <c r="H867" i="2" s="1"/>
  <c r="I867" i="2" s="1"/>
  <c r="E903" i="2"/>
  <c r="H903" i="2" s="1"/>
  <c r="I903" i="2" s="1"/>
  <c r="E939" i="2"/>
  <c r="H939" i="2" s="1"/>
  <c r="I939" i="2" s="1"/>
  <c r="E975" i="2"/>
  <c r="H975" i="2" s="1"/>
  <c r="I975" i="2" s="1"/>
  <c r="E1011" i="2"/>
  <c r="H1011" i="2" s="1"/>
  <c r="I1011" i="2" s="1"/>
  <c r="E64" i="2"/>
  <c r="H64" i="2" s="1"/>
  <c r="I64" i="2" s="1"/>
  <c r="E100" i="2"/>
  <c r="H100" i="2" s="1"/>
  <c r="I100" i="2" s="1"/>
  <c r="E136" i="2"/>
  <c r="H136" i="2" s="1"/>
  <c r="I136" i="2" s="1"/>
  <c r="E172" i="2"/>
  <c r="H172" i="2" s="1"/>
  <c r="I172" i="2" s="1"/>
  <c r="E208" i="2"/>
  <c r="H208" i="2" s="1"/>
  <c r="I208" i="2" s="1"/>
  <c r="E244" i="2"/>
  <c r="H244" i="2" s="1"/>
  <c r="I244" i="2" s="1"/>
  <c r="E280" i="2"/>
  <c r="H280" i="2" s="1"/>
  <c r="I280" i="2" s="1"/>
  <c r="E316" i="2"/>
  <c r="H316" i="2" s="1"/>
  <c r="I316" i="2" s="1"/>
  <c r="E352" i="2"/>
  <c r="H352" i="2" s="1"/>
  <c r="I352" i="2" s="1"/>
  <c r="E388" i="2"/>
  <c r="H388" i="2" s="1"/>
  <c r="I388" i="2" s="1"/>
  <c r="E424" i="2"/>
  <c r="H424" i="2" s="1"/>
  <c r="I424" i="2" s="1"/>
  <c r="E460" i="2"/>
  <c r="H460" i="2" s="1"/>
  <c r="I460" i="2" s="1"/>
  <c r="E496" i="2"/>
  <c r="H496" i="2" s="1"/>
  <c r="I496" i="2" s="1"/>
  <c r="E532" i="2"/>
  <c r="H532" i="2" s="1"/>
  <c r="I532" i="2" s="1"/>
  <c r="E568" i="2"/>
  <c r="H568" i="2" s="1"/>
  <c r="I568" i="2" s="1"/>
  <c r="E604" i="2"/>
  <c r="H604" i="2" s="1"/>
  <c r="I604" i="2" s="1"/>
  <c r="E640" i="2"/>
  <c r="H640" i="2" s="1"/>
  <c r="I640" i="2" s="1"/>
  <c r="E676" i="2"/>
  <c r="H676" i="2" s="1"/>
  <c r="I676" i="2" s="1"/>
  <c r="E712" i="2"/>
  <c r="H712" i="2" s="1"/>
  <c r="I712" i="2" s="1"/>
  <c r="E748" i="2"/>
  <c r="H748" i="2" s="1"/>
  <c r="I748" i="2" s="1"/>
  <c r="E784" i="2"/>
  <c r="H784" i="2" s="1"/>
  <c r="I784" i="2" s="1"/>
  <c r="E820" i="2"/>
  <c r="H820" i="2" s="1"/>
  <c r="I820" i="2" s="1"/>
  <c r="E856" i="2"/>
  <c r="H856" i="2" s="1"/>
  <c r="I856" i="2" s="1"/>
  <c r="E892" i="2"/>
  <c r="H892" i="2" s="1"/>
  <c r="I892" i="2" s="1"/>
  <c r="E928" i="2"/>
  <c r="H928" i="2" s="1"/>
  <c r="I928" i="2" s="1"/>
  <c r="E964" i="2"/>
  <c r="H964" i="2" s="1"/>
  <c r="I964" i="2" s="1"/>
  <c r="E1000" i="2"/>
  <c r="H1000" i="2" s="1"/>
  <c r="I1000" i="2" s="1"/>
  <c r="E1036" i="2"/>
  <c r="H1036" i="2" s="1"/>
  <c r="I1036" i="2" s="1"/>
  <c r="E89" i="2"/>
  <c r="H89" i="2" s="1"/>
  <c r="I89" i="2" s="1"/>
  <c r="E887" i="2"/>
  <c r="H887" i="2" s="1"/>
  <c r="I887" i="2" s="1"/>
  <c r="E224" i="2"/>
  <c r="H224" i="2" s="1"/>
  <c r="I224" i="2" s="1"/>
  <c r="E830" i="2"/>
  <c r="H830" i="2" s="1"/>
  <c r="I830" i="2" s="1"/>
  <c r="E851" i="2"/>
  <c r="H851" i="2" s="1"/>
  <c r="I851" i="2" s="1"/>
  <c r="E152" i="2"/>
  <c r="H152" i="2" s="1"/>
  <c r="I152" i="2" s="1"/>
  <c r="E740" i="2"/>
  <c r="H740" i="2" s="1"/>
  <c r="I740" i="2" s="1"/>
  <c r="E668" i="2"/>
  <c r="H668" i="2" s="1"/>
  <c r="I668" i="2" s="1"/>
  <c r="E625" i="2"/>
  <c r="H625" i="2" s="1"/>
  <c r="I625" i="2" s="1"/>
  <c r="E141" i="2"/>
  <c r="H141" i="2" s="1"/>
  <c r="I141" i="2" s="1"/>
  <c r="E249" i="2"/>
  <c r="H249" i="2" s="1"/>
  <c r="I249" i="2" s="1"/>
  <c r="E357" i="2"/>
  <c r="H357" i="2" s="1"/>
  <c r="I357" i="2" s="1"/>
  <c r="E465" i="2"/>
  <c r="H465" i="2" s="1"/>
  <c r="I465" i="2" s="1"/>
  <c r="E573" i="2"/>
  <c r="H573" i="2" s="1"/>
  <c r="I573" i="2" s="1"/>
  <c r="E681" i="2"/>
  <c r="H681" i="2" s="1"/>
  <c r="I681" i="2" s="1"/>
  <c r="E789" i="2"/>
  <c r="H789" i="2" s="1"/>
  <c r="I789" i="2" s="1"/>
  <c r="E897" i="2"/>
  <c r="E1005" i="2"/>
  <c r="H1005" i="2" s="1"/>
  <c r="I1005" i="2" s="1"/>
  <c r="E130" i="2"/>
  <c r="H130" i="2" s="1"/>
  <c r="I130" i="2" s="1"/>
  <c r="E238" i="2"/>
  <c r="H238" i="2" s="1"/>
  <c r="I238" i="2" s="1"/>
  <c r="E346" i="2"/>
  <c r="H346" i="2" s="1"/>
  <c r="I346" i="2" s="1"/>
  <c r="E454" i="2"/>
  <c r="H454" i="2" s="1"/>
  <c r="I454" i="2" s="1"/>
  <c r="E562" i="2"/>
  <c r="H562" i="2" s="1"/>
  <c r="I562" i="2" s="1"/>
  <c r="E670" i="2"/>
  <c r="H670" i="2" s="1"/>
  <c r="I670" i="2" s="1"/>
  <c r="E778" i="2"/>
  <c r="H778" i="2" s="1"/>
  <c r="I778" i="2" s="1"/>
  <c r="E886" i="2"/>
  <c r="H886" i="2" s="1"/>
  <c r="I886" i="2" s="1"/>
  <c r="E994" i="2"/>
  <c r="H994" i="2" s="1"/>
  <c r="I994" i="2" s="1"/>
  <c r="E119" i="2"/>
  <c r="H119" i="2" s="1"/>
  <c r="I119" i="2" s="1"/>
  <c r="E191" i="2"/>
  <c r="H191" i="2" s="1"/>
  <c r="I191" i="2" s="1"/>
  <c r="E263" i="2"/>
  <c r="H263" i="2" s="1"/>
  <c r="I263" i="2" s="1"/>
  <c r="E335" i="2"/>
  <c r="H335" i="2" s="1"/>
  <c r="I335" i="2" s="1"/>
  <c r="E395" i="2"/>
  <c r="H395" i="2" s="1"/>
  <c r="I395" i="2" s="1"/>
  <c r="E443" i="2"/>
  <c r="H443" i="2" s="1"/>
  <c r="I443" i="2" s="1"/>
  <c r="E497" i="2"/>
  <c r="H497" i="2" s="1"/>
  <c r="I497" i="2" s="1"/>
  <c r="E539" i="2"/>
  <c r="H539" i="2" s="1"/>
  <c r="I539" i="2" s="1"/>
  <c r="E67" i="2"/>
  <c r="H67" i="2" s="1"/>
  <c r="I67" i="2" s="1"/>
  <c r="E109" i="2"/>
  <c r="H109" i="2" s="1"/>
  <c r="I109" i="2" s="1"/>
  <c r="E151" i="2"/>
  <c r="H151" i="2" s="1"/>
  <c r="I151" i="2" s="1"/>
  <c r="E199" i="2"/>
  <c r="H199" i="2" s="1"/>
  <c r="I199" i="2" s="1"/>
  <c r="E241" i="2"/>
  <c r="H241" i="2" s="1"/>
  <c r="I241" i="2" s="1"/>
  <c r="E283" i="2"/>
  <c r="H283" i="2" s="1"/>
  <c r="I283" i="2" s="1"/>
  <c r="E325" i="2"/>
  <c r="H325" i="2" s="1"/>
  <c r="I325" i="2" s="1"/>
  <c r="E361" i="2"/>
  <c r="H361" i="2" s="1"/>
  <c r="I361" i="2" s="1"/>
  <c r="E397" i="2"/>
  <c r="H397" i="2" s="1"/>
  <c r="I397" i="2" s="1"/>
  <c r="E433" i="2"/>
  <c r="H433" i="2" s="1"/>
  <c r="I433" i="2" s="1"/>
  <c r="E469" i="2"/>
  <c r="H469" i="2" s="1"/>
  <c r="I469" i="2" s="1"/>
  <c r="E505" i="2"/>
  <c r="H505" i="2" s="1"/>
  <c r="I505" i="2" s="1"/>
  <c r="E541" i="2"/>
  <c r="H541" i="2" s="1"/>
  <c r="I541" i="2" s="1"/>
  <c r="E66" i="2"/>
  <c r="H66" i="2" s="1"/>
  <c r="I66" i="2" s="1"/>
  <c r="E174" i="2"/>
  <c r="H174" i="2" s="1"/>
  <c r="I174" i="2" s="1"/>
  <c r="E282" i="2"/>
  <c r="H282" i="2" s="1"/>
  <c r="I282" i="2" s="1"/>
  <c r="E390" i="2"/>
  <c r="H390" i="2" s="1"/>
  <c r="I390" i="2" s="1"/>
  <c r="E498" i="2"/>
  <c r="H498" i="2" s="1"/>
  <c r="I498" i="2" s="1"/>
  <c r="E590" i="2"/>
  <c r="H590" i="2" s="1"/>
  <c r="I590" i="2" s="1"/>
  <c r="E644" i="2"/>
  <c r="H644" i="2" s="1"/>
  <c r="I644" i="2" s="1"/>
  <c r="E698" i="2"/>
  <c r="H698" i="2" s="1"/>
  <c r="I698" i="2" s="1"/>
  <c r="E752" i="2"/>
  <c r="H752" i="2" s="1"/>
  <c r="I752" i="2" s="1"/>
  <c r="E806" i="2"/>
  <c r="H806" i="2" s="1"/>
  <c r="I806" i="2" s="1"/>
  <c r="E860" i="2"/>
  <c r="H860" i="2" s="1"/>
  <c r="I860" i="2" s="1"/>
  <c r="E914" i="2"/>
  <c r="H914" i="2" s="1"/>
  <c r="I914" i="2" s="1"/>
  <c r="E968" i="2"/>
  <c r="H968" i="2" s="1"/>
  <c r="I968" i="2" s="1"/>
  <c r="E1022" i="2"/>
  <c r="H1022" i="2" s="1"/>
  <c r="I1022" i="2" s="1"/>
  <c r="E122" i="2"/>
  <c r="H122" i="2" s="1"/>
  <c r="I122" i="2" s="1"/>
  <c r="E230" i="2"/>
  <c r="H230" i="2" s="1"/>
  <c r="I230" i="2" s="1"/>
  <c r="E338" i="2"/>
  <c r="H338" i="2" s="1"/>
  <c r="I338" i="2" s="1"/>
  <c r="E446" i="2"/>
  <c r="H446" i="2" s="1"/>
  <c r="I446" i="2" s="1"/>
  <c r="E554" i="2"/>
  <c r="H554" i="2" s="1"/>
  <c r="I554" i="2" s="1"/>
  <c r="E619" i="2"/>
  <c r="H619" i="2" s="1"/>
  <c r="I619" i="2" s="1"/>
  <c r="E673" i="2"/>
  <c r="H673" i="2" s="1"/>
  <c r="I673" i="2" s="1"/>
  <c r="E727" i="2"/>
  <c r="H727" i="2" s="1"/>
  <c r="I727" i="2" s="1"/>
  <c r="E781" i="2"/>
  <c r="H781" i="2" s="1"/>
  <c r="I781" i="2" s="1"/>
  <c r="E835" i="2"/>
  <c r="H835" i="2" s="1"/>
  <c r="I835" i="2" s="1"/>
  <c r="E889" i="2"/>
  <c r="H889" i="2" s="1"/>
  <c r="I889" i="2" s="1"/>
  <c r="E943" i="2"/>
  <c r="H943" i="2" s="1"/>
  <c r="I943" i="2" s="1"/>
  <c r="E997" i="2"/>
  <c r="H997" i="2" s="1"/>
  <c r="I997" i="2" s="1"/>
  <c r="E72" i="2"/>
  <c r="H72" i="2" s="1"/>
  <c r="I72" i="2" s="1"/>
  <c r="E180" i="2"/>
  <c r="H180" i="2" s="1"/>
  <c r="I180" i="2" s="1"/>
  <c r="E288" i="2"/>
  <c r="H288" i="2" s="1"/>
  <c r="I288" i="2" s="1"/>
  <c r="E396" i="2"/>
  <c r="H396" i="2" s="1"/>
  <c r="I396" i="2" s="1"/>
  <c r="E504" i="2"/>
  <c r="H504" i="2" s="1"/>
  <c r="I504" i="2" s="1"/>
  <c r="E594" i="2"/>
  <c r="H594" i="2" s="1"/>
  <c r="I594" i="2" s="1"/>
  <c r="E648" i="2"/>
  <c r="H648" i="2" s="1"/>
  <c r="I648" i="2" s="1"/>
  <c r="E702" i="2"/>
  <c r="H702" i="2" s="1"/>
  <c r="I702" i="2" s="1"/>
  <c r="E756" i="2"/>
  <c r="H756" i="2" s="1"/>
  <c r="I756" i="2" s="1"/>
  <c r="E810" i="2"/>
  <c r="H810" i="2" s="1"/>
  <c r="I810" i="2" s="1"/>
  <c r="E864" i="2"/>
  <c r="H864" i="2" s="1"/>
  <c r="I864" i="2" s="1"/>
  <c r="E918" i="2"/>
  <c r="H918" i="2" s="1"/>
  <c r="I918" i="2" s="1"/>
  <c r="E972" i="2"/>
  <c r="H972" i="2" s="1"/>
  <c r="I972" i="2" s="1"/>
  <c r="E1026" i="2"/>
  <c r="H1026" i="2" s="1"/>
  <c r="I1026" i="2" s="1"/>
  <c r="E146" i="2"/>
  <c r="H146" i="2" s="1"/>
  <c r="I146" i="2" s="1"/>
  <c r="E254" i="2"/>
  <c r="H254" i="2" s="1"/>
  <c r="I254" i="2" s="1"/>
  <c r="E362" i="2"/>
  <c r="H362" i="2" s="1"/>
  <c r="I362" i="2" s="1"/>
  <c r="E470" i="2"/>
  <c r="H470" i="2" s="1"/>
  <c r="I470" i="2" s="1"/>
  <c r="E577" i="2"/>
  <c r="H577" i="2" s="1"/>
  <c r="I577" i="2" s="1"/>
  <c r="E631" i="2"/>
  <c r="H631" i="2" s="1"/>
  <c r="I631" i="2" s="1"/>
  <c r="E685" i="2"/>
  <c r="E739" i="2"/>
  <c r="H739" i="2" s="1"/>
  <c r="I739" i="2" s="1"/>
  <c r="E793" i="2"/>
  <c r="H793" i="2" s="1"/>
  <c r="I793" i="2" s="1"/>
  <c r="E847" i="2"/>
  <c r="H847" i="2" s="1"/>
  <c r="I847" i="2" s="1"/>
  <c r="E901" i="2"/>
  <c r="H901" i="2" s="1"/>
  <c r="I901" i="2" s="1"/>
  <c r="E955" i="2"/>
  <c r="H955" i="2" s="1"/>
  <c r="I955" i="2" s="1"/>
  <c r="E1009" i="2"/>
  <c r="H1009" i="2" s="1"/>
  <c r="I1009" i="2" s="1"/>
  <c r="E804" i="2"/>
  <c r="H804" i="2" s="1"/>
  <c r="I804" i="2" s="1"/>
  <c r="E948" i="2"/>
  <c r="H948" i="2" s="1"/>
  <c r="I948" i="2" s="1"/>
  <c r="E786" i="2"/>
  <c r="H786" i="2" s="1"/>
  <c r="I786" i="2" s="1"/>
  <c r="E624" i="2"/>
  <c r="H624" i="2" s="1"/>
  <c r="I624" i="2" s="1"/>
  <c r="E348" i="2"/>
  <c r="H348" i="2" s="1"/>
  <c r="I348" i="2" s="1"/>
  <c r="E859" i="2"/>
  <c r="H859" i="2" s="1"/>
  <c r="I859" i="2" s="1"/>
  <c r="E170" i="2"/>
  <c r="H170" i="2" s="1"/>
  <c r="I170" i="2" s="1"/>
  <c r="E750" i="2"/>
  <c r="H750" i="2" s="1"/>
  <c r="I750" i="2" s="1"/>
  <c r="E823" i="2"/>
  <c r="H823" i="2" s="1"/>
  <c r="I823" i="2" s="1"/>
  <c r="E98" i="2"/>
  <c r="H98" i="2" s="1"/>
  <c r="I98" i="2" s="1"/>
  <c r="E714" i="2"/>
  <c r="H714" i="2" s="1"/>
  <c r="I714" i="2" s="1"/>
  <c r="E546" i="2"/>
  <c r="H546" i="2" s="1"/>
  <c r="I546" i="2" s="1"/>
  <c r="E977" i="2"/>
  <c r="H977" i="2" s="1"/>
  <c r="I977" i="2" s="1"/>
  <c r="E404" i="2"/>
  <c r="H404" i="2" s="1"/>
  <c r="I404" i="2" s="1"/>
  <c r="E63" i="2"/>
  <c r="H63" i="2" s="1"/>
  <c r="I63" i="2" s="1"/>
  <c r="E171" i="2"/>
  <c r="H171" i="2" s="1"/>
  <c r="I171" i="2" s="1"/>
  <c r="E279" i="2"/>
  <c r="H279" i="2" s="1"/>
  <c r="I279" i="2" s="1"/>
  <c r="E387" i="2"/>
  <c r="H387" i="2" s="1"/>
  <c r="I387" i="2" s="1"/>
  <c r="E495" i="2"/>
  <c r="H495" i="2" s="1"/>
  <c r="I495" i="2" s="1"/>
  <c r="E603" i="2"/>
  <c r="H603" i="2" s="1"/>
  <c r="I603" i="2" s="1"/>
  <c r="E711" i="2"/>
  <c r="H711" i="2" s="1"/>
  <c r="I711" i="2" s="1"/>
  <c r="E819" i="2"/>
  <c r="H819" i="2" s="1"/>
  <c r="I819" i="2" s="1"/>
  <c r="E927" i="2"/>
  <c r="H927" i="2" s="1"/>
  <c r="I927" i="2" s="1"/>
  <c r="E1035" i="2"/>
  <c r="H1035" i="2" s="1"/>
  <c r="I1035" i="2" s="1"/>
  <c r="E160" i="2"/>
  <c r="H160" i="2" s="1"/>
  <c r="I160" i="2" s="1"/>
  <c r="E268" i="2"/>
  <c r="H268" i="2" s="1"/>
  <c r="I268" i="2" s="1"/>
  <c r="E376" i="2"/>
  <c r="H376" i="2" s="1"/>
  <c r="I376" i="2" s="1"/>
  <c r="E484" i="2"/>
  <c r="H484" i="2" s="1"/>
  <c r="I484" i="2" s="1"/>
  <c r="E592" i="2"/>
  <c r="H592" i="2" s="1"/>
  <c r="I592" i="2" s="1"/>
  <c r="E700" i="2"/>
  <c r="H700" i="2" s="1"/>
  <c r="I700" i="2" s="1"/>
  <c r="E808" i="2"/>
  <c r="H808" i="2" s="1"/>
  <c r="I808" i="2" s="1"/>
  <c r="E916" i="2"/>
  <c r="H916" i="2" s="1"/>
  <c r="I916" i="2" s="1"/>
  <c r="E1024" i="2"/>
  <c r="H1024" i="2" s="1"/>
  <c r="I1024" i="2" s="1"/>
  <c r="E125" i="2"/>
  <c r="H125" i="2" s="1"/>
  <c r="I125" i="2" s="1"/>
  <c r="E197" i="2"/>
  <c r="H197" i="2" s="1"/>
  <c r="I197" i="2" s="1"/>
  <c r="E269" i="2"/>
  <c r="H269" i="2" s="1"/>
  <c r="I269" i="2" s="1"/>
  <c r="E341" i="2"/>
  <c r="H341" i="2" s="1"/>
  <c r="I341" i="2" s="1"/>
  <c r="E401" i="2"/>
  <c r="H401" i="2" s="1"/>
  <c r="I401" i="2" s="1"/>
  <c r="E449" i="2"/>
  <c r="H449" i="2" s="1"/>
  <c r="I449" i="2" s="1"/>
  <c r="E503" i="2"/>
  <c r="H503" i="2" s="1"/>
  <c r="I503" i="2" s="1"/>
  <c r="E545" i="2"/>
  <c r="E73" i="2"/>
  <c r="H73" i="2" s="1"/>
  <c r="I73" i="2" s="1"/>
  <c r="E115" i="2"/>
  <c r="H115" i="2" s="1"/>
  <c r="I115" i="2" s="1"/>
  <c r="E163" i="2"/>
  <c r="H163" i="2" s="1"/>
  <c r="I163" i="2" s="1"/>
  <c r="E205" i="2"/>
  <c r="H205" i="2" s="1"/>
  <c r="I205" i="2" s="1"/>
  <c r="E247" i="2"/>
  <c r="H247" i="2" s="1"/>
  <c r="I247" i="2" s="1"/>
  <c r="E289" i="2"/>
  <c r="H289" i="2" s="1"/>
  <c r="I289" i="2" s="1"/>
  <c r="E331" i="2"/>
  <c r="H331" i="2" s="1"/>
  <c r="I331" i="2" s="1"/>
  <c r="E367" i="2"/>
  <c r="H367" i="2" s="1"/>
  <c r="I367" i="2" s="1"/>
  <c r="E403" i="2"/>
  <c r="H403" i="2" s="1"/>
  <c r="I403" i="2" s="1"/>
  <c r="E439" i="2"/>
  <c r="H439" i="2" s="1"/>
  <c r="I439" i="2" s="1"/>
  <c r="E475" i="2"/>
  <c r="H475" i="2" s="1"/>
  <c r="I475" i="2" s="1"/>
  <c r="E511" i="2"/>
  <c r="H511" i="2" s="1"/>
  <c r="I511" i="2" s="1"/>
  <c r="E547" i="2"/>
  <c r="H547" i="2" s="1"/>
  <c r="I547" i="2" s="1"/>
  <c r="E84" i="2"/>
  <c r="H84" i="2" s="1"/>
  <c r="I84" i="2" s="1"/>
  <c r="E192" i="2"/>
  <c r="H192" i="2" s="1"/>
  <c r="I192" i="2" s="1"/>
  <c r="E300" i="2"/>
  <c r="H300" i="2" s="1"/>
  <c r="I300" i="2" s="1"/>
  <c r="E408" i="2"/>
  <c r="H408" i="2" s="1"/>
  <c r="I408" i="2" s="1"/>
  <c r="E516" i="2"/>
  <c r="H516" i="2" s="1"/>
  <c r="I516" i="2" s="1"/>
  <c r="E600" i="2"/>
  <c r="H600" i="2" s="1"/>
  <c r="I600" i="2" s="1"/>
  <c r="E654" i="2"/>
  <c r="H654" i="2" s="1"/>
  <c r="I654" i="2" s="1"/>
  <c r="E708" i="2"/>
  <c r="H708" i="2" s="1"/>
  <c r="I708" i="2" s="1"/>
  <c r="E762" i="2"/>
  <c r="H762" i="2" s="1"/>
  <c r="I762" i="2" s="1"/>
  <c r="E816" i="2"/>
  <c r="H816" i="2" s="1"/>
  <c r="I816" i="2" s="1"/>
  <c r="E870" i="2"/>
  <c r="H870" i="2" s="1"/>
  <c r="I870" i="2" s="1"/>
  <c r="E924" i="2"/>
  <c r="H924" i="2" s="1"/>
  <c r="I924" i="2" s="1"/>
  <c r="E978" i="2"/>
  <c r="H978" i="2" s="1"/>
  <c r="I978" i="2" s="1"/>
  <c r="E1032" i="2"/>
  <c r="H1032" i="2" s="1"/>
  <c r="I1032" i="2" s="1"/>
  <c r="E140" i="2"/>
  <c r="H140" i="2" s="1"/>
  <c r="I140" i="2" s="1"/>
  <c r="E248" i="2"/>
  <c r="H248" i="2" s="1"/>
  <c r="I248" i="2" s="1"/>
  <c r="E356" i="2"/>
  <c r="H356" i="2" s="1"/>
  <c r="I356" i="2" s="1"/>
  <c r="E464" i="2"/>
  <c r="H464" i="2" s="1"/>
  <c r="I464" i="2" s="1"/>
  <c r="E572" i="2"/>
  <c r="H572" i="2" s="1"/>
  <c r="I572" i="2" s="1"/>
  <c r="E629" i="2"/>
  <c r="H629" i="2" s="1"/>
  <c r="I629" i="2" s="1"/>
  <c r="E683" i="2"/>
  <c r="H683" i="2" s="1"/>
  <c r="I683" i="2" s="1"/>
  <c r="E737" i="2"/>
  <c r="H737" i="2" s="1"/>
  <c r="I737" i="2" s="1"/>
  <c r="E791" i="2"/>
  <c r="H791" i="2" s="1"/>
  <c r="I791" i="2" s="1"/>
  <c r="E845" i="2"/>
  <c r="H845" i="2" s="1"/>
  <c r="I845" i="2" s="1"/>
  <c r="E899" i="2"/>
  <c r="H899" i="2" s="1"/>
  <c r="I899" i="2" s="1"/>
  <c r="E953" i="2"/>
  <c r="H953" i="2" s="1"/>
  <c r="I953" i="2" s="1"/>
  <c r="E1007" i="2"/>
  <c r="H1007" i="2" s="1"/>
  <c r="I1007" i="2" s="1"/>
  <c r="E90" i="2"/>
  <c r="H90" i="2" s="1"/>
  <c r="I90" i="2" s="1"/>
  <c r="E198" i="2"/>
  <c r="H198" i="2" s="1"/>
  <c r="I198" i="2" s="1"/>
  <c r="E306" i="2"/>
  <c r="H306" i="2" s="1"/>
  <c r="I306" i="2" s="1"/>
  <c r="E414" i="2"/>
  <c r="H414" i="2" s="1"/>
  <c r="I414" i="2" s="1"/>
  <c r="E522" i="2"/>
  <c r="H522" i="2" s="1"/>
  <c r="I522" i="2" s="1"/>
  <c r="E602" i="2"/>
  <c r="H602" i="2" s="1"/>
  <c r="I602" i="2" s="1"/>
  <c r="E656" i="2"/>
  <c r="H656" i="2" s="1"/>
  <c r="I656" i="2" s="1"/>
  <c r="E710" i="2"/>
  <c r="H710" i="2" s="1"/>
  <c r="I710" i="2" s="1"/>
  <c r="E764" i="2"/>
  <c r="H764" i="2" s="1"/>
  <c r="I764" i="2" s="1"/>
  <c r="E818" i="2"/>
  <c r="H818" i="2" s="1"/>
  <c r="I818" i="2" s="1"/>
  <c r="E872" i="2"/>
  <c r="H872" i="2" s="1"/>
  <c r="I872" i="2" s="1"/>
  <c r="E926" i="2"/>
  <c r="H926" i="2" s="1"/>
  <c r="I926" i="2" s="1"/>
  <c r="E980" i="2"/>
  <c r="H980" i="2" s="1"/>
  <c r="I980" i="2" s="1"/>
  <c r="E1034" i="2"/>
  <c r="H1034" i="2" s="1"/>
  <c r="I1034" i="2" s="1"/>
  <c r="E164" i="2"/>
  <c r="H164" i="2" s="1"/>
  <c r="I164" i="2" s="1"/>
  <c r="E272" i="2"/>
  <c r="H272" i="2" s="1"/>
  <c r="I272" i="2" s="1"/>
  <c r="E380" i="2"/>
  <c r="H380" i="2" s="1"/>
  <c r="I380" i="2" s="1"/>
  <c r="E488" i="2"/>
  <c r="H488" i="2" s="1"/>
  <c r="I488" i="2" s="1"/>
  <c r="E587" i="2"/>
  <c r="H587" i="2" s="1"/>
  <c r="I587" i="2" s="1"/>
  <c r="E641" i="2"/>
  <c r="H641" i="2" s="1"/>
  <c r="I641" i="2" s="1"/>
  <c r="E695" i="2"/>
  <c r="H695" i="2" s="1"/>
  <c r="I695" i="2" s="1"/>
  <c r="E749" i="2"/>
  <c r="H749" i="2" s="1"/>
  <c r="I749" i="2" s="1"/>
  <c r="E803" i="2"/>
  <c r="H803" i="2" s="1"/>
  <c r="I803" i="2" s="1"/>
  <c r="E857" i="2"/>
  <c r="H857" i="2" s="1"/>
  <c r="I857" i="2" s="1"/>
  <c r="E911" i="2"/>
  <c r="H911" i="2" s="1"/>
  <c r="I911" i="2" s="1"/>
  <c r="E965" i="2"/>
  <c r="H965" i="2" s="1"/>
  <c r="I965" i="2" s="1"/>
  <c r="E1019" i="2"/>
  <c r="H1019" i="2" s="1"/>
  <c r="I1019" i="2" s="1"/>
  <c r="E722" i="2"/>
  <c r="H722" i="2" s="1"/>
  <c r="I722" i="2" s="1"/>
  <c r="E920" i="2"/>
  <c r="H920" i="2" s="1"/>
  <c r="I920" i="2" s="1"/>
  <c r="E758" i="2"/>
  <c r="H758" i="2" s="1"/>
  <c r="I758" i="2" s="1"/>
  <c r="E596" i="2"/>
  <c r="H596" i="2" s="1"/>
  <c r="I596" i="2" s="1"/>
  <c r="E294" i="2"/>
  <c r="H294" i="2" s="1"/>
  <c r="I294" i="2" s="1"/>
  <c r="E725" i="2"/>
  <c r="H725" i="2" s="1"/>
  <c r="I725" i="2" s="1"/>
  <c r="E438" i="2"/>
  <c r="H438" i="2" s="1"/>
  <c r="I438" i="2" s="1"/>
  <c r="E689" i="2"/>
  <c r="H689" i="2" s="1"/>
  <c r="I689" i="2" s="1"/>
  <c r="E578" i="2"/>
  <c r="H578" i="2" s="1"/>
  <c r="I578" i="2" s="1"/>
  <c r="E949" i="2"/>
  <c r="H949" i="2" s="1"/>
  <c r="I949" i="2" s="1"/>
  <c r="E350" i="2"/>
  <c r="H350" i="2" s="1"/>
  <c r="I350" i="2" s="1"/>
  <c r="E69" i="2"/>
  <c r="H69" i="2" s="1"/>
  <c r="I69" i="2" s="1"/>
  <c r="E177" i="2"/>
  <c r="H177" i="2" s="1"/>
  <c r="I177" i="2" s="1"/>
  <c r="E285" i="2"/>
  <c r="H285" i="2" s="1"/>
  <c r="I285" i="2" s="1"/>
  <c r="E393" i="2"/>
  <c r="H393" i="2" s="1"/>
  <c r="I393" i="2" s="1"/>
  <c r="E501" i="2"/>
  <c r="H501" i="2" s="1"/>
  <c r="I501" i="2" s="1"/>
  <c r="E609" i="2"/>
  <c r="H609" i="2" s="1"/>
  <c r="I609" i="2" s="1"/>
  <c r="E717" i="2"/>
  <c r="H717" i="2" s="1"/>
  <c r="I717" i="2" s="1"/>
  <c r="E825" i="2"/>
  <c r="H825" i="2" s="1"/>
  <c r="I825" i="2" s="1"/>
  <c r="E933" i="2"/>
  <c r="H933" i="2" s="1"/>
  <c r="I933" i="2" s="1"/>
  <c r="E1041" i="2"/>
  <c r="H1041" i="2" s="1"/>
  <c r="I1041" i="2" s="1"/>
  <c r="E166" i="2"/>
  <c r="H166" i="2" s="1"/>
  <c r="I166" i="2" s="1"/>
  <c r="E274" i="2"/>
  <c r="H274" i="2" s="1"/>
  <c r="I274" i="2" s="1"/>
  <c r="E382" i="2"/>
  <c r="H382" i="2" s="1"/>
  <c r="I382" i="2" s="1"/>
  <c r="E490" i="2"/>
  <c r="H490" i="2" s="1"/>
  <c r="I490" i="2" s="1"/>
  <c r="E598" i="2"/>
  <c r="H598" i="2" s="1"/>
  <c r="I598" i="2" s="1"/>
  <c r="E706" i="2"/>
  <c r="H706" i="2" s="1"/>
  <c r="I706" i="2" s="1"/>
  <c r="E814" i="2"/>
  <c r="H814" i="2" s="1"/>
  <c r="I814" i="2" s="1"/>
  <c r="E922" i="2"/>
  <c r="H922" i="2" s="1"/>
  <c r="I922" i="2" s="1"/>
  <c r="E1030" i="2"/>
  <c r="H1030" i="2" s="1"/>
  <c r="I1030" i="2" s="1"/>
  <c r="E149" i="2"/>
  <c r="H149" i="2" s="1"/>
  <c r="I149" i="2" s="1"/>
  <c r="E221" i="2"/>
  <c r="H221" i="2" s="1"/>
  <c r="I221" i="2" s="1"/>
  <c r="E293" i="2"/>
  <c r="H293" i="2" s="1"/>
  <c r="I293" i="2" s="1"/>
  <c r="E359" i="2"/>
  <c r="H359" i="2" s="1"/>
  <c r="I359" i="2" s="1"/>
  <c r="E407" i="2"/>
  <c r="H407" i="2" s="1"/>
  <c r="I407" i="2" s="1"/>
  <c r="E467" i="2"/>
  <c r="H467" i="2" s="1"/>
  <c r="I467" i="2" s="1"/>
  <c r="E509" i="2"/>
  <c r="H509" i="2" s="1"/>
  <c r="I509" i="2" s="1"/>
  <c r="E551" i="2"/>
  <c r="H551" i="2" s="1"/>
  <c r="I551" i="2" s="1"/>
  <c r="E79" i="2"/>
  <c r="H79" i="2" s="1"/>
  <c r="I79" i="2" s="1"/>
  <c r="E127" i="2"/>
  <c r="H127" i="2" s="1"/>
  <c r="I127" i="2" s="1"/>
  <c r="E169" i="2"/>
  <c r="H169" i="2" s="1"/>
  <c r="I169" i="2" s="1"/>
  <c r="E211" i="2"/>
  <c r="H211" i="2" s="1"/>
  <c r="I211" i="2" s="1"/>
  <c r="E253" i="2"/>
  <c r="H253" i="2" s="1"/>
  <c r="I253" i="2" s="1"/>
  <c r="E295" i="2"/>
  <c r="H295" i="2" s="1"/>
  <c r="I295" i="2" s="1"/>
  <c r="E337" i="2"/>
  <c r="H337" i="2" s="1"/>
  <c r="I337" i="2" s="1"/>
  <c r="E373" i="2"/>
  <c r="H373" i="2" s="1"/>
  <c r="I373" i="2" s="1"/>
  <c r="E409" i="2"/>
  <c r="H409" i="2" s="1"/>
  <c r="I409" i="2" s="1"/>
  <c r="E445" i="2"/>
  <c r="H445" i="2" s="1"/>
  <c r="I445" i="2" s="1"/>
  <c r="E481" i="2"/>
  <c r="H481" i="2" s="1"/>
  <c r="I481" i="2" s="1"/>
  <c r="E517" i="2"/>
  <c r="H517" i="2" s="1"/>
  <c r="I517" i="2" s="1"/>
  <c r="E553" i="2"/>
  <c r="H553" i="2" s="1"/>
  <c r="I553" i="2" s="1"/>
  <c r="E102" i="2"/>
  <c r="H102" i="2" s="1"/>
  <c r="I102" i="2" s="1"/>
  <c r="E210" i="2"/>
  <c r="H210" i="2" s="1"/>
  <c r="I210" i="2" s="1"/>
  <c r="E318" i="2"/>
  <c r="H318" i="2" s="1"/>
  <c r="I318" i="2" s="1"/>
  <c r="E426" i="2"/>
  <c r="H426" i="2" s="1"/>
  <c r="I426" i="2" s="1"/>
  <c r="E534" i="2"/>
  <c r="H534" i="2" s="1"/>
  <c r="I534" i="2" s="1"/>
  <c r="E608" i="2"/>
  <c r="H608" i="2" s="1"/>
  <c r="I608" i="2" s="1"/>
  <c r="E662" i="2"/>
  <c r="H662" i="2" s="1"/>
  <c r="I662" i="2" s="1"/>
  <c r="E716" i="2"/>
  <c r="H716" i="2" s="1"/>
  <c r="I716" i="2" s="1"/>
  <c r="E770" i="2"/>
  <c r="H770" i="2" s="1"/>
  <c r="I770" i="2" s="1"/>
  <c r="E824" i="2"/>
  <c r="H824" i="2" s="1"/>
  <c r="I824" i="2" s="1"/>
  <c r="E878" i="2"/>
  <c r="H878" i="2" s="1"/>
  <c r="I878" i="2" s="1"/>
  <c r="E932" i="2"/>
  <c r="H932" i="2" s="1"/>
  <c r="I932" i="2" s="1"/>
  <c r="E986" i="2"/>
  <c r="H986" i="2" s="1"/>
  <c r="I986" i="2" s="1"/>
  <c r="E1040" i="2"/>
  <c r="H1040" i="2" s="1"/>
  <c r="I1040" i="2" s="1"/>
  <c r="E158" i="2"/>
  <c r="H158" i="2" s="1"/>
  <c r="I158" i="2" s="1"/>
  <c r="E266" i="2"/>
  <c r="H266" i="2" s="1"/>
  <c r="I266" i="2" s="1"/>
  <c r="E374" i="2"/>
  <c r="H374" i="2" s="1"/>
  <c r="I374" i="2" s="1"/>
  <c r="E482" i="2"/>
  <c r="H482" i="2" s="1"/>
  <c r="I482" i="2" s="1"/>
  <c r="E583" i="2"/>
  <c r="H583" i="2" s="1"/>
  <c r="I583" i="2" s="1"/>
  <c r="E637" i="2"/>
  <c r="H637" i="2" s="1"/>
  <c r="I637" i="2" s="1"/>
  <c r="E691" i="2"/>
  <c r="H691" i="2" s="1"/>
  <c r="I691" i="2" s="1"/>
  <c r="E745" i="2"/>
  <c r="H745" i="2" s="1"/>
  <c r="I745" i="2" s="1"/>
  <c r="E799" i="2"/>
  <c r="H799" i="2" s="1"/>
  <c r="I799" i="2" s="1"/>
  <c r="E853" i="2"/>
  <c r="H853" i="2" s="1"/>
  <c r="I853" i="2" s="1"/>
  <c r="E907" i="2"/>
  <c r="H907" i="2" s="1"/>
  <c r="I907" i="2" s="1"/>
  <c r="E961" i="2"/>
  <c r="H961" i="2" s="1"/>
  <c r="I961" i="2" s="1"/>
  <c r="E1015" i="2"/>
  <c r="H1015" i="2" s="1"/>
  <c r="I1015" i="2" s="1"/>
  <c r="E108" i="2"/>
  <c r="H108" i="2" s="1"/>
  <c r="I108" i="2" s="1"/>
  <c r="E216" i="2"/>
  <c r="H216" i="2" s="1"/>
  <c r="I216" i="2" s="1"/>
  <c r="E324" i="2"/>
  <c r="H324" i="2" s="1"/>
  <c r="I324" i="2" s="1"/>
  <c r="E432" i="2"/>
  <c r="H432" i="2" s="1"/>
  <c r="I432" i="2" s="1"/>
  <c r="E540" i="2"/>
  <c r="H540" i="2" s="1"/>
  <c r="I540" i="2" s="1"/>
  <c r="E612" i="2"/>
  <c r="H612" i="2" s="1"/>
  <c r="I612" i="2" s="1"/>
  <c r="E666" i="2"/>
  <c r="H666" i="2" s="1"/>
  <c r="I666" i="2" s="1"/>
  <c r="E720" i="2"/>
  <c r="H720" i="2" s="1"/>
  <c r="I720" i="2" s="1"/>
  <c r="E774" i="2"/>
  <c r="H774" i="2" s="1"/>
  <c r="I774" i="2" s="1"/>
  <c r="E828" i="2"/>
  <c r="H828" i="2" s="1"/>
  <c r="I828" i="2" s="1"/>
  <c r="E882" i="2"/>
  <c r="H882" i="2" s="1"/>
  <c r="I882" i="2" s="1"/>
  <c r="E936" i="2"/>
  <c r="H936" i="2" s="1"/>
  <c r="I936" i="2" s="1"/>
  <c r="E990" i="2"/>
  <c r="H990" i="2" s="1"/>
  <c r="I990" i="2" s="1"/>
  <c r="E74" i="2"/>
  <c r="H74" i="2" s="1"/>
  <c r="I74" i="2" s="1"/>
  <c r="E182" i="2"/>
  <c r="H182" i="2" s="1"/>
  <c r="I182" i="2" s="1"/>
  <c r="E290" i="2"/>
  <c r="H290" i="2" s="1"/>
  <c r="I290" i="2" s="1"/>
  <c r="E398" i="2"/>
  <c r="H398" i="2" s="1"/>
  <c r="I398" i="2" s="1"/>
  <c r="E506" i="2"/>
  <c r="H506" i="2" s="1"/>
  <c r="I506" i="2" s="1"/>
  <c r="E595" i="2"/>
  <c r="H595" i="2" s="1"/>
  <c r="I595" i="2" s="1"/>
  <c r="E649" i="2"/>
  <c r="H649" i="2" s="1"/>
  <c r="I649" i="2" s="1"/>
  <c r="E703" i="2"/>
  <c r="H703" i="2" s="1"/>
  <c r="I703" i="2" s="1"/>
  <c r="E757" i="2"/>
  <c r="H757" i="2" s="1"/>
  <c r="I757" i="2" s="1"/>
  <c r="E811" i="2"/>
  <c r="H811" i="2" s="1"/>
  <c r="I811" i="2" s="1"/>
  <c r="E865" i="2"/>
  <c r="H865" i="2" s="1"/>
  <c r="I865" i="2" s="1"/>
  <c r="E919" i="2"/>
  <c r="H919" i="2" s="1"/>
  <c r="I919" i="2" s="1"/>
  <c r="E973" i="2"/>
  <c r="H973" i="2" s="1"/>
  <c r="I973" i="2" s="1"/>
  <c r="E1027" i="2"/>
  <c r="H1027" i="2" s="1"/>
  <c r="I1027" i="2" s="1"/>
  <c r="E614" i="2"/>
  <c r="H614" i="2" s="1"/>
  <c r="I614" i="2" s="1"/>
  <c r="E894" i="2"/>
  <c r="H894" i="2" s="1"/>
  <c r="I894" i="2" s="1"/>
  <c r="E732" i="2"/>
  <c r="H732" i="2" s="1"/>
  <c r="I732" i="2" s="1"/>
  <c r="E564" i="2"/>
  <c r="H564" i="2" s="1"/>
  <c r="I564" i="2" s="1"/>
  <c r="E240" i="2"/>
  <c r="H240" i="2" s="1"/>
  <c r="I240" i="2" s="1"/>
  <c r="E1021" i="2"/>
  <c r="H1021" i="2" s="1"/>
  <c r="I1021" i="2" s="1"/>
  <c r="E494" i="2"/>
  <c r="H494" i="2" s="1"/>
  <c r="I494" i="2" s="1"/>
  <c r="E985" i="2"/>
  <c r="H985" i="2" s="1"/>
  <c r="I985" i="2" s="1"/>
  <c r="E422" i="2"/>
  <c r="H422" i="2" s="1"/>
  <c r="I422" i="2" s="1"/>
  <c r="E876" i="2"/>
  <c r="H876" i="2" s="1"/>
  <c r="I876" i="2" s="1"/>
  <c r="E204" i="2"/>
  <c r="H204" i="2" s="1"/>
  <c r="I204" i="2" s="1"/>
  <c r="E653" i="2"/>
  <c r="H653" i="2" s="1"/>
  <c r="I653" i="2" s="1"/>
  <c r="E135" i="2"/>
  <c r="H135" i="2" s="1"/>
  <c r="I135" i="2" s="1"/>
  <c r="E243" i="2"/>
  <c r="H243" i="2" s="1"/>
  <c r="I243" i="2" s="1"/>
  <c r="E351" i="2"/>
  <c r="H351" i="2" s="1"/>
  <c r="I351" i="2" s="1"/>
  <c r="E459" i="2"/>
  <c r="H459" i="2" s="1"/>
  <c r="I459" i="2" s="1"/>
  <c r="E567" i="2"/>
  <c r="H567" i="2" s="1"/>
  <c r="I567" i="2" s="1"/>
  <c r="E675" i="2"/>
  <c r="H675" i="2" s="1"/>
  <c r="I675" i="2" s="1"/>
  <c r="E783" i="2"/>
  <c r="H783" i="2" s="1"/>
  <c r="I783" i="2" s="1"/>
  <c r="E891" i="2"/>
  <c r="H891" i="2" s="1"/>
  <c r="I891" i="2" s="1"/>
  <c r="E999" i="2"/>
  <c r="H999" i="2" s="1"/>
  <c r="I999" i="2" s="1"/>
  <c r="E124" i="2"/>
  <c r="H124" i="2" s="1"/>
  <c r="I124" i="2" s="1"/>
  <c r="E232" i="2"/>
  <c r="H232" i="2" s="1"/>
  <c r="I232" i="2" s="1"/>
  <c r="E340" i="2"/>
  <c r="H340" i="2" s="1"/>
  <c r="I340" i="2" s="1"/>
  <c r="E448" i="2"/>
  <c r="H448" i="2" s="1"/>
  <c r="I448" i="2" s="1"/>
  <c r="E556" i="2"/>
  <c r="H556" i="2" s="1"/>
  <c r="I556" i="2" s="1"/>
  <c r="E664" i="2"/>
  <c r="H664" i="2" s="1"/>
  <c r="I664" i="2" s="1"/>
  <c r="E772" i="2"/>
  <c r="H772" i="2" s="1"/>
  <c r="I772" i="2" s="1"/>
  <c r="E880" i="2"/>
  <c r="H880" i="2" s="1"/>
  <c r="I880" i="2" s="1"/>
  <c r="E988" i="2"/>
  <c r="H988" i="2" s="1"/>
  <c r="I988" i="2" s="1"/>
  <c r="E113" i="2"/>
  <c r="H113" i="2" s="1"/>
  <c r="I113" i="2" s="1"/>
  <c r="E185" i="2"/>
  <c r="H185" i="2" s="1"/>
  <c r="I185" i="2" s="1"/>
  <c r="E257" i="2"/>
  <c r="H257" i="2" s="1"/>
  <c r="I257" i="2" s="1"/>
  <c r="E329" i="2"/>
  <c r="H329" i="2" s="1"/>
  <c r="I329" i="2" s="1"/>
  <c r="E377" i="2"/>
  <c r="H377" i="2" s="1"/>
  <c r="I377" i="2" s="1"/>
  <c r="E437" i="2"/>
  <c r="H437" i="2" s="1"/>
  <c r="I437" i="2" s="1"/>
  <c r="E485" i="2"/>
  <c r="H485" i="2" s="1"/>
  <c r="I485" i="2" s="1"/>
  <c r="E533" i="2"/>
  <c r="H533" i="2" s="1"/>
  <c r="I533" i="2" s="1"/>
  <c r="E575" i="2"/>
  <c r="H575" i="2" s="1"/>
  <c r="I575" i="2" s="1"/>
  <c r="E103" i="2"/>
  <c r="H103" i="2" s="1"/>
  <c r="I103" i="2" s="1"/>
  <c r="E145" i="2"/>
  <c r="H145" i="2" s="1"/>
  <c r="I145" i="2" s="1"/>
  <c r="E187" i="2"/>
  <c r="H187" i="2" s="1"/>
  <c r="I187" i="2" s="1"/>
  <c r="E235" i="2"/>
  <c r="H235" i="2" s="1"/>
  <c r="I235" i="2" s="1"/>
  <c r="E277" i="2"/>
  <c r="H277" i="2" s="1"/>
  <c r="I277" i="2" s="1"/>
  <c r="E319" i="2"/>
  <c r="H319" i="2" s="1"/>
  <c r="I319" i="2" s="1"/>
  <c r="E355" i="2"/>
  <c r="H355" i="2" s="1"/>
  <c r="I355" i="2" s="1"/>
  <c r="E391" i="2"/>
  <c r="H391" i="2" s="1"/>
  <c r="I391" i="2" s="1"/>
  <c r="E427" i="2"/>
  <c r="H427" i="2" s="1"/>
  <c r="I427" i="2" s="1"/>
  <c r="E463" i="2"/>
  <c r="H463" i="2" s="1"/>
  <c r="I463" i="2" s="1"/>
  <c r="E499" i="2"/>
  <c r="H499" i="2" s="1"/>
  <c r="I499" i="2" s="1"/>
  <c r="E535" i="2"/>
  <c r="H535" i="2" s="1"/>
  <c r="I535" i="2" s="1"/>
  <c r="E571" i="2"/>
  <c r="H571" i="2" s="1"/>
  <c r="I571" i="2" s="1"/>
  <c r="E156" i="2"/>
  <c r="H156" i="2" s="1"/>
  <c r="I156" i="2" s="1"/>
  <c r="E264" i="2"/>
  <c r="H264" i="2" s="1"/>
  <c r="I264" i="2" s="1"/>
  <c r="E372" i="2"/>
  <c r="H372" i="2" s="1"/>
  <c r="I372" i="2" s="1"/>
  <c r="E480" i="2"/>
  <c r="H480" i="2" s="1"/>
  <c r="I480" i="2" s="1"/>
  <c r="E582" i="2"/>
  <c r="H582" i="2" s="1"/>
  <c r="I582" i="2" s="1"/>
  <c r="E636" i="2"/>
  <c r="H636" i="2" s="1"/>
  <c r="I636" i="2" s="1"/>
  <c r="E690" i="2"/>
  <c r="H690" i="2" s="1"/>
  <c r="I690" i="2" s="1"/>
  <c r="E744" i="2"/>
  <c r="H744" i="2" s="1"/>
  <c r="I744" i="2" s="1"/>
  <c r="E798" i="2"/>
  <c r="H798" i="2" s="1"/>
  <c r="I798" i="2" s="1"/>
  <c r="E852" i="2"/>
  <c r="E906" i="2"/>
  <c r="H906" i="2" s="1"/>
  <c r="I906" i="2" s="1"/>
  <c r="E960" i="2"/>
  <c r="H960" i="2" s="1"/>
  <c r="I960" i="2" s="1"/>
  <c r="E1014" i="2"/>
  <c r="H1014" i="2" s="1"/>
  <c r="I1014" i="2" s="1"/>
  <c r="E104" i="2"/>
  <c r="H104" i="2" s="1"/>
  <c r="I104" i="2" s="1"/>
  <c r="E212" i="2"/>
  <c r="H212" i="2" s="1"/>
  <c r="I212" i="2" s="1"/>
  <c r="E320" i="2"/>
  <c r="H320" i="2" s="1"/>
  <c r="I320" i="2" s="1"/>
  <c r="E428" i="2"/>
  <c r="H428" i="2" s="1"/>
  <c r="I428" i="2" s="1"/>
  <c r="E536" i="2"/>
  <c r="H536" i="2" s="1"/>
  <c r="I536" i="2" s="1"/>
  <c r="E611" i="2"/>
  <c r="H611" i="2" s="1"/>
  <c r="I611" i="2" s="1"/>
  <c r="E665" i="2"/>
  <c r="H665" i="2" s="1"/>
  <c r="I665" i="2" s="1"/>
  <c r="E719" i="2"/>
  <c r="H719" i="2" s="1"/>
  <c r="I719" i="2" s="1"/>
  <c r="E773" i="2"/>
  <c r="H773" i="2" s="1"/>
  <c r="I773" i="2" s="1"/>
  <c r="E827" i="2"/>
  <c r="H827" i="2" s="1"/>
  <c r="I827" i="2" s="1"/>
  <c r="E881" i="2"/>
  <c r="H881" i="2" s="1"/>
  <c r="I881" i="2" s="1"/>
  <c r="E935" i="2"/>
  <c r="H935" i="2" s="1"/>
  <c r="I935" i="2" s="1"/>
  <c r="E989" i="2"/>
  <c r="H989" i="2" s="1"/>
  <c r="I989" i="2" s="1"/>
  <c r="E62" i="2"/>
  <c r="H62" i="2" s="1"/>
  <c r="I62" i="2" s="1"/>
  <c r="E162" i="2"/>
  <c r="H162" i="2" s="1"/>
  <c r="I162" i="2" s="1"/>
  <c r="E270" i="2"/>
  <c r="H270" i="2" s="1"/>
  <c r="I270" i="2" s="1"/>
  <c r="E378" i="2"/>
  <c r="H378" i="2" s="1"/>
  <c r="I378" i="2" s="1"/>
  <c r="E486" i="2"/>
  <c r="H486" i="2" s="1"/>
  <c r="I486" i="2" s="1"/>
  <c r="E584" i="2"/>
  <c r="H584" i="2" s="1"/>
  <c r="I584" i="2" s="1"/>
  <c r="E638" i="2"/>
  <c r="H638" i="2" s="1"/>
  <c r="I638" i="2" s="1"/>
  <c r="E692" i="2"/>
  <c r="H692" i="2" s="1"/>
  <c r="I692" i="2" s="1"/>
  <c r="E746" i="2"/>
  <c r="H746" i="2" s="1"/>
  <c r="I746" i="2" s="1"/>
  <c r="E800" i="2"/>
  <c r="H800" i="2" s="1"/>
  <c r="I800" i="2" s="1"/>
  <c r="E854" i="2"/>
  <c r="H854" i="2" s="1"/>
  <c r="I854" i="2" s="1"/>
  <c r="E908" i="2"/>
  <c r="H908" i="2" s="1"/>
  <c r="I908" i="2" s="1"/>
  <c r="E962" i="2"/>
  <c r="H962" i="2" s="1"/>
  <c r="I962" i="2" s="1"/>
  <c r="E1016" i="2"/>
  <c r="H1016" i="2" s="1"/>
  <c r="I1016" i="2" s="1"/>
  <c r="E128" i="2"/>
  <c r="H128" i="2" s="1"/>
  <c r="I128" i="2" s="1"/>
  <c r="E236" i="2"/>
  <c r="H236" i="2" s="1"/>
  <c r="I236" i="2" s="1"/>
  <c r="E344" i="2"/>
  <c r="H344" i="2" s="1"/>
  <c r="I344" i="2" s="1"/>
  <c r="E452" i="2"/>
  <c r="H452" i="2" s="1"/>
  <c r="I452" i="2" s="1"/>
  <c r="E560" i="2"/>
  <c r="H560" i="2" s="1"/>
  <c r="I560" i="2" s="1"/>
  <c r="E623" i="2"/>
  <c r="H623" i="2" s="1"/>
  <c r="I623" i="2" s="1"/>
  <c r="E677" i="2"/>
  <c r="H677" i="2" s="1"/>
  <c r="I677" i="2" s="1"/>
  <c r="E731" i="2"/>
  <c r="H731" i="2" s="1"/>
  <c r="I731" i="2" s="1"/>
  <c r="E785" i="2"/>
  <c r="H785" i="2" s="1"/>
  <c r="I785" i="2" s="1"/>
  <c r="E839" i="2"/>
  <c r="H839" i="2" s="1"/>
  <c r="I839" i="2" s="1"/>
  <c r="E893" i="2"/>
  <c r="H893" i="2" s="1"/>
  <c r="I893" i="2" s="1"/>
  <c r="E947" i="2"/>
  <c r="H947" i="2" s="1"/>
  <c r="I947" i="2" s="1"/>
  <c r="E1001" i="2"/>
  <c r="H1001" i="2" s="1"/>
  <c r="I1001" i="2" s="1"/>
  <c r="E884" i="2"/>
  <c r="H884" i="2" s="1"/>
  <c r="I884" i="2" s="1"/>
  <c r="E974" i="2"/>
  <c r="H974" i="2" s="1"/>
  <c r="I974" i="2" s="1"/>
  <c r="E812" i="2"/>
  <c r="H812" i="2" s="1"/>
  <c r="I812" i="2" s="1"/>
  <c r="E650" i="2"/>
  <c r="H650" i="2" s="1"/>
  <c r="I650" i="2" s="1"/>
  <c r="E402" i="2"/>
  <c r="H402" i="2" s="1"/>
  <c r="I402" i="2" s="1"/>
  <c r="E78" i="2"/>
  <c r="H78" i="2" s="1"/>
  <c r="I78" i="2" s="1"/>
  <c r="E1037" i="2"/>
  <c r="H1037" i="2" s="1"/>
  <c r="I1037" i="2" s="1"/>
  <c r="E200" i="2"/>
  <c r="H200" i="2" s="1"/>
  <c r="I200" i="2" s="1"/>
  <c r="E342" i="2"/>
  <c r="H342" i="2" s="1"/>
  <c r="I342" i="2" s="1"/>
  <c r="E500" i="2"/>
  <c r="H500" i="2" s="1"/>
  <c r="I500" i="2" s="1"/>
  <c r="E618" i="2"/>
  <c r="H618" i="2" s="1"/>
  <c r="I618" i="2" s="1"/>
  <c r="E343" i="2"/>
  <c r="H343" i="2" s="1"/>
  <c r="I343" i="2" s="1"/>
  <c r="E299" i="2"/>
  <c r="H299" i="2" s="1"/>
  <c r="I299" i="2" s="1"/>
  <c r="E412" i="2"/>
  <c r="H412" i="2" s="1"/>
  <c r="I412" i="2" s="1"/>
  <c r="E99" i="2"/>
  <c r="H99" i="2" s="1"/>
  <c r="I99" i="2" s="1"/>
  <c r="H976" i="2"/>
  <c r="I976" i="2" s="1"/>
  <c r="H897" i="2"/>
  <c r="I897" i="2" s="1"/>
  <c r="H877" i="2"/>
  <c r="I877" i="2" s="1"/>
  <c r="H852" i="2"/>
  <c r="I852" i="2" s="1"/>
  <c r="H838" i="2"/>
  <c r="I838" i="2" s="1"/>
  <c r="H685" i="2"/>
  <c r="I685" i="2" s="1"/>
  <c r="H569" i="2"/>
  <c r="I569" i="2" s="1"/>
  <c r="H545" i="2"/>
  <c r="I545" i="2" s="1"/>
  <c r="H579" i="2"/>
  <c r="I579" i="2" s="1"/>
  <c r="H555" i="2"/>
  <c r="I555" i="2" s="1"/>
  <c r="H242" i="2"/>
  <c r="I242" i="2" s="1"/>
  <c r="H218" i="2"/>
  <c r="I218" i="2" s="1"/>
  <c r="H194" i="2"/>
  <c r="I194" i="2" s="1"/>
  <c r="F19" i="5"/>
  <c r="E19" i="5"/>
  <c r="E456" i="2"/>
  <c r="H456" i="2" s="1"/>
  <c r="I456" i="2" s="1"/>
  <c r="E1002" i="2"/>
  <c r="H1002" i="2" s="1"/>
  <c r="I1002" i="2" s="1"/>
  <c r="E937" i="2"/>
  <c r="H937" i="2" s="1"/>
  <c r="I937" i="2" s="1"/>
  <c r="E775" i="2"/>
  <c r="H775" i="2" s="1"/>
  <c r="I775" i="2" s="1"/>
  <c r="E613" i="2"/>
  <c r="H613" i="2" s="1"/>
  <c r="I613" i="2" s="1"/>
  <c r="E326" i="2"/>
  <c r="H326" i="2" s="1"/>
  <c r="I326" i="2" s="1"/>
  <c r="E1008" i="2"/>
  <c r="H1008" i="2" s="1"/>
  <c r="I1008" i="2" s="1"/>
  <c r="E846" i="2"/>
  <c r="H846" i="2" s="1"/>
  <c r="I846" i="2" s="1"/>
  <c r="E684" i="2"/>
  <c r="H684" i="2" s="1"/>
  <c r="I684" i="2" s="1"/>
  <c r="E468" i="2"/>
  <c r="H468" i="2" s="1"/>
  <c r="I468" i="2" s="1"/>
  <c r="E144" i="2"/>
  <c r="H144" i="2" s="1"/>
  <c r="I144" i="2" s="1"/>
  <c r="E925" i="2"/>
  <c r="H925" i="2" s="1"/>
  <c r="I925" i="2" s="1"/>
  <c r="E763" i="2"/>
  <c r="H763" i="2" s="1"/>
  <c r="I763" i="2" s="1"/>
  <c r="E601" i="2"/>
  <c r="H601" i="2" s="1"/>
  <c r="I601" i="2" s="1"/>
  <c r="E302" i="2"/>
  <c r="H302" i="2" s="1"/>
  <c r="I302" i="2" s="1"/>
  <c r="E1004" i="2"/>
  <c r="H1004" i="2" s="1"/>
  <c r="I1004" i="2" s="1"/>
  <c r="E842" i="2"/>
  <c r="H842" i="2" s="1"/>
  <c r="I842" i="2" s="1"/>
  <c r="E680" i="2"/>
  <c r="H680" i="2" s="1"/>
  <c r="I680" i="2" s="1"/>
  <c r="E462" i="2"/>
  <c r="H462" i="2" s="1"/>
  <c r="I462" i="2" s="1"/>
  <c r="E138" i="2"/>
  <c r="H138" i="2" s="1"/>
  <c r="I138" i="2" s="1"/>
  <c r="E493" i="2"/>
  <c r="H493" i="2" s="1"/>
  <c r="I493" i="2" s="1"/>
  <c r="E385" i="2"/>
  <c r="H385" i="2" s="1"/>
  <c r="I385" i="2" s="1"/>
  <c r="E271" i="2"/>
  <c r="H271" i="2" s="1"/>
  <c r="I271" i="2" s="1"/>
  <c r="E139" i="2"/>
  <c r="H139" i="2" s="1"/>
  <c r="I139" i="2" s="1"/>
  <c r="E521" i="2"/>
  <c r="H521" i="2" s="1"/>
  <c r="I521" i="2" s="1"/>
  <c r="E371" i="2"/>
  <c r="H371" i="2" s="1"/>
  <c r="I371" i="2" s="1"/>
  <c r="E161" i="2"/>
  <c r="H161" i="2" s="1"/>
  <c r="I161" i="2" s="1"/>
  <c r="E850" i="2"/>
  <c r="H850" i="2" s="1"/>
  <c r="I850" i="2" s="1"/>
  <c r="E526" i="2"/>
  <c r="H526" i="2" s="1"/>
  <c r="I526" i="2" s="1"/>
  <c r="E202" i="2"/>
  <c r="H202" i="2" s="1"/>
  <c r="I202" i="2" s="1"/>
  <c r="E861" i="2"/>
  <c r="H861" i="2" s="1"/>
  <c r="I861" i="2" s="1"/>
  <c r="E537" i="2"/>
  <c r="H537" i="2" s="1"/>
  <c r="I537" i="2" s="1"/>
  <c r="E213" i="2"/>
  <c r="H213" i="2" s="1"/>
  <c r="I213" i="2" s="1"/>
  <c r="E787" i="2"/>
  <c r="H787" i="2" s="1"/>
  <c r="I787" i="2" s="1"/>
  <c r="E528" i="2"/>
  <c r="H528" i="2" s="1"/>
  <c r="I528" i="2" s="1"/>
  <c r="E661" i="2"/>
  <c r="H661" i="2" s="1"/>
  <c r="I661" i="2" s="1"/>
  <c r="G14" i="5"/>
  <c r="J14" i="5" s="1"/>
  <c r="G15" i="5"/>
  <c r="J15" i="5" s="1"/>
  <c r="BP63" i="5"/>
  <c r="BJ63" i="5"/>
  <c r="BD63" i="5"/>
  <c r="AX63" i="5"/>
  <c r="AR63" i="5"/>
  <c r="AL63" i="5"/>
  <c r="AF63" i="5"/>
  <c r="Z63" i="5"/>
  <c r="T63" i="5"/>
  <c r="N63" i="5"/>
  <c r="BM63" i="5"/>
  <c r="BF63" i="5"/>
  <c r="AY63" i="5"/>
  <c r="AQ63" i="5"/>
  <c r="AJ63" i="5"/>
  <c r="AC63" i="5"/>
  <c r="V63" i="5"/>
  <c r="O63" i="5"/>
  <c r="BN63" i="5"/>
  <c r="BG63" i="5"/>
  <c r="AZ63" i="5"/>
  <c r="AS63" i="5"/>
  <c r="AK63" i="5"/>
  <c r="AD63" i="5"/>
  <c r="W63" i="5"/>
  <c r="P63" i="5"/>
  <c r="BR63" i="5"/>
  <c r="BH63" i="5"/>
  <c r="AV63" i="5"/>
  <c r="AM63" i="5"/>
  <c r="AA63" i="5"/>
  <c r="Q63" i="5"/>
  <c r="BQ63" i="5"/>
  <c r="BE63" i="5"/>
  <c r="AU63" i="5"/>
  <c r="AI63" i="5"/>
  <c r="Y63" i="5"/>
  <c r="M63" i="5"/>
  <c r="BO63" i="5"/>
  <c r="BC63" i="5"/>
  <c r="AT63" i="5"/>
  <c r="AH63" i="5"/>
  <c r="X63" i="5"/>
  <c r="L63" i="5"/>
  <c r="BL63" i="5"/>
  <c r="BB63" i="5"/>
  <c r="AP63" i="5"/>
  <c r="AG63" i="5"/>
  <c r="U63" i="5"/>
  <c r="BS63" i="5"/>
  <c r="BI63" i="5"/>
  <c r="AW63" i="5"/>
  <c r="AN63" i="5"/>
  <c r="AB63" i="5"/>
  <c r="R63" i="5"/>
  <c r="BK63" i="5"/>
  <c r="BA63" i="5"/>
  <c r="AO63" i="5"/>
  <c r="AE63" i="5"/>
  <c r="S63" i="5"/>
  <c r="I10" i="5"/>
  <c r="G18" i="5"/>
  <c r="J18" i="5" s="1"/>
  <c r="B20" i="5"/>
  <c r="C19" i="5"/>
  <c r="J9" i="4"/>
  <c r="I61" i="4"/>
  <c r="BP63" i="4" s="1"/>
  <c r="C17" i="4"/>
  <c r="B18" i="4"/>
  <c r="F18" i="4" s="1"/>
  <c r="F58" i="4"/>
  <c r="E58" i="4"/>
  <c r="F14" i="4"/>
  <c r="F15" i="4"/>
  <c r="E14" i="4"/>
  <c r="E17" i="4"/>
  <c r="F16" i="4"/>
  <c r="E15" i="4"/>
  <c r="F17" i="4"/>
  <c r="E16" i="4"/>
  <c r="B18" i="2"/>
  <c r="C17" i="2"/>
  <c r="H9" i="2"/>
  <c r="J9" i="2" s="1"/>
  <c r="D14" i="2"/>
  <c r="G9" i="2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C63" i="1"/>
  <c r="C64" i="1"/>
  <c r="G64" i="1" s="1"/>
  <c r="H64" i="1" s="1"/>
  <c r="I64" i="1" s="1"/>
  <c r="C65" i="1"/>
  <c r="G65" i="1" s="1"/>
  <c r="H65" i="1" s="1"/>
  <c r="I65" i="1" s="1"/>
  <c r="C66" i="1"/>
  <c r="G66" i="1" s="1"/>
  <c r="H66" i="1" s="1"/>
  <c r="I66" i="1" s="1"/>
  <c r="C67" i="1"/>
  <c r="C68" i="1"/>
  <c r="G68" i="1" s="1"/>
  <c r="H68" i="1" s="1"/>
  <c r="I68" i="1" s="1"/>
  <c r="C69" i="1"/>
  <c r="C70" i="1"/>
  <c r="C71" i="1"/>
  <c r="G71" i="1" s="1"/>
  <c r="H71" i="1" s="1"/>
  <c r="I71" i="1" s="1"/>
  <c r="C72" i="1"/>
  <c r="G72" i="1" s="1"/>
  <c r="H72" i="1" s="1"/>
  <c r="I72" i="1" s="1"/>
  <c r="C73" i="1"/>
  <c r="C74" i="1"/>
  <c r="G74" i="1" s="1"/>
  <c r="H74" i="1" s="1"/>
  <c r="I74" i="1" s="1"/>
  <c r="C75" i="1"/>
  <c r="C76" i="1"/>
  <c r="G76" i="1" s="1"/>
  <c r="H76" i="1" s="1"/>
  <c r="I76" i="1" s="1"/>
  <c r="C77" i="1"/>
  <c r="G77" i="1" s="1"/>
  <c r="H77" i="1" s="1"/>
  <c r="I77" i="1" s="1"/>
  <c r="C78" i="1"/>
  <c r="G78" i="1" s="1"/>
  <c r="H78" i="1" s="1"/>
  <c r="I78" i="1" s="1"/>
  <c r="C79" i="1"/>
  <c r="C80" i="1"/>
  <c r="G80" i="1" s="1"/>
  <c r="H80" i="1" s="1"/>
  <c r="I80" i="1" s="1"/>
  <c r="C81" i="1"/>
  <c r="C82" i="1"/>
  <c r="C83" i="1"/>
  <c r="C84" i="1"/>
  <c r="C85" i="1"/>
  <c r="C86" i="1"/>
  <c r="G86" i="1" s="1"/>
  <c r="C87" i="1"/>
  <c r="C88" i="1"/>
  <c r="G88" i="1" s="1"/>
  <c r="C89" i="1"/>
  <c r="G89" i="1" s="1"/>
  <c r="H89" i="1" s="1"/>
  <c r="I89" i="1" s="1"/>
  <c r="C90" i="1"/>
  <c r="G90" i="1" s="1"/>
  <c r="H90" i="1" s="1"/>
  <c r="I90" i="1" s="1"/>
  <c r="C91" i="1"/>
  <c r="C92" i="1"/>
  <c r="G92" i="1" s="1"/>
  <c r="C93" i="1"/>
  <c r="C94" i="1"/>
  <c r="C95" i="1"/>
  <c r="G95" i="1" s="1"/>
  <c r="H95" i="1" s="1"/>
  <c r="I95" i="1" s="1"/>
  <c r="C96" i="1"/>
  <c r="G96" i="1" s="1"/>
  <c r="H96" i="1" s="1"/>
  <c r="I96" i="1" s="1"/>
  <c r="C97" i="1"/>
  <c r="C98" i="1"/>
  <c r="G98" i="1" s="1"/>
  <c r="H98" i="1" s="1"/>
  <c r="I98" i="1" s="1"/>
  <c r="C99" i="1"/>
  <c r="C100" i="1"/>
  <c r="G100" i="1" s="1"/>
  <c r="H100" i="1" s="1"/>
  <c r="I100" i="1" s="1"/>
  <c r="C101" i="1"/>
  <c r="G101" i="1" s="1"/>
  <c r="H101" i="1" s="1"/>
  <c r="I101" i="1" s="1"/>
  <c r="C102" i="1"/>
  <c r="G102" i="1" s="1"/>
  <c r="H102" i="1" s="1"/>
  <c r="I102" i="1" s="1"/>
  <c r="C103" i="1"/>
  <c r="C104" i="1"/>
  <c r="G104" i="1" s="1"/>
  <c r="H104" i="1" s="1"/>
  <c r="I104" i="1" s="1"/>
  <c r="C105" i="1"/>
  <c r="C106" i="1"/>
  <c r="C107" i="1"/>
  <c r="G107" i="1" s="1"/>
  <c r="H107" i="1" s="1"/>
  <c r="I107" i="1" s="1"/>
  <c r="C108" i="1"/>
  <c r="G108" i="1" s="1"/>
  <c r="H108" i="1" s="1"/>
  <c r="I108" i="1" s="1"/>
  <c r="C109" i="1"/>
  <c r="C110" i="1"/>
  <c r="G110" i="1" s="1"/>
  <c r="H110" i="1" s="1"/>
  <c r="I110" i="1" s="1"/>
  <c r="C111" i="1"/>
  <c r="C112" i="1"/>
  <c r="G112" i="1" s="1"/>
  <c r="H112" i="1" s="1"/>
  <c r="I112" i="1" s="1"/>
  <c r="C113" i="1"/>
  <c r="G113" i="1" s="1"/>
  <c r="C114" i="1"/>
  <c r="C115" i="1"/>
  <c r="C116" i="1"/>
  <c r="G116" i="1" s="1"/>
  <c r="H116" i="1" s="1"/>
  <c r="I116" i="1" s="1"/>
  <c r="C117" i="1"/>
  <c r="C118" i="1"/>
  <c r="G118" i="1" s="1"/>
  <c r="H118" i="1" s="1"/>
  <c r="I118" i="1" s="1"/>
  <c r="C119" i="1"/>
  <c r="G119" i="1" s="1"/>
  <c r="H119" i="1" s="1"/>
  <c r="I119" i="1" s="1"/>
  <c r="C120" i="1"/>
  <c r="G120" i="1" s="1"/>
  <c r="H120" i="1" s="1"/>
  <c r="I120" i="1" s="1"/>
  <c r="C121" i="1"/>
  <c r="C122" i="1"/>
  <c r="G122" i="1" s="1"/>
  <c r="C123" i="1"/>
  <c r="C124" i="1"/>
  <c r="C125" i="1"/>
  <c r="C126" i="1"/>
  <c r="G126" i="1" s="1"/>
  <c r="C127" i="1"/>
  <c r="C128" i="1"/>
  <c r="G128" i="1" s="1"/>
  <c r="C129" i="1"/>
  <c r="C130" i="1"/>
  <c r="G130" i="1" s="1"/>
  <c r="H130" i="1" s="1"/>
  <c r="I130" i="1" s="1"/>
  <c r="C131" i="1"/>
  <c r="G131" i="1" s="1"/>
  <c r="H131" i="1" s="1"/>
  <c r="I131" i="1" s="1"/>
  <c r="C132" i="1"/>
  <c r="G132" i="1" s="1"/>
  <c r="H132" i="1" s="1"/>
  <c r="I132" i="1" s="1"/>
  <c r="C133" i="1"/>
  <c r="C134" i="1"/>
  <c r="G134" i="1" s="1"/>
  <c r="C135" i="1"/>
  <c r="C136" i="1"/>
  <c r="C137" i="1"/>
  <c r="C138" i="1"/>
  <c r="G138" i="1" s="1"/>
  <c r="C139" i="1"/>
  <c r="C140" i="1"/>
  <c r="G140" i="1" s="1"/>
  <c r="H140" i="1" s="1"/>
  <c r="I140" i="1" s="1"/>
  <c r="C141" i="1"/>
  <c r="C142" i="1"/>
  <c r="G142" i="1" s="1"/>
  <c r="H142" i="1" s="1"/>
  <c r="I142" i="1" s="1"/>
  <c r="C143" i="1"/>
  <c r="G143" i="1" s="1"/>
  <c r="H143" i="1" s="1"/>
  <c r="I143" i="1" s="1"/>
  <c r="C144" i="1"/>
  <c r="G144" i="1" s="1"/>
  <c r="H144" i="1" s="1"/>
  <c r="I144" i="1" s="1"/>
  <c r="C145" i="1"/>
  <c r="C146" i="1"/>
  <c r="G146" i="1" s="1"/>
  <c r="H146" i="1" s="1"/>
  <c r="I146" i="1" s="1"/>
  <c r="C147" i="1"/>
  <c r="C148" i="1"/>
  <c r="C149" i="1"/>
  <c r="G149" i="1" s="1"/>
  <c r="H149" i="1" s="1"/>
  <c r="I149" i="1" s="1"/>
  <c r="C150" i="1"/>
  <c r="G150" i="1" s="1"/>
  <c r="C151" i="1"/>
  <c r="C152" i="1"/>
  <c r="G152" i="1" s="1"/>
  <c r="H152" i="1" s="1"/>
  <c r="I152" i="1" s="1"/>
  <c r="C153" i="1"/>
  <c r="C154" i="1"/>
  <c r="G154" i="1" s="1"/>
  <c r="H154" i="1" s="1"/>
  <c r="I154" i="1" s="1"/>
  <c r="C155" i="1"/>
  <c r="G155" i="1" s="1"/>
  <c r="H155" i="1" s="1"/>
  <c r="I155" i="1" s="1"/>
  <c r="C156" i="1"/>
  <c r="G156" i="1" s="1"/>
  <c r="H156" i="1" s="1"/>
  <c r="I156" i="1" s="1"/>
  <c r="C157" i="1"/>
  <c r="C158" i="1"/>
  <c r="G158" i="1" s="1"/>
  <c r="C159" i="1"/>
  <c r="C160" i="1"/>
  <c r="C161" i="1"/>
  <c r="C162" i="1"/>
  <c r="G162" i="1" s="1"/>
  <c r="C163" i="1"/>
  <c r="C164" i="1"/>
  <c r="G164" i="1" s="1"/>
  <c r="C165" i="1"/>
  <c r="C166" i="1"/>
  <c r="G166" i="1" s="1"/>
  <c r="H166" i="1" s="1"/>
  <c r="I166" i="1" s="1"/>
  <c r="C167" i="1"/>
  <c r="G167" i="1" s="1"/>
  <c r="C168" i="1"/>
  <c r="G168" i="1" s="1"/>
  <c r="H168" i="1" s="1"/>
  <c r="I168" i="1" s="1"/>
  <c r="C169" i="1"/>
  <c r="C170" i="1"/>
  <c r="G170" i="1" s="1"/>
  <c r="C171" i="1"/>
  <c r="C172" i="1"/>
  <c r="C173" i="1"/>
  <c r="C174" i="1"/>
  <c r="G174" i="1" s="1"/>
  <c r="C175" i="1"/>
  <c r="C176" i="1"/>
  <c r="G176" i="1" s="1"/>
  <c r="H176" i="1" s="1"/>
  <c r="I176" i="1" s="1"/>
  <c r="C177" i="1"/>
  <c r="C178" i="1"/>
  <c r="G178" i="1" s="1"/>
  <c r="H178" i="1" s="1"/>
  <c r="I178" i="1" s="1"/>
  <c r="C179" i="1"/>
  <c r="G179" i="1" s="1"/>
  <c r="H179" i="1" s="1"/>
  <c r="I179" i="1" s="1"/>
  <c r="C180" i="1"/>
  <c r="G180" i="1" s="1"/>
  <c r="H180" i="1" s="1"/>
  <c r="I180" i="1" s="1"/>
  <c r="C181" i="1"/>
  <c r="C182" i="1"/>
  <c r="G182" i="1" s="1"/>
  <c r="H182" i="1" s="1"/>
  <c r="I182" i="1" s="1"/>
  <c r="C183" i="1"/>
  <c r="C184" i="1"/>
  <c r="C185" i="1"/>
  <c r="G185" i="1" s="1"/>
  <c r="H185" i="1" s="1"/>
  <c r="I185" i="1" s="1"/>
  <c r="C186" i="1"/>
  <c r="G186" i="1" s="1"/>
  <c r="C187" i="1"/>
  <c r="C188" i="1"/>
  <c r="G188" i="1" s="1"/>
  <c r="H188" i="1" s="1"/>
  <c r="I188" i="1" s="1"/>
  <c r="C189" i="1"/>
  <c r="C190" i="1"/>
  <c r="G190" i="1" s="1"/>
  <c r="H190" i="1" s="1"/>
  <c r="I190" i="1" s="1"/>
  <c r="C191" i="1"/>
  <c r="G191" i="1" s="1"/>
  <c r="H191" i="1" s="1"/>
  <c r="I191" i="1" s="1"/>
  <c r="C192" i="1"/>
  <c r="G192" i="1" s="1"/>
  <c r="H192" i="1" s="1"/>
  <c r="I192" i="1" s="1"/>
  <c r="C193" i="1"/>
  <c r="C194" i="1"/>
  <c r="G194" i="1" s="1"/>
  <c r="C195" i="1"/>
  <c r="C196" i="1"/>
  <c r="C197" i="1"/>
  <c r="G197" i="1" s="1"/>
  <c r="H197" i="1" s="1"/>
  <c r="I197" i="1" s="1"/>
  <c r="C198" i="1"/>
  <c r="G198" i="1" s="1"/>
  <c r="C199" i="1"/>
  <c r="C200" i="1"/>
  <c r="G200" i="1" s="1"/>
  <c r="C201" i="1"/>
  <c r="C202" i="1"/>
  <c r="G202" i="1" s="1"/>
  <c r="H202" i="1" s="1"/>
  <c r="I202" i="1" s="1"/>
  <c r="C203" i="1"/>
  <c r="G203" i="1" s="1"/>
  <c r="H203" i="1" s="1"/>
  <c r="I203" i="1" s="1"/>
  <c r="C204" i="1"/>
  <c r="G204" i="1" s="1"/>
  <c r="H204" i="1" s="1"/>
  <c r="I204" i="1" s="1"/>
  <c r="C205" i="1"/>
  <c r="C206" i="1"/>
  <c r="G206" i="1" s="1"/>
  <c r="C207" i="1"/>
  <c r="C208" i="1"/>
  <c r="C209" i="1"/>
  <c r="G209" i="1" s="1"/>
  <c r="H209" i="1" s="1"/>
  <c r="I209" i="1" s="1"/>
  <c r="C210" i="1"/>
  <c r="G210" i="1" s="1"/>
  <c r="C211" i="1"/>
  <c r="C212" i="1"/>
  <c r="G212" i="1" s="1"/>
  <c r="H212" i="1" s="1"/>
  <c r="I212" i="1" s="1"/>
  <c r="C213" i="1"/>
  <c r="C214" i="1"/>
  <c r="C215" i="1"/>
  <c r="G215" i="1" s="1"/>
  <c r="H215" i="1" s="1"/>
  <c r="I215" i="1" s="1"/>
  <c r="C216" i="1"/>
  <c r="G216" i="1" s="1"/>
  <c r="H216" i="1" s="1"/>
  <c r="I216" i="1" s="1"/>
  <c r="C217" i="1"/>
  <c r="C218" i="1"/>
  <c r="G218" i="1" s="1"/>
  <c r="H218" i="1" s="1"/>
  <c r="I218" i="1" s="1"/>
  <c r="C219" i="1"/>
  <c r="C220" i="1"/>
  <c r="G220" i="1" s="1"/>
  <c r="H220" i="1" s="1"/>
  <c r="I220" i="1" s="1"/>
  <c r="C221" i="1"/>
  <c r="G221" i="1" s="1"/>
  <c r="H221" i="1" s="1"/>
  <c r="I221" i="1" s="1"/>
  <c r="C222" i="1"/>
  <c r="G222" i="1" s="1"/>
  <c r="C223" i="1"/>
  <c r="C224" i="1"/>
  <c r="G224" i="1" s="1"/>
  <c r="H224" i="1" s="1"/>
  <c r="I224" i="1" s="1"/>
  <c r="C225" i="1"/>
  <c r="C226" i="1"/>
  <c r="C227" i="1"/>
  <c r="G227" i="1" s="1"/>
  <c r="H227" i="1" s="1"/>
  <c r="I227" i="1" s="1"/>
  <c r="C228" i="1"/>
  <c r="G228" i="1" s="1"/>
  <c r="H228" i="1" s="1"/>
  <c r="I228" i="1" s="1"/>
  <c r="C229" i="1"/>
  <c r="C230" i="1"/>
  <c r="G230" i="1" s="1"/>
  <c r="C231" i="1"/>
  <c r="C232" i="1"/>
  <c r="G232" i="1" s="1"/>
  <c r="H232" i="1" s="1"/>
  <c r="I232" i="1" s="1"/>
  <c r="C233" i="1"/>
  <c r="G233" i="1" s="1"/>
  <c r="H233" i="1" s="1"/>
  <c r="I233" i="1" s="1"/>
  <c r="C234" i="1"/>
  <c r="G234" i="1" s="1"/>
  <c r="C235" i="1"/>
  <c r="C236" i="1"/>
  <c r="G236" i="1" s="1"/>
  <c r="C237" i="1"/>
  <c r="C238" i="1"/>
  <c r="C239" i="1"/>
  <c r="C240" i="1"/>
  <c r="G240" i="1" s="1"/>
  <c r="H240" i="1" s="1"/>
  <c r="I240" i="1" s="1"/>
  <c r="C241" i="1"/>
  <c r="C242" i="1"/>
  <c r="G242" i="1" s="1"/>
  <c r="C243" i="1"/>
  <c r="C244" i="1"/>
  <c r="G244" i="1" s="1"/>
  <c r="H244" i="1" s="1"/>
  <c r="I244" i="1" s="1"/>
  <c r="C245" i="1"/>
  <c r="G245" i="1" s="1"/>
  <c r="H245" i="1" s="1"/>
  <c r="I245" i="1" s="1"/>
  <c r="C246" i="1"/>
  <c r="G246" i="1" s="1"/>
  <c r="C247" i="1"/>
  <c r="C248" i="1"/>
  <c r="G248" i="1" s="1"/>
  <c r="H248" i="1" s="1"/>
  <c r="I248" i="1" s="1"/>
  <c r="C249" i="1"/>
  <c r="C250" i="1"/>
  <c r="C251" i="1"/>
  <c r="G251" i="1" s="1"/>
  <c r="H251" i="1" s="1"/>
  <c r="I251" i="1" s="1"/>
  <c r="C252" i="1"/>
  <c r="G252" i="1" s="1"/>
  <c r="H252" i="1" s="1"/>
  <c r="I252" i="1" s="1"/>
  <c r="C253" i="1"/>
  <c r="C254" i="1"/>
  <c r="G254" i="1" s="1"/>
  <c r="H254" i="1" s="1"/>
  <c r="I254" i="1" s="1"/>
  <c r="C255" i="1"/>
  <c r="C256" i="1"/>
  <c r="G256" i="1" s="1"/>
  <c r="H256" i="1" s="1"/>
  <c r="I256" i="1" s="1"/>
  <c r="C257" i="1"/>
  <c r="G257" i="1" s="1"/>
  <c r="H257" i="1" s="1"/>
  <c r="I257" i="1" s="1"/>
  <c r="C258" i="1"/>
  <c r="G258" i="1" s="1"/>
  <c r="C259" i="1"/>
  <c r="C260" i="1"/>
  <c r="G260" i="1" s="1"/>
  <c r="C261" i="1"/>
  <c r="C262" i="1"/>
  <c r="C263" i="1"/>
  <c r="G263" i="1" s="1"/>
  <c r="H263" i="1" s="1"/>
  <c r="I263" i="1" s="1"/>
  <c r="C264" i="1"/>
  <c r="G264" i="1" s="1"/>
  <c r="H264" i="1" s="1"/>
  <c r="I264" i="1" s="1"/>
  <c r="C265" i="1"/>
  <c r="C266" i="1"/>
  <c r="G266" i="1" s="1"/>
  <c r="C267" i="1"/>
  <c r="C268" i="1"/>
  <c r="G268" i="1" s="1"/>
  <c r="H268" i="1" s="1"/>
  <c r="I268" i="1" s="1"/>
  <c r="C269" i="1"/>
  <c r="G269" i="1" s="1"/>
  <c r="H269" i="1" s="1"/>
  <c r="I269" i="1" s="1"/>
  <c r="C270" i="1"/>
  <c r="G270" i="1" s="1"/>
  <c r="C271" i="1"/>
  <c r="C272" i="1"/>
  <c r="G272" i="1" s="1"/>
  <c r="C273" i="1"/>
  <c r="C274" i="1"/>
  <c r="C275" i="1"/>
  <c r="C276" i="1"/>
  <c r="G276" i="1" s="1"/>
  <c r="H276" i="1" s="1"/>
  <c r="I276" i="1" s="1"/>
  <c r="C277" i="1"/>
  <c r="C278" i="1"/>
  <c r="G278" i="1" s="1"/>
  <c r="C279" i="1"/>
  <c r="C280" i="1"/>
  <c r="G280" i="1" s="1"/>
  <c r="H280" i="1" s="1"/>
  <c r="I280" i="1" s="1"/>
  <c r="C281" i="1"/>
  <c r="G281" i="1" s="1"/>
  <c r="H281" i="1" s="1"/>
  <c r="I281" i="1" s="1"/>
  <c r="C282" i="1"/>
  <c r="G282" i="1" s="1"/>
  <c r="C283" i="1"/>
  <c r="C284" i="1"/>
  <c r="G284" i="1" s="1"/>
  <c r="H284" i="1" s="1"/>
  <c r="I284" i="1" s="1"/>
  <c r="C285" i="1"/>
  <c r="C286" i="1"/>
  <c r="C287" i="1"/>
  <c r="G287" i="1" s="1"/>
  <c r="H287" i="1" s="1"/>
  <c r="I287" i="1" s="1"/>
  <c r="C288" i="1"/>
  <c r="G288" i="1" s="1"/>
  <c r="H288" i="1" s="1"/>
  <c r="I288" i="1" s="1"/>
  <c r="C289" i="1"/>
  <c r="C290" i="1"/>
  <c r="G290" i="1" s="1"/>
  <c r="H290" i="1" s="1"/>
  <c r="I290" i="1" s="1"/>
  <c r="C291" i="1"/>
  <c r="C292" i="1"/>
  <c r="G292" i="1" s="1"/>
  <c r="H292" i="1" s="1"/>
  <c r="I292" i="1" s="1"/>
  <c r="C293" i="1"/>
  <c r="G293" i="1" s="1"/>
  <c r="H293" i="1" s="1"/>
  <c r="I293" i="1" s="1"/>
  <c r="C294" i="1"/>
  <c r="G294" i="1" s="1"/>
  <c r="C295" i="1"/>
  <c r="C296" i="1"/>
  <c r="G296" i="1" s="1"/>
  <c r="C297" i="1"/>
  <c r="C298" i="1"/>
  <c r="C299" i="1"/>
  <c r="G299" i="1" s="1"/>
  <c r="H299" i="1" s="1"/>
  <c r="I299" i="1" s="1"/>
  <c r="C300" i="1"/>
  <c r="G300" i="1" s="1"/>
  <c r="H300" i="1" s="1"/>
  <c r="I300" i="1" s="1"/>
  <c r="C301" i="1"/>
  <c r="C302" i="1"/>
  <c r="G302" i="1" s="1"/>
  <c r="C303" i="1"/>
  <c r="C304" i="1"/>
  <c r="G304" i="1" s="1"/>
  <c r="H304" i="1" s="1"/>
  <c r="I304" i="1" s="1"/>
  <c r="C305" i="1"/>
  <c r="G305" i="1" s="1"/>
  <c r="H305" i="1" s="1"/>
  <c r="I305" i="1" s="1"/>
  <c r="C306" i="1"/>
  <c r="G306" i="1" s="1"/>
  <c r="C307" i="1"/>
  <c r="C308" i="1"/>
  <c r="G308" i="1" s="1"/>
  <c r="C309" i="1"/>
  <c r="C310" i="1"/>
  <c r="C311" i="1"/>
  <c r="G311" i="1" s="1"/>
  <c r="H311" i="1" s="1"/>
  <c r="I311" i="1" s="1"/>
  <c r="C312" i="1"/>
  <c r="G312" i="1" s="1"/>
  <c r="H312" i="1" s="1"/>
  <c r="I312" i="1" s="1"/>
  <c r="C313" i="1"/>
  <c r="C314" i="1"/>
  <c r="G314" i="1" s="1"/>
  <c r="C315" i="1"/>
  <c r="C316" i="1"/>
  <c r="C317" i="1"/>
  <c r="G317" i="1" s="1"/>
  <c r="H317" i="1" s="1"/>
  <c r="I317" i="1" s="1"/>
  <c r="C318" i="1"/>
  <c r="G318" i="1" s="1"/>
  <c r="C319" i="1"/>
  <c r="C320" i="1"/>
  <c r="G320" i="1" s="1"/>
  <c r="H320" i="1" s="1"/>
  <c r="I320" i="1" s="1"/>
  <c r="C321" i="1"/>
  <c r="C322" i="1"/>
  <c r="G322" i="1" s="1"/>
  <c r="H322" i="1" s="1"/>
  <c r="I322" i="1" s="1"/>
  <c r="C323" i="1"/>
  <c r="G323" i="1" s="1"/>
  <c r="H323" i="1" s="1"/>
  <c r="I323" i="1" s="1"/>
  <c r="C324" i="1"/>
  <c r="G324" i="1" s="1"/>
  <c r="H324" i="1" s="1"/>
  <c r="I324" i="1" s="1"/>
  <c r="C325" i="1"/>
  <c r="C326" i="1"/>
  <c r="G326" i="1" s="1"/>
  <c r="H326" i="1" s="1"/>
  <c r="I326" i="1" s="1"/>
  <c r="C327" i="1"/>
  <c r="C328" i="1"/>
  <c r="C329" i="1"/>
  <c r="C330" i="1"/>
  <c r="G330" i="1" s="1"/>
  <c r="C331" i="1"/>
  <c r="C332" i="1"/>
  <c r="G332" i="1" s="1"/>
  <c r="C333" i="1"/>
  <c r="C334" i="1"/>
  <c r="G334" i="1" s="1"/>
  <c r="H334" i="1" s="1"/>
  <c r="I334" i="1" s="1"/>
  <c r="C335" i="1"/>
  <c r="G335" i="1" s="1"/>
  <c r="C336" i="1"/>
  <c r="G336" i="1" s="1"/>
  <c r="H336" i="1" s="1"/>
  <c r="I336" i="1" s="1"/>
  <c r="C337" i="1"/>
  <c r="C338" i="1"/>
  <c r="G338" i="1" s="1"/>
  <c r="C339" i="1"/>
  <c r="C340" i="1"/>
  <c r="C341" i="1"/>
  <c r="G341" i="1" s="1"/>
  <c r="H341" i="1" s="1"/>
  <c r="I341" i="1" s="1"/>
  <c r="C342" i="1"/>
  <c r="G342" i="1" s="1"/>
  <c r="C343" i="1"/>
  <c r="C344" i="1"/>
  <c r="G344" i="1" s="1"/>
  <c r="C345" i="1"/>
  <c r="C346" i="1"/>
  <c r="G346" i="1" s="1"/>
  <c r="H346" i="1" s="1"/>
  <c r="I346" i="1" s="1"/>
  <c r="C347" i="1"/>
  <c r="G347" i="1" s="1"/>
  <c r="H347" i="1" s="1"/>
  <c r="I347" i="1" s="1"/>
  <c r="C348" i="1"/>
  <c r="G348" i="1" s="1"/>
  <c r="H348" i="1" s="1"/>
  <c r="I348" i="1" s="1"/>
  <c r="C349" i="1"/>
  <c r="C350" i="1"/>
  <c r="G350" i="1" s="1"/>
  <c r="C351" i="1"/>
  <c r="C352" i="1"/>
  <c r="C353" i="1"/>
  <c r="G353" i="1" s="1"/>
  <c r="H353" i="1" s="1"/>
  <c r="I353" i="1" s="1"/>
  <c r="C354" i="1"/>
  <c r="G354" i="1" s="1"/>
  <c r="C355" i="1"/>
  <c r="C356" i="1"/>
  <c r="G356" i="1" s="1"/>
  <c r="H356" i="1" s="1"/>
  <c r="I356" i="1" s="1"/>
  <c r="C357" i="1"/>
  <c r="C358" i="1"/>
  <c r="G358" i="1" s="1"/>
  <c r="H358" i="1" s="1"/>
  <c r="I358" i="1" s="1"/>
  <c r="C359" i="1"/>
  <c r="G359" i="1" s="1"/>
  <c r="C360" i="1"/>
  <c r="G360" i="1" s="1"/>
  <c r="H360" i="1" s="1"/>
  <c r="I360" i="1" s="1"/>
  <c r="C361" i="1"/>
  <c r="C362" i="1"/>
  <c r="G362" i="1" s="1"/>
  <c r="H362" i="1" s="1"/>
  <c r="I362" i="1" s="1"/>
  <c r="C363" i="1"/>
  <c r="C364" i="1"/>
  <c r="C365" i="1"/>
  <c r="C366" i="1"/>
  <c r="G366" i="1" s="1"/>
  <c r="C367" i="1"/>
  <c r="C368" i="1"/>
  <c r="G368" i="1" s="1"/>
  <c r="H368" i="1" s="1"/>
  <c r="I368" i="1" s="1"/>
  <c r="C369" i="1"/>
  <c r="C370" i="1"/>
  <c r="G370" i="1" s="1"/>
  <c r="C371" i="1"/>
  <c r="G371" i="1" s="1"/>
  <c r="H371" i="1" s="1"/>
  <c r="I371" i="1" s="1"/>
  <c r="C372" i="1"/>
  <c r="G372" i="1" s="1"/>
  <c r="C373" i="1"/>
  <c r="C374" i="1"/>
  <c r="G374" i="1" s="1"/>
  <c r="C375" i="1"/>
  <c r="C376" i="1"/>
  <c r="C377" i="1"/>
  <c r="G377" i="1" s="1"/>
  <c r="H377" i="1" s="1"/>
  <c r="I377" i="1" s="1"/>
  <c r="C378" i="1"/>
  <c r="G378" i="1" s="1"/>
  <c r="H378" i="1" s="1"/>
  <c r="I378" i="1" s="1"/>
  <c r="C379" i="1"/>
  <c r="C380" i="1"/>
  <c r="G380" i="1" s="1"/>
  <c r="C381" i="1"/>
  <c r="C382" i="1"/>
  <c r="G382" i="1" s="1"/>
  <c r="C383" i="1"/>
  <c r="G383" i="1" s="1"/>
  <c r="H383" i="1" s="1"/>
  <c r="I383" i="1" s="1"/>
  <c r="C384" i="1"/>
  <c r="G384" i="1" s="1"/>
  <c r="C385" i="1"/>
  <c r="C386" i="1"/>
  <c r="G386" i="1" s="1"/>
  <c r="C387" i="1"/>
  <c r="C388" i="1"/>
  <c r="C389" i="1"/>
  <c r="G389" i="1" s="1"/>
  <c r="H389" i="1" s="1"/>
  <c r="I389" i="1" s="1"/>
  <c r="C390" i="1"/>
  <c r="G390" i="1" s="1"/>
  <c r="H390" i="1" s="1"/>
  <c r="I390" i="1" s="1"/>
  <c r="C391" i="1"/>
  <c r="C392" i="1"/>
  <c r="G392" i="1" s="1"/>
  <c r="H392" i="1" s="1"/>
  <c r="I392" i="1" s="1"/>
  <c r="C393" i="1"/>
  <c r="C394" i="1"/>
  <c r="G394" i="1" s="1"/>
  <c r="C395" i="1"/>
  <c r="G395" i="1" s="1"/>
  <c r="H395" i="1" s="1"/>
  <c r="I395" i="1" s="1"/>
  <c r="C396" i="1"/>
  <c r="G396" i="1" s="1"/>
  <c r="C397" i="1"/>
  <c r="C398" i="1"/>
  <c r="G398" i="1" s="1"/>
  <c r="H398" i="1" s="1"/>
  <c r="I398" i="1" s="1"/>
  <c r="C399" i="1"/>
  <c r="C400" i="1"/>
  <c r="C401" i="1"/>
  <c r="G401" i="1" s="1"/>
  <c r="H401" i="1" s="1"/>
  <c r="I401" i="1" s="1"/>
  <c r="C402" i="1"/>
  <c r="G402" i="1" s="1"/>
  <c r="H402" i="1" s="1"/>
  <c r="I402" i="1" s="1"/>
  <c r="C403" i="1"/>
  <c r="C404" i="1"/>
  <c r="G404" i="1" s="1"/>
  <c r="H404" i="1" s="1"/>
  <c r="I404" i="1" s="1"/>
  <c r="C405" i="1"/>
  <c r="C406" i="1"/>
  <c r="G406" i="1" s="1"/>
  <c r="C407" i="1"/>
  <c r="G407" i="1" s="1"/>
  <c r="H407" i="1" s="1"/>
  <c r="I407" i="1" s="1"/>
  <c r="C408" i="1"/>
  <c r="G408" i="1" s="1"/>
  <c r="C409" i="1"/>
  <c r="C410" i="1"/>
  <c r="G410" i="1" s="1"/>
  <c r="C411" i="1"/>
  <c r="C412" i="1"/>
  <c r="C413" i="1"/>
  <c r="G413" i="1" s="1"/>
  <c r="H413" i="1" s="1"/>
  <c r="I413" i="1" s="1"/>
  <c r="C414" i="1"/>
  <c r="G414" i="1" s="1"/>
  <c r="H414" i="1" s="1"/>
  <c r="I414" i="1" s="1"/>
  <c r="C415" i="1"/>
  <c r="C416" i="1"/>
  <c r="G416" i="1" s="1"/>
  <c r="C417" i="1"/>
  <c r="C418" i="1"/>
  <c r="C419" i="1"/>
  <c r="G419" i="1" s="1"/>
  <c r="H419" i="1" s="1"/>
  <c r="I419" i="1" s="1"/>
  <c r="C420" i="1"/>
  <c r="G420" i="1" s="1"/>
  <c r="C421" i="1"/>
  <c r="C422" i="1"/>
  <c r="G422" i="1" s="1"/>
  <c r="C423" i="1"/>
  <c r="C424" i="1"/>
  <c r="G424" i="1" s="1"/>
  <c r="C425" i="1"/>
  <c r="G425" i="1" s="1"/>
  <c r="H425" i="1" s="1"/>
  <c r="I425" i="1" s="1"/>
  <c r="C426" i="1"/>
  <c r="G426" i="1" s="1"/>
  <c r="H426" i="1" s="1"/>
  <c r="I426" i="1" s="1"/>
  <c r="C427" i="1"/>
  <c r="C428" i="1"/>
  <c r="G428" i="1" s="1"/>
  <c r="H428" i="1" s="1"/>
  <c r="I428" i="1" s="1"/>
  <c r="C429" i="1"/>
  <c r="C430" i="1"/>
  <c r="C431" i="1"/>
  <c r="G431" i="1" s="1"/>
  <c r="H431" i="1" s="1"/>
  <c r="I431" i="1" s="1"/>
  <c r="C432" i="1"/>
  <c r="G432" i="1" s="1"/>
  <c r="C433" i="1"/>
  <c r="C434" i="1"/>
  <c r="G434" i="1" s="1"/>
  <c r="H434" i="1" s="1"/>
  <c r="I434" i="1" s="1"/>
  <c r="C435" i="1"/>
  <c r="C436" i="1"/>
  <c r="G436" i="1" s="1"/>
  <c r="C437" i="1"/>
  <c r="G437" i="1" s="1"/>
  <c r="H437" i="1" s="1"/>
  <c r="I437" i="1" s="1"/>
  <c r="C438" i="1"/>
  <c r="G438" i="1" s="1"/>
  <c r="H438" i="1" s="1"/>
  <c r="I438" i="1" s="1"/>
  <c r="C439" i="1"/>
  <c r="C440" i="1"/>
  <c r="C441" i="1"/>
  <c r="C442" i="1"/>
  <c r="C443" i="1"/>
  <c r="G443" i="1" s="1"/>
  <c r="H443" i="1" s="1"/>
  <c r="I443" i="1" s="1"/>
  <c r="C444" i="1"/>
  <c r="G444" i="1" s="1"/>
  <c r="C445" i="1"/>
  <c r="C446" i="1"/>
  <c r="G446" i="1" s="1"/>
  <c r="H446" i="1" s="1"/>
  <c r="I446" i="1" s="1"/>
  <c r="C447" i="1"/>
  <c r="C448" i="1"/>
  <c r="C449" i="1"/>
  <c r="G449" i="1" s="1"/>
  <c r="H449" i="1" s="1"/>
  <c r="I449" i="1" s="1"/>
  <c r="C450" i="1"/>
  <c r="G450" i="1" s="1"/>
  <c r="H450" i="1" s="1"/>
  <c r="I450" i="1" s="1"/>
  <c r="C451" i="1"/>
  <c r="C452" i="1"/>
  <c r="G452" i="1" s="1"/>
  <c r="C453" i="1"/>
  <c r="C454" i="1"/>
  <c r="G454" i="1" s="1"/>
  <c r="C455" i="1"/>
  <c r="G455" i="1" s="1"/>
  <c r="H455" i="1" s="1"/>
  <c r="I455" i="1" s="1"/>
  <c r="C456" i="1"/>
  <c r="G456" i="1" s="1"/>
  <c r="C457" i="1"/>
  <c r="C458" i="1"/>
  <c r="G458" i="1" s="1"/>
  <c r="C459" i="1"/>
  <c r="C460" i="1"/>
  <c r="C461" i="1"/>
  <c r="C462" i="1"/>
  <c r="G462" i="1" s="1"/>
  <c r="H462" i="1" s="1"/>
  <c r="I462" i="1" s="1"/>
  <c r="C463" i="1"/>
  <c r="C464" i="1"/>
  <c r="G464" i="1" s="1"/>
  <c r="C465" i="1"/>
  <c r="C466" i="1"/>
  <c r="G466" i="1" s="1"/>
  <c r="H466" i="1" s="1"/>
  <c r="I466" i="1" s="1"/>
  <c r="C467" i="1"/>
  <c r="G467" i="1" s="1"/>
  <c r="H467" i="1" s="1"/>
  <c r="I467" i="1" s="1"/>
  <c r="C468" i="1"/>
  <c r="G468" i="1" s="1"/>
  <c r="H468" i="1" s="1"/>
  <c r="I468" i="1" s="1"/>
  <c r="C469" i="1"/>
  <c r="C470" i="1"/>
  <c r="G470" i="1" s="1"/>
  <c r="H470" i="1" s="1"/>
  <c r="I470" i="1" s="1"/>
  <c r="C471" i="1"/>
  <c r="C472" i="1"/>
  <c r="C473" i="1"/>
  <c r="C474" i="1"/>
  <c r="G474" i="1" s="1"/>
  <c r="H474" i="1" s="1"/>
  <c r="I474" i="1" s="1"/>
  <c r="C475" i="1"/>
  <c r="C476" i="1"/>
  <c r="G476" i="1" s="1"/>
  <c r="H476" i="1" s="1"/>
  <c r="I476" i="1" s="1"/>
  <c r="C477" i="1"/>
  <c r="C478" i="1"/>
  <c r="G478" i="1" s="1"/>
  <c r="H478" i="1" s="1"/>
  <c r="I478" i="1" s="1"/>
  <c r="C479" i="1"/>
  <c r="G479" i="1" s="1"/>
  <c r="H479" i="1" s="1"/>
  <c r="I479" i="1" s="1"/>
  <c r="C480" i="1"/>
  <c r="G480" i="1" s="1"/>
  <c r="H480" i="1" s="1"/>
  <c r="I480" i="1" s="1"/>
  <c r="C481" i="1"/>
  <c r="C482" i="1"/>
  <c r="G482" i="1" s="1"/>
  <c r="C483" i="1"/>
  <c r="C484" i="1"/>
  <c r="C485" i="1"/>
  <c r="G485" i="1" s="1"/>
  <c r="H485" i="1" s="1"/>
  <c r="I485" i="1" s="1"/>
  <c r="C486" i="1"/>
  <c r="G486" i="1" s="1"/>
  <c r="H486" i="1" s="1"/>
  <c r="I486" i="1" s="1"/>
  <c r="C487" i="1"/>
  <c r="C488" i="1"/>
  <c r="G488" i="1" s="1"/>
  <c r="C489" i="1"/>
  <c r="C490" i="1"/>
  <c r="G490" i="1" s="1"/>
  <c r="H490" i="1" s="1"/>
  <c r="I490" i="1" s="1"/>
  <c r="C491" i="1"/>
  <c r="G491" i="1" s="1"/>
  <c r="H491" i="1" s="1"/>
  <c r="I491" i="1" s="1"/>
  <c r="C492" i="1"/>
  <c r="G492" i="1" s="1"/>
  <c r="C493" i="1"/>
  <c r="C494" i="1"/>
  <c r="G494" i="1" s="1"/>
  <c r="C495" i="1"/>
  <c r="C496" i="1"/>
  <c r="C497" i="1"/>
  <c r="C498" i="1"/>
  <c r="G498" i="1" s="1"/>
  <c r="H498" i="1" s="1"/>
  <c r="I498" i="1" s="1"/>
  <c r="C499" i="1"/>
  <c r="C500" i="1"/>
  <c r="G500" i="1" s="1"/>
  <c r="C501" i="1"/>
  <c r="C502" i="1"/>
  <c r="G502" i="1" s="1"/>
  <c r="H502" i="1" s="1"/>
  <c r="I502" i="1" s="1"/>
  <c r="C503" i="1"/>
  <c r="G503" i="1" s="1"/>
  <c r="C504" i="1"/>
  <c r="G504" i="1" s="1"/>
  <c r="H504" i="1" s="1"/>
  <c r="I504" i="1" s="1"/>
  <c r="C505" i="1"/>
  <c r="C506" i="1"/>
  <c r="G506" i="1" s="1"/>
  <c r="H506" i="1" s="1"/>
  <c r="I506" i="1" s="1"/>
  <c r="C507" i="1"/>
  <c r="C508" i="1"/>
  <c r="C509" i="1"/>
  <c r="G509" i="1" s="1"/>
  <c r="H509" i="1" s="1"/>
  <c r="I509" i="1" s="1"/>
  <c r="C510" i="1"/>
  <c r="G510" i="1" s="1"/>
  <c r="C511" i="1"/>
  <c r="C512" i="1"/>
  <c r="G512" i="1" s="1"/>
  <c r="H512" i="1" s="1"/>
  <c r="I512" i="1" s="1"/>
  <c r="C513" i="1"/>
  <c r="C514" i="1"/>
  <c r="G514" i="1" s="1"/>
  <c r="C515" i="1"/>
  <c r="G515" i="1" s="1"/>
  <c r="H515" i="1" s="1"/>
  <c r="I515" i="1" s="1"/>
  <c r="C516" i="1"/>
  <c r="G516" i="1" s="1"/>
  <c r="H516" i="1" s="1"/>
  <c r="I516" i="1" s="1"/>
  <c r="C517" i="1"/>
  <c r="C518" i="1"/>
  <c r="G518" i="1" s="1"/>
  <c r="H518" i="1" s="1"/>
  <c r="I518" i="1" s="1"/>
  <c r="C519" i="1"/>
  <c r="C520" i="1"/>
  <c r="C521" i="1"/>
  <c r="G521" i="1" s="1"/>
  <c r="H521" i="1" s="1"/>
  <c r="I521" i="1" s="1"/>
  <c r="C522" i="1"/>
  <c r="G522" i="1" s="1"/>
  <c r="C523" i="1"/>
  <c r="C524" i="1"/>
  <c r="G524" i="1" s="1"/>
  <c r="C525" i="1"/>
  <c r="C526" i="1"/>
  <c r="G526" i="1" s="1"/>
  <c r="H526" i="1" s="1"/>
  <c r="I526" i="1" s="1"/>
  <c r="C527" i="1"/>
  <c r="G527" i="1" s="1"/>
  <c r="C528" i="1"/>
  <c r="G528" i="1" s="1"/>
  <c r="H528" i="1" s="1"/>
  <c r="I528" i="1" s="1"/>
  <c r="C529" i="1"/>
  <c r="C530" i="1"/>
  <c r="G530" i="1" s="1"/>
  <c r="C531" i="1"/>
  <c r="C532" i="1"/>
  <c r="G532" i="1" s="1"/>
  <c r="H532" i="1" s="1"/>
  <c r="I532" i="1" s="1"/>
  <c r="C533" i="1"/>
  <c r="G533" i="1" s="1"/>
  <c r="C534" i="1"/>
  <c r="G534" i="1" s="1"/>
  <c r="H534" i="1" s="1"/>
  <c r="I534" i="1" s="1"/>
  <c r="C535" i="1"/>
  <c r="C536" i="1"/>
  <c r="G536" i="1" s="1"/>
  <c r="C537" i="1"/>
  <c r="C538" i="1"/>
  <c r="C539" i="1"/>
  <c r="G539" i="1" s="1"/>
  <c r="H539" i="1" s="1"/>
  <c r="I539" i="1" s="1"/>
  <c r="C540" i="1"/>
  <c r="G540" i="1" s="1"/>
  <c r="H540" i="1" s="1"/>
  <c r="I540" i="1" s="1"/>
  <c r="C541" i="1"/>
  <c r="C542" i="1"/>
  <c r="G542" i="1" s="1"/>
  <c r="H542" i="1" s="1"/>
  <c r="I542" i="1" s="1"/>
  <c r="C543" i="1"/>
  <c r="C544" i="1"/>
  <c r="G544" i="1" s="1"/>
  <c r="H544" i="1" s="1"/>
  <c r="I544" i="1" s="1"/>
  <c r="C545" i="1"/>
  <c r="G545" i="1" s="1"/>
  <c r="H545" i="1" s="1"/>
  <c r="I545" i="1" s="1"/>
  <c r="C546" i="1"/>
  <c r="G546" i="1" s="1"/>
  <c r="C547" i="1"/>
  <c r="C548" i="1"/>
  <c r="G548" i="1" s="1"/>
  <c r="H548" i="1" s="1"/>
  <c r="I548" i="1" s="1"/>
  <c r="C549" i="1"/>
  <c r="C550" i="1"/>
  <c r="C551" i="1"/>
  <c r="G551" i="1" s="1"/>
  <c r="H551" i="1" s="1"/>
  <c r="I551" i="1" s="1"/>
  <c r="C552" i="1"/>
  <c r="G552" i="1" s="1"/>
  <c r="H552" i="1" s="1"/>
  <c r="I552" i="1" s="1"/>
  <c r="C553" i="1"/>
  <c r="C554" i="1"/>
  <c r="G554" i="1" s="1"/>
  <c r="H554" i="1" s="1"/>
  <c r="I554" i="1" s="1"/>
  <c r="C555" i="1"/>
  <c r="C556" i="1"/>
  <c r="G556" i="1" s="1"/>
  <c r="H556" i="1" s="1"/>
  <c r="I556" i="1" s="1"/>
  <c r="C557" i="1"/>
  <c r="G557" i="1" s="1"/>
  <c r="C558" i="1"/>
  <c r="G558" i="1" s="1"/>
  <c r="H558" i="1" s="1"/>
  <c r="I558" i="1" s="1"/>
  <c r="C559" i="1"/>
  <c r="C560" i="1"/>
  <c r="G560" i="1" s="1"/>
  <c r="C561" i="1"/>
  <c r="C562" i="1"/>
  <c r="C563" i="1"/>
  <c r="C564" i="1"/>
  <c r="G564" i="1" s="1"/>
  <c r="C565" i="1"/>
  <c r="C566" i="1"/>
  <c r="G566" i="1" s="1"/>
  <c r="C567" i="1"/>
  <c r="C568" i="1"/>
  <c r="G568" i="1" s="1"/>
  <c r="C569" i="1"/>
  <c r="G569" i="1" s="1"/>
  <c r="C570" i="1"/>
  <c r="G570" i="1" s="1"/>
  <c r="H570" i="1" s="1"/>
  <c r="I570" i="1" s="1"/>
  <c r="C571" i="1"/>
  <c r="C572" i="1"/>
  <c r="G572" i="1" s="1"/>
  <c r="C573" i="1"/>
  <c r="C574" i="1"/>
  <c r="C575" i="1"/>
  <c r="C576" i="1"/>
  <c r="G576" i="1" s="1"/>
  <c r="C577" i="1"/>
  <c r="C578" i="1"/>
  <c r="G578" i="1" s="1"/>
  <c r="H578" i="1" s="1"/>
  <c r="I578" i="1" s="1"/>
  <c r="C579" i="1"/>
  <c r="C580" i="1"/>
  <c r="G580" i="1" s="1"/>
  <c r="H580" i="1" s="1"/>
  <c r="I580" i="1" s="1"/>
  <c r="C581" i="1"/>
  <c r="G581" i="1" s="1"/>
  <c r="H581" i="1" s="1"/>
  <c r="I581" i="1" s="1"/>
  <c r="C582" i="1"/>
  <c r="G582" i="1" s="1"/>
  <c r="H582" i="1" s="1"/>
  <c r="I582" i="1" s="1"/>
  <c r="C583" i="1"/>
  <c r="C584" i="1"/>
  <c r="G584" i="1" s="1"/>
  <c r="H584" i="1" s="1"/>
  <c r="I584" i="1" s="1"/>
  <c r="C585" i="1"/>
  <c r="C586" i="1"/>
  <c r="C587" i="1"/>
  <c r="G587" i="1" s="1"/>
  <c r="C588" i="1"/>
  <c r="G588" i="1" s="1"/>
  <c r="H588" i="1" s="1"/>
  <c r="I588" i="1" s="1"/>
  <c r="C589" i="1"/>
  <c r="C590" i="1"/>
  <c r="G590" i="1" s="1"/>
  <c r="H590" i="1" s="1"/>
  <c r="I590" i="1" s="1"/>
  <c r="C591" i="1"/>
  <c r="C592" i="1"/>
  <c r="G592" i="1" s="1"/>
  <c r="H592" i="1" s="1"/>
  <c r="I592" i="1" s="1"/>
  <c r="C593" i="1"/>
  <c r="G593" i="1" s="1"/>
  <c r="H593" i="1" s="1"/>
  <c r="I593" i="1" s="1"/>
  <c r="C594" i="1"/>
  <c r="G594" i="1" s="1"/>
  <c r="H594" i="1" s="1"/>
  <c r="I594" i="1" s="1"/>
  <c r="C595" i="1"/>
  <c r="C596" i="1"/>
  <c r="G596" i="1" s="1"/>
  <c r="C597" i="1"/>
  <c r="C598" i="1"/>
  <c r="C599" i="1"/>
  <c r="G599" i="1" s="1"/>
  <c r="C600" i="1"/>
  <c r="G600" i="1" s="1"/>
  <c r="H600" i="1" s="1"/>
  <c r="I600" i="1" s="1"/>
  <c r="C601" i="1"/>
  <c r="C602" i="1"/>
  <c r="G602" i="1" s="1"/>
  <c r="C603" i="1"/>
  <c r="C604" i="1"/>
  <c r="G604" i="1" s="1"/>
  <c r="C605" i="1"/>
  <c r="G605" i="1" s="1"/>
  <c r="H605" i="1" s="1"/>
  <c r="I605" i="1" s="1"/>
  <c r="C606" i="1"/>
  <c r="G606" i="1" s="1"/>
  <c r="C607" i="1"/>
  <c r="C608" i="1"/>
  <c r="G608" i="1" s="1"/>
  <c r="C609" i="1"/>
  <c r="C610" i="1"/>
  <c r="C611" i="1"/>
  <c r="G611" i="1" s="1"/>
  <c r="H611" i="1" s="1"/>
  <c r="I611" i="1" s="1"/>
  <c r="C612" i="1"/>
  <c r="G612" i="1" s="1"/>
  <c r="H612" i="1" s="1"/>
  <c r="I612" i="1" s="1"/>
  <c r="C613" i="1"/>
  <c r="C614" i="1"/>
  <c r="G614" i="1" s="1"/>
  <c r="H614" i="1" s="1"/>
  <c r="I614" i="1" s="1"/>
  <c r="C615" i="1"/>
  <c r="C616" i="1"/>
  <c r="G616" i="1" s="1"/>
  <c r="H616" i="1" s="1"/>
  <c r="I616" i="1" s="1"/>
  <c r="C617" i="1"/>
  <c r="G617" i="1" s="1"/>
  <c r="C618" i="1"/>
  <c r="G618" i="1" s="1"/>
  <c r="H618" i="1" s="1"/>
  <c r="I618" i="1" s="1"/>
  <c r="C619" i="1"/>
  <c r="C620" i="1"/>
  <c r="G620" i="1" s="1"/>
  <c r="H620" i="1" s="1"/>
  <c r="I620" i="1" s="1"/>
  <c r="C621" i="1"/>
  <c r="C622" i="1"/>
  <c r="C623" i="1"/>
  <c r="G623" i="1" s="1"/>
  <c r="C624" i="1"/>
  <c r="G624" i="1" s="1"/>
  <c r="H624" i="1" s="1"/>
  <c r="I624" i="1" s="1"/>
  <c r="C625" i="1"/>
  <c r="C626" i="1"/>
  <c r="G626" i="1" s="1"/>
  <c r="C627" i="1"/>
  <c r="C628" i="1"/>
  <c r="G628" i="1" s="1"/>
  <c r="C629" i="1"/>
  <c r="G629" i="1" s="1"/>
  <c r="C630" i="1"/>
  <c r="G630" i="1" s="1"/>
  <c r="H630" i="1" s="1"/>
  <c r="I630" i="1" s="1"/>
  <c r="C631" i="1"/>
  <c r="C632" i="1"/>
  <c r="G632" i="1" s="1"/>
  <c r="C633" i="1"/>
  <c r="C634" i="1"/>
  <c r="G634" i="1" s="1"/>
  <c r="H634" i="1" s="1"/>
  <c r="I634" i="1" s="1"/>
  <c r="C635" i="1"/>
  <c r="G635" i="1" s="1"/>
  <c r="C636" i="1"/>
  <c r="G636" i="1" s="1"/>
  <c r="H636" i="1" s="1"/>
  <c r="I636" i="1" s="1"/>
  <c r="C637" i="1"/>
  <c r="C638" i="1"/>
  <c r="G638" i="1" s="1"/>
  <c r="C639" i="1"/>
  <c r="C640" i="1"/>
  <c r="C641" i="1"/>
  <c r="G641" i="1" s="1"/>
  <c r="C642" i="1"/>
  <c r="G642" i="1" s="1"/>
  <c r="H642" i="1" s="1"/>
  <c r="I642" i="1" s="1"/>
  <c r="C643" i="1"/>
  <c r="C644" i="1"/>
  <c r="G644" i="1" s="1"/>
  <c r="C645" i="1"/>
  <c r="C646" i="1"/>
  <c r="G646" i="1" s="1"/>
  <c r="H646" i="1" s="1"/>
  <c r="I646" i="1" s="1"/>
  <c r="C647" i="1"/>
  <c r="G647" i="1" s="1"/>
  <c r="H647" i="1" s="1"/>
  <c r="I647" i="1" s="1"/>
  <c r="C648" i="1"/>
  <c r="G648" i="1" s="1"/>
  <c r="H648" i="1" s="1"/>
  <c r="I648" i="1" s="1"/>
  <c r="C649" i="1"/>
  <c r="C650" i="1"/>
  <c r="G650" i="1" s="1"/>
  <c r="H650" i="1" s="1"/>
  <c r="I650" i="1" s="1"/>
  <c r="C651" i="1"/>
  <c r="C652" i="1"/>
  <c r="G652" i="1" s="1"/>
  <c r="H652" i="1" s="1"/>
  <c r="I652" i="1" s="1"/>
  <c r="C653" i="1"/>
  <c r="G653" i="1" s="1"/>
  <c r="C654" i="1"/>
  <c r="G654" i="1" s="1"/>
  <c r="H654" i="1" s="1"/>
  <c r="I654" i="1" s="1"/>
  <c r="C655" i="1"/>
  <c r="C656" i="1"/>
  <c r="G656" i="1" s="1"/>
  <c r="H656" i="1" s="1"/>
  <c r="I656" i="1" s="1"/>
  <c r="C657" i="1"/>
  <c r="C658" i="1"/>
  <c r="C659" i="1"/>
  <c r="G659" i="1" s="1"/>
  <c r="C660" i="1"/>
  <c r="G660" i="1" s="1"/>
  <c r="H660" i="1" s="1"/>
  <c r="I660" i="1" s="1"/>
  <c r="C661" i="1"/>
  <c r="C662" i="1"/>
  <c r="G662" i="1" s="1"/>
  <c r="C663" i="1"/>
  <c r="C664" i="1"/>
  <c r="G664" i="1" s="1"/>
  <c r="H664" i="1" s="1"/>
  <c r="I664" i="1" s="1"/>
  <c r="C665" i="1"/>
  <c r="G665" i="1" s="1"/>
  <c r="H665" i="1" s="1"/>
  <c r="I665" i="1" s="1"/>
  <c r="C666" i="1"/>
  <c r="G666" i="1" s="1"/>
  <c r="H666" i="1" s="1"/>
  <c r="I666" i="1" s="1"/>
  <c r="C667" i="1"/>
  <c r="C668" i="1"/>
  <c r="G668" i="1" s="1"/>
  <c r="C669" i="1"/>
  <c r="C670" i="1"/>
  <c r="C671" i="1"/>
  <c r="G671" i="1" s="1"/>
  <c r="C672" i="1"/>
  <c r="G672" i="1" s="1"/>
  <c r="H672" i="1" s="1"/>
  <c r="I672" i="1" s="1"/>
  <c r="C673" i="1"/>
  <c r="C674" i="1"/>
  <c r="G674" i="1" s="1"/>
  <c r="C675" i="1"/>
  <c r="C676" i="1"/>
  <c r="G676" i="1" s="1"/>
  <c r="C677" i="1"/>
  <c r="G677" i="1" s="1"/>
  <c r="C678" i="1"/>
  <c r="G678" i="1" s="1"/>
  <c r="H678" i="1" s="1"/>
  <c r="I678" i="1" s="1"/>
  <c r="C679" i="1"/>
  <c r="C680" i="1"/>
  <c r="G680" i="1" s="1"/>
  <c r="C681" i="1"/>
  <c r="C682" i="1"/>
  <c r="G682" i="1" s="1"/>
  <c r="H682" i="1" s="1"/>
  <c r="I682" i="1" s="1"/>
  <c r="C683" i="1"/>
  <c r="G683" i="1" s="1"/>
  <c r="H683" i="1" s="1"/>
  <c r="I683" i="1" s="1"/>
  <c r="C684" i="1"/>
  <c r="G684" i="1" s="1"/>
  <c r="H684" i="1" s="1"/>
  <c r="I684" i="1" s="1"/>
  <c r="C685" i="1"/>
  <c r="C686" i="1"/>
  <c r="G686" i="1" s="1"/>
  <c r="H686" i="1" s="1"/>
  <c r="I686" i="1" s="1"/>
  <c r="C687" i="1"/>
  <c r="C688" i="1"/>
  <c r="G688" i="1" s="1"/>
  <c r="H688" i="1" s="1"/>
  <c r="I688" i="1" s="1"/>
  <c r="C689" i="1"/>
  <c r="G689" i="1" s="1"/>
  <c r="C690" i="1"/>
  <c r="G690" i="1" s="1"/>
  <c r="H690" i="1" s="1"/>
  <c r="I690" i="1" s="1"/>
  <c r="C691" i="1"/>
  <c r="C692" i="1"/>
  <c r="C693" i="1"/>
  <c r="C694" i="1"/>
  <c r="G694" i="1" s="1"/>
  <c r="H694" i="1" s="1"/>
  <c r="I694" i="1" s="1"/>
  <c r="C695" i="1"/>
  <c r="G695" i="1" s="1"/>
  <c r="C696" i="1"/>
  <c r="G696" i="1" s="1"/>
  <c r="H696" i="1" s="1"/>
  <c r="I696" i="1" s="1"/>
  <c r="C697" i="1"/>
  <c r="C698" i="1"/>
  <c r="G698" i="1" s="1"/>
  <c r="C699" i="1"/>
  <c r="C700" i="1"/>
  <c r="C701" i="1"/>
  <c r="G701" i="1" s="1"/>
  <c r="H701" i="1" s="1"/>
  <c r="I701" i="1" s="1"/>
  <c r="C702" i="1"/>
  <c r="G702" i="1" s="1"/>
  <c r="H702" i="1" s="1"/>
  <c r="I702" i="1" s="1"/>
  <c r="C703" i="1"/>
  <c r="C704" i="1"/>
  <c r="G704" i="1" s="1"/>
  <c r="H704" i="1" s="1"/>
  <c r="I704" i="1" s="1"/>
  <c r="C705" i="1"/>
  <c r="C706" i="1"/>
  <c r="G706" i="1" s="1"/>
  <c r="H706" i="1" s="1"/>
  <c r="I706" i="1" s="1"/>
  <c r="C707" i="1"/>
  <c r="G707" i="1" s="1"/>
  <c r="C708" i="1"/>
  <c r="G708" i="1" s="1"/>
  <c r="H708" i="1" s="1"/>
  <c r="I708" i="1" s="1"/>
  <c r="C709" i="1"/>
  <c r="C710" i="1"/>
  <c r="G710" i="1" s="1"/>
  <c r="C711" i="1"/>
  <c r="C712" i="1"/>
  <c r="C713" i="1"/>
  <c r="G713" i="1" s="1"/>
  <c r="C714" i="1"/>
  <c r="G714" i="1" s="1"/>
  <c r="H714" i="1" s="1"/>
  <c r="I714" i="1" s="1"/>
  <c r="C715" i="1"/>
  <c r="C716" i="1"/>
  <c r="G716" i="1" s="1"/>
  <c r="C717" i="1"/>
  <c r="C718" i="1"/>
  <c r="G718" i="1" s="1"/>
  <c r="H718" i="1" s="1"/>
  <c r="I718" i="1" s="1"/>
  <c r="C719" i="1"/>
  <c r="G719" i="1" s="1"/>
  <c r="H719" i="1" s="1"/>
  <c r="I719" i="1" s="1"/>
  <c r="C720" i="1"/>
  <c r="G720" i="1" s="1"/>
  <c r="H720" i="1" s="1"/>
  <c r="I720" i="1" s="1"/>
  <c r="C721" i="1"/>
  <c r="C722" i="1"/>
  <c r="G722" i="1" s="1"/>
  <c r="C723" i="1"/>
  <c r="C724" i="1"/>
  <c r="C725" i="1"/>
  <c r="C726" i="1"/>
  <c r="G726" i="1" s="1"/>
  <c r="H726" i="1" s="1"/>
  <c r="I726" i="1" s="1"/>
  <c r="C727" i="1"/>
  <c r="C728" i="1"/>
  <c r="G728" i="1" s="1"/>
  <c r="H728" i="1" s="1"/>
  <c r="I728" i="1" s="1"/>
  <c r="C729" i="1"/>
  <c r="C730" i="1"/>
  <c r="G730" i="1" s="1"/>
  <c r="H730" i="1" s="1"/>
  <c r="I730" i="1" s="1"/>
  <c r="C731" i="1"/>
  <c r="G731" i="1" s="1"/>
  <c r="C732" i="1"/>
  <c r="G732" i="1" s="1"/>
  <c r="H732" i="1" s="1"/>
  <c r="I732" i="1" s="1"/>
  <c r="C733" i="1"/>
  <c r="C734" i="1"/>
  <c r="G734" i="1" s="1"/>
  <c r="C735" i="1"/>
  <c r="C736" i="1"/>
  <c r="C737" i="1"/>
  <c r="G737" i="1" s="1"/>
  <c r="H737" i="1" s="1"/>
  <c r="I737" i="1" s="1"/>
  <c r="C738" i="1"/>
  <c r="G738" i="1" s="1"/>
  <c r="H738" i="1" s="1"/>
  <c r="I738" i="1" s="1"/>
  <c r="C739" i="1"/>
  <c r="C740" i="1"/>
  <c r="G740" i="1" s="1"/>
  <c r="H740" i="1" s="1"/>
  <c r="I740" i="1" s="1"/>
  <c r="C741" i="1"/>
  <c r="C742" i="1"/>
  <c r="G742" i="1" s="1"/>
  <c r="C743" i="1"/>
  <c r="G743" i="1" s="1"/>
  <c r="H743" i="1" s="1"/>
  <c r="I743" i="1" s="1"/>
  <c r="C744" i="1"/>
  <c r="G744" i="1" s="1"/>
  <c r="H744" i="1" s="1"/>
  <c r="I744" i="1" s="1"/>
  <c r="C745" i="1"/>
  <c r="C746" i="1"/>
  <c r="G746" i="1" s="1"/>
  <c r="C747" i="1"/>
  <c r="C748" i="1"/>
  <c r="C749" i="1"/>
  <c r="G749" i="1" s="1"/>
  <c r="H749" i="1" s="1"/>
  <c r="I749" i="1" s="1"/>
  <c r="C750" i="1"/>
  <c r="G750" i="1" s="1"/>
  <c r="H750" i="1" s="1"/>
  <c r="I750" i="1" s="1"/>
  <c r="C751" i="1"/>
  <c r="C752" i="1"/>
  <c r="G752" i="1" s="1"/>
  <c r="C753" i="1"/>
  <c r="C754" i="1"/>
  <c r="G754" i="1" s="1"/>
  <c r="H754" i="1" s="1"/>
  <c r="I754" i="1" s="1"/>
  <c r="C755" i="1"/>
  <c r="G755" i="1" s="1"/>
  <c r="C756" i="1"/>
  <c r="G756" i="1" s="1"/>
  <c r="H756" i="1" s="1"/>
  <c r="I756" i="1" s="1"/>
  <c r="C757" i="1"/>
  <c r="C758" i="1"/>
  <c r="G758" i="1" s="1"/>
  <c r="C759" i="1"/>
  <c r="C760" i="1"/>
  <c r="G760" i="1" s="1"/>
  <c r="H760" i="1" s="1"/>
  <c r="I760" i="1" s="1"/>
  <c r="C761" i="1"/>
  <c r="G761" i="1" s="1"/>
  <c r="H761" i="1" s="1"/>
  <c r="I761" i="1" s="1"/>
  <c r="C762" i="1"/>
  <c r="G762" i="1" s="1"/>
  <c r="H762" i="1" s="1"/>
  <c r="I762" i="1" s="1"/>
  <c r="C763" i="1"/>
  <c r="C764" i="1"/>
  <c r="G764" i="1" s="1"/>
  <c r="C765" i="1"/>
  <c r="C766" i="1"/>
  <c r="C767" i="1"/>
  <c r="G767" i="1" s="1"/>
  <c r="H767" i="1" s="1"/>
  <c r="I767" i="1" s="1"/>
  <c r="C768" i="1"/>
  <c r="G768" i="1" s="1"/>
  <c r="H768" i="1" s="1"/>
  <c r="I768" i="1" s="1"/>
  <c r="C769" i="1"/>
  <c r="C770" i="1"/>
  <c r="G770" i="1" s="1"/>
  <c r="C771" i="1"/>
  <c r="C772" i="1"/>
  <c r="G772" i="1" s="1"/>
  <c r="C773" i="1"/>
  <c r="G773" i="1" s="1"/>
  <c r="C774" i="1"/>
  <c r="G774" i="1" s="1"/>
  <c r="H774" i="1" s="1"/>
  <c r="I774" i="1" s="1"/>
  <c r="C775" i="1"/>
  <c r="C776" i="1"/>
  <c r="G776" i="1" s="1"/>
  <c r="H776" i="1" s="1"/>
  <c r="I776" i="1" s="1"/>
  <c r="C777" i="1"/>
  <c r="C778" i="1"/>
  <c r="C779" i="1"/>
  <c r="G779" i="1" s="1"/>
  <c r="H779" i="1" s="1"/>
  <c r="I779" i="1" s="1"/>
  <c r="C780" i="1"/>
  <c r="G780" i="1" s="1"/>
  <c r="H780" i="1" s="1"/>
  <c r="I780" i="1" s="1"/>
  <c r="C781" i="1"/>
  <c r="C782" i="1"/>
  <c r="G782" i="1" s="1"/>
  <c r="C783" i="1"/>
  <c r="C784" i="1"/>
  <c r="G784" i="1" s="1"/>
  <c r="H784" i="1" s="1"/>
  <c r="I784" i="1" s="1"/>
  <c r="C785" i="1"/>
  <c r="G785" i="1" s="1"/>
  <c r="H785" i="1" s="1"/>
  <c r="I785" i="1" s="1"/>
  <c r="C786" i="1"/>
  <c r="G786" i="1" s="1"/>
  <c r="H786" i="1" s="1"/>
  <c r="I786" i="1" s="1"/>
  <c r="C787" i="1"/>
  <c r="C788" i="1"/>
  <c r="G788" i="1" s="1"/>
  <c r="C789" i="1"/>
  <c r="C790" i="1"/>
  <c r="C791" i="1"/>
  <c r="G791" i="1" s="1"/>
  <c r="H791" i="1" s="1"/>
  <c r="I791" i="1" s="1"/>
  <c r="C792" i="1"/>
  <c r="G792" i="1" s="1"/>
  <c r="H792" i="1" s="1"/>
  <c r="I792" i="1" s="1"/>
  <c r="C793" i="1"/>
  <c r="C794" i="1"/>
  <c r="G794" i="1" s="1"/>
  <c r="C795" i="1"/>
  <c r="C796" i="1"/>
  <c r="G796" i="1" s="1"/>
  <c r="C797" i="1"/>
  <c r="G797" i="1" s="1"/>
  <c r="C798" i="1"/>
  <c r="G798" i="1" s="1"/>
  <c r="H798" i="1" s="1"/>
  <c r="I798" i="1" s="1"/>
  <c r="C799" i="1"/>
  <c r="C800" i="1"/>
  <c r="G800" i="1" s="1"/>
  <c r="C801" i="1"/>
  <c r="C802" i="1"/>
  <c r="C803" i="1"/>
  <c r="G803" i="1" s="1"/>
  <c r="H803" i="1" s="1"/>
  <c r="I803" i="1" s="1"/>
  <c r="C804" i="1"/>
  <c r="G804" i="1" s="1"/>
  <c r="H804" i="1" s="1"/>
  <c r="I804" i="1" s="1"/>
  <c r="C805" i="1"/>
  <c r="C806" i="1"/>
  <c r="G806" i="1" s="1"/>
  <c r="C807" i="1"/>
  <c r="C808" i="1"/>
  <c r="G808" i="1" s="1"/>
  <c r="H808" i="1" s="1"/>
  <c r="I808" i="1" s="1"/>
  <c r="C809" i="1"/>
  <c r="G809" i="1" s="1"/>
  <c r="C810" i="1"/>
  <c r="G810" i="1" s="1"/>
  <c r="H810" i="1" s="1"/>
  <c r="I810" i="1" s="1"/>
  <c r="C811" i="1"/>
  <c r="C812" i="1"/>
  <c r="G812" i="1" s="1"/>
  <c r="C813" i="1"/>
  <c r="C814" i="1"/>
  <c r="G814" i="1" s="1"/>
  <c r="H814" i="1" s="1"/>
  <c r="I814" i="1" s="1"/>
  <c r="C815" i="1"/>
  <c r="G815" i="1" s="1"/>
  <c r="H815" i="1" s="1"/>
  <c r="I815" i="1" s="1"/>
  <c r="C816" i="1"/>
  <c r="G816" i="1" s="1"/>
  <c r="H816" i="1" s="1"/>
  <c r="I816" i="1" s="1"/>
  <c r="C817" i="1"/>
  <c r="C818" i="1"/>
  <c r="C819" i="1"/>
  <c r="C820" i="1"/>
  <c r="C821" i="1"/>
  <c r="G821" i="1" s="1"/>
  <c r="H821" i="1" s="1"/>
  <c r="I821" i="1" s="1"/>
  <c r="C822" i="1"/>
  <c r="G822" i="1" s="1"/>
  <c r="H822" i="1" s="1"/>
  <c r="I822" i="1" s="1"/>
  <c r="C823" i="1"/>
  <c r="C824" i="1"/>
  <c r="G824" i="1" s="1"/>
  <c r="C825" i="1"/>
  <c r="C826" i="1"/>
  <c r="G826" i="1" s="1"/>
  <c r="H826" i="1" s="1"/>
  <c r="I826" i="1" s="1"/>
  <c r="C827" i="1"/>
  <c r="G827" i="1" s="1"/>
  <c r="C828" i="1"/>
  <c r="G828" i="1" s="1"/>
  <c r="H828" i="1" s="1"/>
  <c r="I828" i="1" s="1"/>
  <c r="C829" i="1"/>
  <c r="C830" i="1"/>
  <c r="G830" i="1" s="1"/>
  <c r="C831" i="1"/>
  <c r="C832" i="1"/>
  <c r="G832" i="1" s="1"/>
  <c r="H832" i="1" s="1"/>
  <c r="I832" i="1" s="1"/>
  <c r="C833" i="1"/>
  <c r="G833" i="1" s="1"/>
  <c r="H833" i="1" s="1"/>
  <c r="I833" i="1" s="1"/>
  <c r="C834" i="1"/>
  <c r="G834" i="1" s="1"/>
  <c r="H834" i="1" s="1"/>
  <c r="I834" i="1" s="1"/>
  <c r="C835" i="1"/>
  <c r="C836" i="1"/>
  <c r="G836" i="1" s="1"/>
  <c r="C837" i="1"/>
  <c r="C838" i="1"/>
  <c r="C839" i="1"/>
  <c r="G839" i="1" s="1"/>
  <c r="H839" i="1" s="1"/>
  <c r="I839" i="1" s="1"/>
  <c r="C840" i="1"/>
  <c r="G840" i="1" s="1"/>
  <c r="H840" i="1" s="1"/>
  <c r="I840" i="1" s="1"/>
  <c r="C841" i="1"/>
  <c r="C842" i="1"/>
  <c r="G842" i="1" s="1"/>
  <c r="H842" i="1" s="1"/>
  <c r="I842" i="1" s="1"/>
  <c r="C843" i="1"/>
  <c r="C844" i="1"/>
  <c r="G844" i="1" s="1"/>
  <c r="C845" i="1"/>
  <c r="G845" i="1" s="1"/>
  <c r="C846" i="1"/>
  <c r="G846" i="1" s="1"/>
  <c r="C847" i="1"/>
  <c r="C848" i="1"/>
  <c r="G848" i="1" s="1"/>
  <c r="H848" i="1" s="1"/>
  <c r="I848" i="1" s="1"/>
  <c r="C849" i="1"/>
  <c r="C850" i="1"/>
  <c r="G850" i="1" s="1"/>
  <c r="H850" i="1" s="1"/>
  <c r="I850" i="1" s="1"/>
  <c r="C851" i="1"/>
  <c r="G851" i="1" s="1"/>
  <c r="C852" i="1"/>
  <c r="G852" i="1" s="1"/>
  <c r="C853" i="1"/>
  <c r="C854" i="1"/>
  <c r="G854" i="1" s="1"/>
  <c r="H854" i="1" s="1"/>
  <c r="I854" i="1" s="1"/>
  <c r="C855" i="1"/>
  <c r="C856" i="1"/>
  <c r="C857" i="1"/>
  <c r="G857" i="1" s="1"/>
  <c r="C858" i="1"/>
  <c r="G858" i="1" s="1"/>
  <c r="C859" i="1"/>
  <c r="C860" i="1"/>
  <c r="G860" i="1" s="1"/>
  <c r="C861" i="1"/>
  <c r="C862" i="1"/>
  <c r="C863" i="1"/>
  <c r="G863" i="1" s="1"/>
  <c r="H863" i="1" s="1"/>
  <c r="I863" i="1" s="1"/>
  <c r="C864" i="1"/>
  <c r="G864" i="1" s="1"/>
  <c r="C865" i="1"/>
  <c r="C866" i="1"/>
  <c r="G866" i="1" s="1"/>
  <c r="C867" i="1"/>
  <c r="C868" i="1"/>
  <c r="G868" i="1" s="1"/>
  <c r="H868" i="1" s="1"/>
  <c r="I868" i="1" s="1"/>
  <c r="C869" i="1"/>
  <c r="G869" i="1" s="1"/>
  <c r="H869" i="1" s="1"/>
  <c r="I869" i="1" s="1"/>
  <c r="C870" i="1"/>
  <c r="G870" i="1" s="1"/>
  <c r="H870" i="1" s="1"/>
  <c r="I870" i="1" s="1"/>
  <c r="C871" i="1"/>
  <c r="C872" i="1"/>
  <c r="G872" i="1" s="1"/>
  <c r="C873" i="1"/>
  <c r="C874" i="1"/>
  <c r="C875" i="1"/>
  <c r="G875" i="1" s="1"/>
  <c r="C876" i="1"/>
  <c r="G876" i="1" s="1"/>
  <c r="H876" i="1" s="1"/>
  <c r="I876" i="1" s="1"/>
  <c r="C877" i="1"/>
  <c r="C878" i="1"/>
  <c r="G878" i="1" s="1"/>
  <c r="H878" i="1" s="1"/>
  <c r="I878" i="1" s="1"/>
  <c r="C879" i="1"/>
  <c r="C880" i="1"/>
  <c r="G880" i="1" s="1"/>
  <c r="C881" i="1"/>
  <c r="G881" i="1" s="1"/>
  <c r="H881" i="1" s="1"/>
  <c r="I881" i="1" s="1"/>
  <c r="C882" i="1"/>
  <c r="G882" i="1" s="1"/>
  <c r="C883" i="1"/>
  <c r="C884" i="1"/>
  <c r="G884" i="1" s="1"/>
  <c r="H884" i="1" s="1"/>
  <c r="I884" i="1" s="1"/>
  <c r="C885" i="1"/>
  <c r="C886" i="1"/>
  <c r="C887" i="1"/>
  <c r="G887" i="1" s="1"/>
  <c r="H887" i="1" s="1"/>
  <c r="I887" i="1" s="1"/>
  <c r="C888" i="1"/>
  <c r="G888" i="1" s="1"/>
  <c r="H888" i="1" s="1"/>
  <c r="I888" i="1" s="1"/>
  <c r="C889" i="1"/>
  <c r="C890" i="1"/>
  <c r="G890" i="1" s="1"/>
  <c r="H890" i="1" s="1"/>
  <c r="I890" i="1" s="1"/>
  <c r="C891" i="1"/>
  <c r="C892" i="1"/>
  <c r="G892" i="1" s="1"/>
  <c r="H892" i="1" s="1"/>
  <c r="I892" i="1" s="1"/>
  <c r="C893" i="1"/>
  <c r="G893" i="1" s="1"/>
  <c r="C894" i="1"/>
  <c r="G894" i="1" s="1"/>
  <c r="H894" i="1" s="1"/>
  <c r="I894" i="1" s="1"/>
  <c r="C895" i="1"/>
  <c r="C896" i="1"/>
  <c r="G896" i="1" s="1"/>
  <c r="C897" i="1"/>
  <c r="C898" i="1"/>
  <c r="C899" i="1"/>
  <c r="G899" i="1" s="1"/>
  <c r="H899" i="1" s="1"/>
  <c r="I899" i="1" s="1"/>
  <c r="C900" i="1"/>
  <c r="G900" i="1" s="1"/>
  <c r="C901" i="1"/>
  <c r="C902" i="1"/>
  <c r="C903" i="1"/>
  <c r="C904" i="1"/>
  <c r="G904" i="1" s="1"/>
  <c r="H904" i="1" s="1"/>
  <c r="I904" i="1" s="1"/>
  <c r="C905" i="1"/>
  <c r="G905" i="1" s="1"/>
  <c r="H905" i="1" s="1"/>
  <c r="I905" i="1" s="1"/>
  <c r="C906" i="1"/>
  <c r="G906" i="1" s="1"/>
  <c r="H906" i="1" s="1"/>
  <c r="I906" i="1" s="1"/>
  <c r="C907" i="1"/>
  <c r="C908" i="1"/>
  <c r="G908" i="1" s="1"/>
  <c r="C909" i="1"/>
  <c r="C910" i="1"/>
  <c r="C911" i="1"/>
  <c r="G911" i="1" s="1"/>
  <c r="C912" i="1"/>
  <c r="G912" i="1" s="1"/>
  <c r="H912" i="1" s="1"/>
  <c r="I912" i="1" s="1"/>
  <c r="C913" i="1"/>
  <c r="C914" i="1"/>
  <c r="G914" i="1" s="1"/>
  <c r="C915" i="1"/>
  <c r="C916" i="1"/>
  <c r="G916" i="1" s="1"/>
  <c r="H916" i="1" s="1"/>
  <c r="I916" i="1" s="1"/>
  <c r="C917" i="1"/>
  <c r="G917" i="1" s="1"/>
  <c r="H917" i="1" s="1"/>
  <c r="I917" i="1" s="1"/>
  <c r="C918" i="1"/>
  <c r="G918" i="1" s="1"/>
  <c r="C919" i="1"/>
  <c r="C920" i="1"/>
  <c r="G920" i="1" s="1"/>
  <c r="H920" i="1" s="1"/>
  <c r="I920" i="1" s="1"/>
  <c r="C921" i="1"/>
  <c r="C922" i="1"/>
  <c r="C923" i="1"/>
  <c r="G923" i="1" s="1"/>
  <c r="H923" i="1" s="1"/>
  <c r="I923" i="1" s="1"/>
  <c r="C924" i="1"/>
  <c r="G924" i="1" s="1"/>
  <c r="H924" i="1" s="1"/>
  <c r="I924" i="1" s="1"/>
  <c r="C925" i="1"/>
  <c r="C926" i="1"/>
  <c r="G926" i="1" s="1"/>
  <c r="H926" i="1" s="1"/>
  <c r="I926" i="1" s="1"/>
  <c r="C927" i="1"/>
  <c r="C928" i="1"/>
  <c r="G928" i="1" s="1"/>
  <c r="H928" i="1" s="1"/>
  <c r="I928" i="1" s="1"/>
  <c r="C929" i="1"/>
  <c r="G929" i="1" s="1"/>
  <c r="C930" i="1"/>
  <c r="G930" i="1" s="1"/>
  <c r="H930" i="1" s="1"/>
  <c r="I930" i="1" s="1"/>
  <c r="C931" i="1"/>
  <c r="C932" i="1"/>
  <c r="G932" i="1" s="1"/>
  <c r="H932" i="1" s="1"/>
  <c r="I932" i="1" s="1"/>
  <c r="C933" i="1"/>
  <c r="C934" i="1"/>
  <c r="C935" i="1"/>
  <c r="G935" i="1" s="1"/>
  <c r="H935" i="1" s="1"/>
  <c r="I935" i="1" s="1"/>
  <c r="C936" i="1"/>
  <c r="G936" i="1" s="1"/>
  <c r="C937" i="1"/>
  <c r="C938" i="1"/>
  <c r="G938" i="1" s="1"/>
  <c r="C939" i="1"/>
  <c r="C940" i="1"/>
  <c r="G940" i="1" s="1"/>
  <c r="H940" i="1" s="1"/>
  <c r="I940" i="1" s="1"/>
  <c r="C941" i="1"/>
  <c r="G941" i="1" s="1"/>
  <c r="H941" i="1" s="1"/>
  <c r="I941" i="1" s="1"/>
  <c r="C942" i="1"/>
  <c r="G942" i="1" s="1"/>
  <c r="H942" i="1" s="1"/>
  <c r="I942" i="1" s="1"/>
  <c r="C943" i="1"/>
  <c r="C944" i="1"/>
  <c r="G944" i="1" s="1"/>
  <c r="C945" i="1"/>
  <c r="C946" i="1"/>
  <c r="C947" i="1"/>
  <c r="C948" i="1"/>
  <c r="G948" i="1" s="1"/>
  <c r="C949" i="1"/>
  <c r="C950" i="1"/>
  <c r="G950" i="1" s="1"/>
  <c r="C951" i="1"/>
  <c r="C952" i="1"/>
  <c r="G952" i="1" s="1"/>
  <c r="H952" i="1" s="1"/>
  <c r="I952" i="1" s="1"/>
  <c r="C953" i="1"/>
  <c r="G953" i="1" s="1"/>
  <c r="H953" i="1" s="1"/>
  <c r="I953" i="1" s="1"/>
  <c r="C954" i="1"/>
  <c r="G954" i="1" s="1"/>
  <c r="H954" i="1" s="1"/>
  <c r="I954" i="1" s="1"/>
  <c r="C955" i="1"/>
  <c r="C956" i="1"/>
  <c r="G956" i="1" s="1"/>
  <c r="H956" i="1" s="1"/>
  <c r="I956" i="1" s="1"/>
  <c r="C957" i="1"/>
  <c r="C958" i="1"/>
  <c r="C959" i="1"/>
  <c r="G959" i="1" s="1"/>
  <c r="H959" i="1" s="1"/>
  <c r="I959" i="1" s="1"/>
  <c r="C960" i="1"/>
  <c r="G960" i="1" s="1"/>
  <c r="H960" i="1" s="1"/>
  <c r="I960" i="1" s="1"/>
  <c r="C961" i="1"/>
  <c r="C962" i="1"/>
  <c r="G962" i="1" s="1"/>
  <c r="H962" i="1" s="1"/>
  <c r="I962" i="1" s="1"/>
  <c r="C963" i="1"/>
  <c r="C964" i="1"/>
  <c r="G964" i="1" s="1"/>
  <c r="H964" i="1" s="1"/>
  <c r="I964" i="1" s="1"/>
  <c r="C965" i="1"/>
  <c r="G965" i="1" s="1"/>
  <c r="H965" i="1" s="1"/>
  <c r="I965" i="1" s="1"/>
  <c r="C966" i="1"/>
  <c r="G966" i="1" s="1"/>
  <c r="C967" i="1"/>
  <c r="C968" i="1"/>
  <c r="G968" i="1" s="1"/>
  <c r="H968" i="1" s="1"/>
  <c r="I968" i="1" s="1"/>
  <c r="C969" i="1"/>
  <c r="C970" i="1"/>
  <c r="C971" i="1"/>
  <c r="G971" i="1" s="1"/>
  <c r="H971" i="1" s="1"/>
  <c r="I971" i="1" s="1"/>
  <c r="C972" i="1"/>
  <c r="G972" i="1" s="1"/>
  <c r="H972" i="1" s="1"/>
  <c r="I972" i="1" s="1"/>
  <c r="C973" i="1"/>
  <c r="C974" i="1"/>
  <c r="G974" i="1" s="1"/>
  <c r="C975" i="1"/>
  <c r="C976" i="1"/>
  <c r="C977" i="1"/>
  <c r="G977" i="1" s="1"/>
  <c r="H977" i="1" s="1"/>
  <c r="I977" i="1" s="1"/>
  <c r="C978" i="1"/>
  <c r="G978" i="1" s="1"/>
  <c r="H978" i="1" s="1"/>
  <c r="I978" i="1" s="1"/>
  <c r="C979" i="1"/>
  <c r="C980" i="1"/>
  <c r="G980" i="1" s="1"/>
  <c r="C981" i="1"/>
  <c r="C982" i="1"/>
  <c r="G982" i="1" s="1"/>
  <c r="H982" i="1" s="1"/>
  <c r="I982" i="1" s="1"/>
  <c r="C983" i="1"/>
  <c r="G983" i="1" s="1"/>
  <c r="H983" i="1" s="1"/>
  <c r="I983" i="1" s="1"/>
  <c r="C984" i="1"/>
  <c r="G984" i="1" s="1"/>
  <c r="H984" i="1" s="1"/>
  <c r="I984" i="1" s="1"/>
  <c r="C985" i="1"/>
  <c r="C986" i="1"/>
  <c r="G986" i="1" s="1"/>
  <c r="C987" i="1"/>
  <c r="C988" i="1"/>
  <c r="C989" i="1"/>
  <c r="G989" i="1" s="1"/>
  <c r="H989" i="1" s="1"/>
  <c r="I989" i="1" s="1"/>
  <c r="C990" i="1"/>
  <c r="G990" i="1" s="1"/>
  <c r="H990" i="1" s="1"/>
  <c r="I990" i="1" s="1"/>
  <c r="C991" i="1"/>
  <c r="C992" i="1"/>
  <c r="G992" i="1" s="1"/>
  <c r="H992" i="1" s="1"/>
  <c r="I992" i="1" s="1"/>
  <c r="C993" i="1"/>
  <c r="C994" i="1"/>
  <c r="C995" i="1"/>
  <c r="G995" i="1" s="1"/>
  <c r="H995" i="1" s="1"/>
  <c r="I995" i="1" s="1"/>
  <c r="C996" i="1"/>
  <c r="G996" i="1" s="1"/>
  <c r="H996" i="1" s="1"/>
  <c r="I996" i="1" s="1"/>
  <c r="C997" i="1"/>
  <c r="C998" i="1"/>
  <c r="G998" i="1" s="1"/>
  <c r="H998" i="1" s="1"/>
  <c r="I998" i="1" s="1"/>
  <c r="C999" i="1"/>
  <c r="C1000" i="1"/>
  <c r="G1000" i="1" s="1"/>
  <c r="H1000" i="1" s="1"/>
  <c r="I1000" i="1" s="1"/>
  <c r="C1001" i="1"/>
  <c r="G1001" i="1" s="1"/>
  <c r="H1001" i="1" s="1"/>
  <c r="I1001" i="1" s="1"/>
  <c r="C1002" i="1"/>
  <c r="G1002" i="1" s="1"/>
  <c r="H1002" i="1" s="1"/>
  <c r="I1002" i="1" s="1"/>
  <c r="C1003" i="1"/>
  <c r="C1004" i="1"/>
  <c r="C1005" i="1"/>
  <c r="C1006" i="1"/>
  <c r="C1007" i="1"/>
  <c r="G1007" i="1" s="1"/>
  <c r="H1007" i="1" s="1"/>
  <c r="I1007" i="1" s="1"/>
  <c r="C1008" i="1"/>
  <c r="G1008" i="1" s="1"/>
  <c r="H1008" i="1" s="1"/>
  <c r="I1008" i="1" s="1"/>
  <c r="C1009" i="1"/>
  <c r="C1010" i="1"/>
  <c r="G1010" i="1" s="1"/>
  <c r="C1011" i="1"/>
  <c r="C1012" i="1"/>
  <c r="C1013" i="1"/>
  <c r="G1013" i="1" s="1"/>
  <c r="H1013" i="1" s="1"/>
  <c r="I1013" i="1" s="1"/>
  <c r="C1014" i="1"/>
  <c r="G1014" i="1" s="1"/>
  <c r="H1014" i="1" s="1"/>
  <c r="I1014" i="1" s="1"/>
  <c r="C1015" i="1"/>
  <c r="C1016" i="1"/>
  <c r="G1016" i="1" s="1"/>
  <c r="C1017" i="1"/>
  <c r="C1018" i="1"/>
  <c r="G1018" i="1" s="1"/>
  <c r="H1018" i="1" s="1"/>
  <c r="I1018" i="1" s="1"/>
  <c r="C1019" i="1"/>
  <c r="G1019" i="1" s="1"/>
  <c r="H1019" i="1" s="1"/>
  <c r="I1019" i="1" s="1"/>
  <c r="C1020" i="1"/>
  <c r="G1020" i="1" s="1"/>
  <c r="H1020" i="1" s="1"/>
  <c r="I1020" i="1" s="1"/>
  <c r="C1021" i="1"/>
  <c r="C1022" i="1"/>
  <c r="G1022" i="1" s="1"/>
  <c r="C1023" i="1"/>
  <c r="C1024" i="1"/>
  <c r="C1025" i="1"/>
  <c r="G1025" i="1" s="1"/>
  <c r="H1025" i="1" s="1"/>
  <c r="I1025" i="1" s="1"/>
  <c r="C1026" i="1"/>
  <c r="G1026" i="1" s="1"/>
  <c r="H1026" i="1" s="1"/>
  <c r="I1026" i="1" s="1"/>
  <c r="C1027" i="1"/>
  <c r="C1028" i="1"/>
  <c r="G1028" i="1" s="1"/>
  <c r="H1028" i="1" s="1"/>
  <c r="I1028" i="1" s="1"/>
  <c r="C1029" i="1"/>
  <c r="C1030" i="1"/>
  <c r="C1031" i="1"/>
  <c r="G1031" i="1" s="1"/>
  <c r="H1031" i="1" s="1"/>
  <c r="I1031" i="1" s="1"/>
  <c r="C1032" i="1"/>
  <c r="G1032" i="1" s="1"/>
  <c r="H1032" i="1" s="1"/>
  <c r="I1032" i="1" s="1"/>
  <c r="C1033" i="1"/>
  <c r="C1034" i="1"/>
  <c r="G1034" i="1" s="1"/>
  <c r="H1034" i="1" s="1"/>
  <c r="I1034" i="1" s="1"/>
  <c r="C1035" i="1"/>
  <c r="C1036" i="1"/>
  <c r="G1036" i="1" s="1"/>
  <c r="H1036" i="1" s="1"/>
  <c r="I1036" i="1" s="1"/>
  <c r="C1037" i="1"/>
  <c r="G1037" i="1" s="1"/>
  <c r="H1037" i="1" s="1"/>
  <c r="I1037" i="1" s="1"/>
  <c r="C1038" i="1"/>
  <c r="G1038" i="1" s="1"/>
  <c r="H1038" i="1" s="1"/>
  <c r="I1038" i="1" s="1"/>
  <c r="C1039" i="1"/>
  <c r="C1040" i="1"/>
  <c r="G1040" i="1" s="1"/>
  <c r="H1040" i="1" s="1"/>
  <c r="I1040" i="1" s="1"/>
  <c r="C1041" i="1"/>
  <c r="C1042" i="1"/>
  <c r="G1042" i="1" s="1"/>
  <c r="H1042" i="1" s="1"/>
  <c r="I1042" i="1" s="1"/>
  <c r="C62" i="1"/>
  <c r="G62" i="1" s="1"/>
  <c r="H62" i="1" s="1"/>
  <c r="I62" i="1" s="1"/>
  <c r="G63" i="1"/>
  <c r="H63" i="1" s="1"/>
  <c r="I63" i="1" s="1"/>
  <c r="G69" i="1"/>
  <c r="G70" i="1"/>
  <c r="G75" i="1"/>
  <c r="H75" i="1" s="1"/>
  <c r="I75" i="1" s="1"/>
  <c r="G81" i="1"/>
  <c r="G82" i="1"/>
  <c r="H82" i="1" s="1"/>
  <c r="I82" i="1" s="1"/>
  <c r="G83" i="1"/>
  <c r="H83" i="1" s="1"/>
  <c r="I83" i="1" s="1"/>
  <c r="G84" i="1"/>
  <c r="H84" i="1" s="1"/>
  <c r="I84" i="1" s="1"/>
  <c r="G87" i="1"/>
  <c r="G93" i="1"/>
  <c r="H93" i="1" s="1"/>
  <c r="I93" i="1" s="1"/>
  <c r="G94" i="1"/>
  <c r="G99" i="1"/>
  <c r="H99" i="1" s="1"/>
  <c r="I99" i="1" s="1"/>
  <c r="G105" i="1"/>
  <c r="H105" i="1" s="1"/>
  <c r="I105" i="1" s="1"/>
  <c r="G106" i="1"/>
  <c r="H106" i="1" s="1"/>
  <c r="I106" i="1" s="1"/>
  <c r="G111" i="1"/>
  <c r="H111" i="1" s="1"/>
  <c r="I111" i="1" s="1"/>
  <c r="G114" i="1"/>
  <c r="G117" i="1"/>
  <c r="G123" i="1"/>
  <c r="G124" i="1"/>
  <c r="H124" i="1" s="1"/>
  <c r="I124" i="1" s="1"/>
  <c r="G125" i="1"/>
  <c r="H125" i="1" s="1"/>
  <c r="I125" i="1" s="1"/>
  <c r="G129" i="1"/>
  <c r="H129" i="1" s="1"/>
  <c r="I129" i="1" s="1"/>
  <c r="G135" i="1"/>
  <c r="G136" i="1"/>
  <c r="H136" i="1" s="1"/>
  <c r="I136" i="1" s="1"/>
  <c r="G137" i="1"/>
  <c r="H137" i="1" s="1"/>
  <c r="I137" i="1" s="1"/>
  <c r="G141" i="1"/>
  <c r="H141" i="1" s="1"/>
  <c r="I141" i="1" s="1"/>
  <c r="G147" i="1"/>
  <c r="G148" i="1"/>
  <c r="G153" i="1"/>
  <c r="H153" i="1" s="1"/>
  <c r="I153" i="1" s="1"/>
  <c r="G159" i="1"/>
  <c r="G160" i="1"/>
  <c r="H160" i="1" s="1"/>
  <c r="I160" i="1" s="1"/>
  <c r="G161" i="1"/>
  <c r="H161" i="1" s="1"/>
  <c r="I161" i="1" s="1"/>
  <c r="G165" i="1"/>
  <c r="H165" i="1" s="1"/>
  <c r="I165" i="1" s="1"/>
  <c r="G171" i="1"/>
  <c r="G172" i="1"/>
  <c r="H172" i="1" s="1"/>
  <c r="I172" i="1" s="1"/>
  <c r="G173" i="1"/>
  <c r="H173" i="1" s="1"/>
  <c r="I173" i="1" s="1"/>
  <c r="G177" i="1"/>
  <c r="H177" i="1" s="1"/>
  <c r="I177" i="1" s="1"/>
  <c r="G183" i="1"/>
  <c r="G184" i="1"/>
  <c r="H184" i="1" s="1"/>
  <c r="I184" i="1" s="1"/>
  <c r="G189" i="1"/>
  <c r="H189" i="1" s="1"/>
  <c r="I189" i="1" s="1"/>
  <c r="G195" i="1"/>
  <c r="G196" i="1"/>
  <c r="H196" i="1" s="1"/>
  <c r="I196" i="1" s="1"/>
  <c r="G201" i="1"/>
  <c r="H201" i="1" s="1"/>
  <c r="I201" i="1" s="1"/>
  <c r="G207" i="1"/>
  <c r="H207" i="1" s="1"/>
  <c r="I207" i="1" s="1"/>
  <c r="G208" i="1"/>
  <c r="H208" i="1" s="1"/>
  <c r="I208" i="1" s="1"/>
  <c r="G213" i="1"/>
  <c r="H213" i="1" s="1"/>
  <c r="I213" i="1" s="1"/>
  <c r="G214" i="1"/>
  <c r="G219" i="1"/>
  <c r="G225" i="1"/>
  <c r="H225" i="1" s="1"/>
  <c r="I225" i="1" s="1"/>
  <c r="G226" i="1"/>
  <c r="H226" i="1" s="1"/>
  <c r="I226" i="1" s="1"/>
  <c r="G231" i="1"/>
  <c r="H231" i="1" s="1"/>
  <c r="I231" i="1" s="1"/>
  <c r="G237" i="1"/>
  <c r="G238" i="1"/>
  <c r="H238" i="1" s="1"/>
  <c r="I238" i="1" s="1"/>
  <c r="G239" i="1"/>
  <c r="H239" i="1" s="1"/>
  <c r="I239" i="1" s="1"/>
  <c r="G243" i="1"/>
  <c r="G249" i="1"/>
  <c r="H249" i="1" s="1"/>
  <c r="I249" i="1" s="1"/>
  <c r="G250" i="1"/>
  <c r="G255" i="1"/>
  <c r="H255" i="1" s="1"/>
  <c r="I255" i="1" s="1"/>
  <c r="G261" i="1"/>
  <c r="H261" i="1" s="1"/>
  <c r="I261" i="1" s="1"/>
  <c r="G262" i="1"/>
  <c r="G267" i="1"/>
  <c r="H267" i="1" s="1"/>
  <c r="I267" i="1" s="1"/>
  <c r="G273" i="1"/>
  <c r="H273" i="1" s="1"/>
  <c r="I273" i="1" s="1"/>
  <c r="G274" i="1"/>
  <c r="H274" i="1" s="1"/>
  <c r="I274" i="1" s="1"/>
  <c r="G275" i="1"/>
  <c r="H275" i="1" s="1"/>
  <c r="I275" i="1" s="1"/>
  <c r="G279" i="1"/>
  <c r="H279" i="1" s="1"/>
  <c r="I279" i="1" s="1"/>
  <c r="G285" i="1"/>
  <c r="H285" i="1" s="1"/>
  <c r="I285" i="1" s="1"/>
  <c r="G286" i="1"/>
  <c r="H286" i="1" s="1"/>
  <c r="I286" i="1" s="1"/>
  <c r="G291" i="1"/>
  <c r="G297" i="1"/>
  <c r="H297" i="1" s="1"/>
  <c r="I297" i="1" s="1"/>
  <c r="G298" i="1"/>
  <c r="H298" i="1" s="1"/>
  <c r="I298" i="1" s="1"/>
  <c r="G303" i="1"/>
  <c r="H303" i="1" s="1"/>
  <c r="I303" i="1" s="1"/>
  <c r="G309" i="1"/>
  <c r="H309" i="1" s="1"/>
  <c r="I309" i="1" s="1"/>
  <c r="G310" i="1"/>
  <c r="H310" i="1" s="1"/>
  <c r="I310" i="1" s="1"/>
  <c r="G315" i="1"/>
  <c r="G316" i="1"/>
  <c r="H316" i="1" s="1"/>
  <c r="I316" i="1" s="1"/>
  <c r="G321" i="1"/>
  <c r="H321" i="1" s="1"/>
  <c r="I321" i="1" s="1"/>
  <c r="G327" i="1"/>
  <c r="G328" i="1"/>
  <c r="H328" i="1" s="1"/>
  <c r="I328" i="1" s="1"/>
  <c r="G329" i="1"/>
  <c r="H329" i="1" s="1"/>
  <c r="I329" i="1" s="1"/>
  <c r="G333" i="1"/>
  <c r="H333" i="1" s="1"/>
  <c r="I333" i="1" s="1"/>
  <c r="G339" i="1"/>
  <c r="H339" i="1" s="1"/>
  <c r="I339" i="1" s="1"/>
  <c r="G340" i="1"/>
  <c r="H340" i="1" s="1"/>
  <c r="I340" i="1" s="1"/>
  <c r="G345" i="1"/>
  <c r="G351" i="1"/>
  <c r="H351" i="1" s="1"/>
  <c r="I351" i="1" s="1"/>
  <c r="G352" i="1"/>
  <c r="H352" i="1" s="1"/>
  <c r="I352" i="1" s="1"/>
  <c r="G357" i="1"/>
  <c r="H357" i="1" s="1"/>
  <c r="I357" i="1" s="1"/>
  <c r="G363" i="1"/>
  <c r="H363" i="1" s="1"/>
  <c r="I363" i="1" s="1"/>
  <c r="G364" i="1"/>
  <c r="H364" i="1" s="1"/>
  <c r="I364" i="1" s="1"/>
  <c r="G365" i="1"/>
  <c r="G369" i="1"/>
  <c r="H369" i="1" s="1"/>
  <c r="I369" i="1" s="1"/>
  <c r="G375" i="1"/>
  <c r="H375" i="1" s="1"/>
  <c r="I375" i="1" s="1"/>
  <c r="G376" i="1"/>
  <c r="G381" i="1"/>
  <c r="H381" i="1" s="1"/>
  <c r="I381" i="1" s="1"/>
  <c r="G387" i="1"/>
  <c r="H387" i="1" s="1"/>
  <c r="I387" i="1" s="1"/>
  <c r="G388" i="1"/>
  <c r="G393" i="1"/>
  <c r="H393" i="1" s="1"/>
  <c r="I393" i="1" s="1"/>
  <c r="G399" i="1"/>
  <c r="H399" i="1" s="1"/>
  <c r="I399" i="1" s="1"/>
  <c r="G400" i="1"/>
  <c r="G405" i="1"/>
  <c r="G411" i="1"/>
  <c r="H411" i="1" s="1"/>
  <c r="I411" i="1" s="1"/>
  <c r="G412" i="1"/>
  <c r="G417" i="1"/>
  <c r="H417" i="1" s="1"/>
  <c r="I417" i="1" s="1"/>
  <c r="G418" i="1"/>
  <c r="G423" i="1"/>
  <c r="H423" i="1" s="1"/>
  <c r="I423" i="1" s="1"/>
  <c r="G429" i="1"/>
  <c r="H429" i="1" s="1"/>
  <c r="I429" i="1" s="1"/>
  <c r="G430" i="1"/>
  <c r="G435" i="1"/>
  <c r="H435" i="1" s="1"/>
  <c r="I435" i="1" s="1"/>
  <c r="G440" i="1"/>
  <c r="G441" i="1"/>
  <c r="H441" i="1" s="1"/>
  <c r="I441" i="1" s="1"/>
  <c r="G442" i="1"/>
  <c r="G447" i="1"/>
  <c r="H447" i="1" s="1"/>
  <c r="I447" i="1" s="1"/>
  <c r="G448" i="1"/>
  <c r="G453" i="1"/>
  <c r="H453" i="1" s="1"/>
  <c r="I453" i="1" s="1"/>
  <c r="G459" i="1"/>
  <c r="H459" i="1" s="1"/>
  <c r="I459" i="1" s="1"/>
  <c r="G460" i="1"/>
  <c r="H460" i="1" s="1"/>
  <c r="I460" i="1" s="1"/>
  <c r="G461" i="1"/>
  <c r="H461" i="1" s="1"/>
  <c r="I461" i="1" s="1"/>
  <c r="G465" i="1"/>
  <c r="G471" i="1"/>
  <c r="G472" i="1"/>
  <c r="H472" i="1" s="1"/>
  <c r="I472" i="1" s="1"/>
  <c r="G473" i="1"/>
  <c r="H473" i="1" s="1"/>
  <c r="I473" i="1" s="1"/>
  <c r="G477" i="1"/>
  <c r="H477" i="1" s="1"/>
  <c r="I477" i="1" s="1"/>
  <c r="G483" i="1"/>
  <c r="G484" i="1"/>
  <c r="G489" i="1"/>
  <c r="G495" i="1"/>
  <c r="H495" i="1" s="1"/>
  <c r="I495" i="1" s="1"/>
  <c r="G496" i="1"/>
  <c r="H496" i="1" s="1"/>
  <c r="I496" i="1" s="1"/>
  <c r="G497" i="1"/>
  <c r="H497" i="1" s="1"/>
  <c r="I497" i="1" s="1"/>
  <c r="G501" i="1"/>
  <c r="G507" i="1"/>
  <c r="H507" i="1" s="1"/>
  <c r="I507" i="1" s="1"/>
  <c r="G508" i="1"/>
  <c r="H508" i="1" s="1"/>
  <c r="I508" i="1" s="1"/>
  <c r="G513" i="1"/>
  <c r="H513" i="1" s="1"/>
  <c r="I513" i="1" s="1"/>
  <c r="G519" i="1"/>
  <c r="G520" i="1"/>
  <c r="H520" i="1" s="1"/>
  <c r="I520" i="1" s="1"/>
  <c r="G525" i="1"/>
  <c r="G531" i="1"/>
  <c r="H531" i="1" s="1"/>
  <c r="I531" i="1" s="1"/>
  <c r="G537" i="1"/>
  <c r="G538" i="1"/>
  <c r="G543" i="1"/>
  <c r="G549" i="1"/>
  <c r="H549" i="1" s="1"/>
  <c r="I549" i="1" s="1"/>
  <c r="G550" i="1"/>
  <c r="H550" i="1" s="1"/>
  <c r="I550" i="1" s="1"/>
  <c r="G555" i="1"/>
  <c r="G561" i="1"/>
  <c r="G562" i="1"/>
  <c r="H562" i="1" s="1"/>
  <c r="I562" i="1" s="1"/>
  <c r="G563" i="1"/>
  <c r="H563" i="1" s="1"/>
  <c r="I563" i="1" s="1"/>
  <c r="G567" i="1"/>
  <c r="H567" i="1" s="1"/>
  <c r="I567" i="1" s="1"/>
  <c r="G573" i="1"/>
  <c r="G574" i="1"/>
  <c r="H574" i="1" s="1"/>
  <c r="I574" i="1" s="1"/>
  <c r="G575" i="1"/>
  <c r="H575" i="1" s="1"/>
  <c r="I575" i="1" s="1"/>
  <c r="G579" i="1"/>
  <c r="G585" i="1"/>
  <c r="H585" i="1" s="1"/>
  <c r="I585" i="1" s="1"/>
  <c r="G586" i="1"/>
  <c r="G591" i="1"/>
  <c r="G597" i="1"/>
  <c r="G598" i="1"/>
  <c r="H598" i="1" s="1"/>
  <c r="I598" i="1" s="1"/>
  <c r="G603" i="1"/>
  <c r="H603" i="1" s="1"/>
  <c r="I603" i="1" s="1"/>
  <c r="G609" i="1"/>
  <c r="H609" i="1" s="1"/>
  <c r="I609" i="1" s="1"/>
  <c r="G610" i="1"/>
  <c r="H610" i="1" s="1"/>
  <c r="I610" i="1" s="1"/>
  <c r="G615" i="1"/>
  <c r="H615" i="1" s="1"/>
  <c r="I615" i="1" s="1"/>
  <c r="G621" i="1"/>
  <c r="H621" i="1" s="1"/>
  <c r="I621" i="1" s="1"/>
  <c r="G622" i="1"/>
  <c r="H622" i="1" s="1"/>
  <c r="I622" i="1" s="1"/>
  <c r="G627" i="1"/>
  <c r="H627" i="1" s="1"/>
  <c r="I627" i="1" s="1"/>
  <c r="G633" i="1"/>
  <c r="H633" i="1" s="1"/>
  <c r="I633" i="1" s="1"/>
  <c r="G639" i="1"/>
  <c r="H639" i="1" s="1"/>
  <c r="I639" i="1" s="1"/>
  <c r="G640" i="1"/>
  <c r="H640" i="1" s="1"/>
  <c r="I640" i="1" s="1"/>
  <c r="G645" i="1"/>
  <c r="H645" i="1" s="1"/>
  <c r="I645" i="1" s="1"/>
  <c r="G651" i="1"/>
  <c r="G657" i="1"/>
  <c r="H657" i="1" s="1"/>
  <c r="I657" i="1" s="1"/>
  <c r="G658" i="1"/>
  <c r="H658" i="1" s="1"/>
  <c r="I658" i="1" s="1"/>
  <c r="G663" i="1"/>
  <c r="H663" i="1" s="1"/>
  <c r="I663" i="1" s="1"/>
  <c r="G669" i="1"/>
  <c r="H669" i="1" s="1"/>
  <c r="I669" i="1" s="1"/>
  <c r="G670" i="1"/>
  <c r="H670" i="1" s="1"/>
  <c r="I670" i="1" s="1"/>
  <c r="G675" i="1"/>
  <c r="G681" i="1"/>
  <c r="H681" i="1" s="1"/>
  <c r="I681" i="1" s="1"/>
  <c r="G687" i="1"/>
  <c r="H687" i="1" s="1"/>
  <c r="I687" i="1" s="1"/>
  <c r="G692" i="1"/>
  <c r="G693" i="1"/>
  <c r="G699" i="1"/>
  <c r="H699" i="1" s="1"/>
  <c r="I699" i="1" s="1"/>
  <c r="G700" i="1"/>
  <c r="H700" i="1" s="1"/>
  <c r="I700" i="1" s="1"/>
  <c r="G705" i="1"/>
  <c r="G711" i="1"/>
  <c r="H711" i="1" s="1"/>
  <c r="I711" i="1" s="1"/>
  <c r="G712" i="1"/>
  <c r="H712" i="1" s="1"/>
  <c r="I712" i="1" s="1"/>
  <c r="G717" i="1"/>
  <c r="H717" i="1" s="1"/>
  <c r="I717" i="1" s="1"/>
  <c r="G723" i="1"/>
  <c r="H723" i="1" s="1"/>
  <c r="I723" i="1" s="1"/>
  <c r="G724" i="1"/>
  <c r="H724" i="1" s="1"/>
  <c r="I724" i="1" s="1"/>
  <c r="G725" i="1"/>
  <c r="G729" i="1"/>
  <c r="H729" i="1" s="1"/>
  <c r="I729" i="1" s="1"/>
  <c r="G735" i="1"/>
  <c r="H735" i="1" s="1"/>
  <c r="I735" i="1" s="1"/>
  <c r="G736" i="1"/>
  <c r="H736" i="1" s="1"/>
  <c r="I736" i="1" s="1"/>
  <c r="G741" i="1"/>
  <c r="H741" i="1" s="1"/>
  <c r="I741" i="1" s="1"/>
  <c r="G747" i="1"/>
  <c r="G748" i="1"/>
  <c r="H748" i="1" s="1"/>
  <c r="I748" i="1" s="1"/>
  <c r="G753" i="1"/>
  <c r="G759" i="1"/>
  <c r="G765" i="1"/>
  <c r="G766" i="1"/>
  <c r="H766" i="1" s="1"/>
  <c r="I766" i="1" s="1"/>
  <c r="G771" i="1"/>
  <c r="H771" i="1" s="1"/>
  <c r="I771" i="1" s="1"/>
  <c r="G777" i="1"/>
  <c r="H777" i="1" s="1"/>
  <c r="I777" i="1" s="1"/>
  <c r="G778" i="1"/>
  <c r="H778" i="1" s="1"/>
  <c r="I778" i="1" s="1"/>
  <c r="G783" i="1"/>
  <c r="G789" i="1"/>
  <c r="H789" i="1" s="1"/>
  <c r="I789" i="1" s="1"/>
  <c r="G790" i="1"/>
  <c r="H790" i="1" s="1"/>
  <c r="I790" i="1" s="1"/>
  <c r="G795" i="1"/>
  <c r="G801" i="1"/>
  <c r="G802" i="1"/>
  <c r="H802" i="1" s="1"/>
  <c r="I802" i="1" s="1"/>
  <c r="G807" i="1"/>
  <c r="G813" i="1"/>
  <c r="H813" i="1" s="1"/>
  <c r="I813" i="1" s="1"/>
  <c r="G818" i="1"/>
  <c r="G819" i="1"/>
  <c r="G820" i="1"/>
  <c r="H820" i="1" s="1"/>
  <c r="I820" i="1" s="1"/>
  <c r="G825" i="1"/>
  <c r="H825" i="1" s="1"/>
  <c r="I825" i="1" s="1"/>
  <c r="G831" i="1"/>
  <c r="H831" i="1" s="1"/>
  <c r="I831" i="1" s="1"/>
  <c r="G837" i="1"/>
  <c r="G838" i="1"/>
  <c r="H838" i="1" s="1"/>
  <c r="I838" i="1" s="1"/>
  <c r="G843" i="1"/>
  <c r="H843" i="1" s="1"/>
  <c r="I843" i="1" s="1"/>
  <c r="G849" i="1"/>
  <c r="H849" i="1" s="1"/>
  <c r="I849" i="1" s="1"/>
  <c r="G855" i="1"/>
  <c r="H855" i="1" s="1"/>
  <c r="I855" i="1" s="1"/>
  <c r="G856" i="1"/>
  <c r="H856" i="1" s="1"/>
  <c r="I856" i="1" s="1"/>
  <c r="G861" i="1"/>
  <c r="H861" i="1" s="1"/>
  <c r="I861" i="1" s="1"/>
  <c r="G862" i="1"/>
  <c r="H862" i="1" s="1"/>
  <c r="I862" i="1" s="1"/>
  <c r="G867" i="1"/>
  <c r="H867" i="1" s="1"/>
  <c r="I867" i="1" s="1"/>
  <c r="G873" i="1"/>
  <c r="H873" i="1" s="1"/>
  <c r="I873" i="1" s="1"/>
  <c r="G874" i="1"/>
  <c r="H874" i="1" s="1"/>
  <c r="I874" i="1" s="1"/>
  <c r="G879" i="1"/>
  <c r="H879" i="1" s="1"/>
  <c r="I879" i="1" s="1"/>
  <c r="G885" i="1"/>
  <c r="G886" i="1"/>
  <c r="H886" i="1" s="1"/>
  <c r="I886" i="1" s="1"/>
  <c r="G891" i="1"/>
  <c r="H891" i="1" s="1"/>
  <c r="I891" i="1" s="1"/>
  <c r="G897" i="1"/>
  <c r="H897" i="1" s="1"/>
  <c r="I897" i="1" s="1"/>
  <c r="G898" i="1"/>
  <c r="H898" i="1" s="1"/>
  <c r="I898" i="1" s="1"/>
  <c r="G902" i="1"/>
  <c r="G903" i="1"/>
  <c r="H903" i="1" s="1"/>
  <c r="I903" i="1" s="1"/>
  <c r="G909" i="1"/>
  <c r="H909" i="1" s="1"/>
  <c r="I909" i="1" s="1"/>
  <c r="G910" i="1"/>
  <c r="H910" i="1" s="1"/>
  <c r="I910" i="1" s="1"/>
  <c r="G915" i="1"/>
  <c r="H915" i="1" s="1"/>
  <c r="I915" i="1" s="1"/>
  <c r="G921" i="1"/>
  <c r="H921" i="1" s="1"/>
  <c r="I921" i="1" s="1"/>
  <c r="G922" i="1"/>
  <c r="H922" i="1" s="1"/>
  <c r="I922" i="1" s="1"/>
  <c r="G927" i="1"/>
  <c r="H927" i="1" s="1"/>
  <c r="I927" i="1" s="1"/>
  <c r="G933" i="1"/>
  <c r="G934" i="1"/>
  <c r="G939" i="1"/>
  <c r="H939" i="1" s="1"/>
  <c r="I939" i="1" s="1"/>
  <c r="G945" i="1"/>
  <c r="G946" i="1"/>
  <c r="H946" i="1" s="1"/>
  <c r="I946" i="1" s="1"/>
  <c r="G947" i="1"/>
  <c r="H947" i="1" s="1"/>
  <c r="I947" i="1" s="1"/>
  <c r="G951" i="1"/>
  <c r="G957" i="1"/>
  <c r="H957" i="1" s="1"/>
  <c r="I957" i="1" s="1"/>
  <c r="G958" i="1"/>
  <c r="H958" i="1" s="1"/>
  <c r="I958" i="1" s="1"/>
  <c r="G963" i="1"/>
  <c r="H963" i="1" s="1"/>
  <c r="I963" i="1" s="1"/>
  <c r="G969" i="1"/>
  <c r="H969" i="1" s="1"/>
  <c r="I969" i="1" s="1"/>
  <c r="G970" i="1"/>
  <c r="G975" i="1"/>
  <c r="G976" i="1"/>
  <c r="H976" i="1" s="1"/>
  <c r="I976" i="1" s="1"/>
  <c r="G981" i="1"/>
  <c r="H981" i="1" s="1"/>
  <c r="I981" i="1" s="1"/>
  <c r="G987" i="1"/>
  <c r="H987" i="1" s="1"/>
  <c r="I987" i="1" s="1"/>
  <c r="G988" i="1"/>
  <c r="H988" i="1" s="1"/>
  <c r="I988" i="1" s="1"/>
  <c r="G993" i="1"/>
  <c r="H993" i="1" s="1"/>
  <c r="I993" i="1" s="1"/>
  <c r="G994" i="1"/>
  <c r="H994" i="1" s="1"/>
  <c r="I994" i="1" s="1"/>
  <c r="G999" i="1"/>
  <c r="H999" i="1" s="1"/>
  <c r="I999" i="1" s="1"/>
  <c r="G1004" i="1"/>
  <c r="G1005" i="1"/>
  <c r="G1006" i="1"/>
  <c r="H1006" i="1" s="1"/>
  <c r="I1006" i="1" s="1"/>
  <c r="G1011" i="1"/>
  <c r="H1011" i="1" s="1"/>
  <c r="I1011" i="1" s="1"/>
  <c r="G1012" i="1"/>
  <c r="H1012" i="1" s="1"/>
  <c r="I1012" i="1" s="1"/>
  <c r="G1017" i="1"/>
  <c r="G1023" i="1"/>
  <c r="H1023" i="1" s="1"/>
  <c r="I1023" i="1" s="1"/>
  <c r="G1024" i="1"/>
  <c r="H1024" i="1" s="1"/>
  <c r="I1024" i="1" s="1"/>
  <c r="G1029" i="1"/>
  <c r="H1029" i="1" s="1"/>
  <c r="I1029" i="1" s="1"/>
  <c r="G1030" i="1"/>
  <c r="H1030" i="1" s="1"/>
  <c r="I1030" i="1" s="1"/>
  <c r="G1035" i="1"/>
  <c r="H1035" i="1" s="1"/>
  <c r="I1035" i="1" s="1"/>
  <c r="G1041" i="1"/>
  <c r="H1041" i="1" s="1"/>
  <c r="I1041" i="1" s="1"/>
  <c r="H113" i="1"/>
  <c r="I113" i="1" s="1"/>
  <c r="H117" i="1"/>
  <c r="I117" i="1" s="1"/>
  <c r="H123" i="1"/>
  <c r="I123" i="1" s="1"/>
  <c r="H135" i="1"/>
  <c r="I135" i="1" s="1"/>
  <c r="H148" i="1"/>
  <c r="I148" i="1" s="1"/>
  <c r="H159" i="1"/>
  <c r="I159" i="1" s="1"/>
  <c r="H167" i="1"/>
  <c r="I167" i="1" s="1"/>
  <c r="H183" i="1"/>
  <c r="I183" i="1" s="1"/>
  <c r="H195" i="1"/>
  <c r="I195" i="1" s="1"/>
  <c r="H214" i="1"/>
  <c r="I214" i="1" s="1"/>
  <c r="H237" i="1"/>
  <c r="I237" i="1" s="1"/>
  <c r="H250" i="1"/>
  <c r="I250" i="1" s="1"/>
  <c r="H262" i="1"/>
  <c r="I262" i="1" s="1"/>
  <c r="H327" i="1"/>
  <c r="I327" i="1" s="1"/>
  <c r="H335" i="1"/>
  <c r="I335" i="1" s="1"/>
  <c r="H345" i="1"/>
  <c r="I345" i="1" s="1"/>
  <c r="H405" i="1"/>
  <c r="I405" i="1" s="1"/>
  <c r="H527" i="1"/>
  <c r="I527" i="1" s="1"/>
  <c r="H533" i="1"/>
  <c r="I533" i="1" s="1"/>
  <c r="H561" i="1"/>
  <c r="I561" i="1" s="1"/>
  <c r="H569" i="1"/>
  <c r="I569" i="1" s="1"/>
  <c r="H604" i="1"/>
  <c r="I604" i="1" s="1"/>
  <c r="H628" i="1"/>
  <c r="I628" i="1" s="1"/>
  <c r="H629" i="1"/>
  <c r="I629" i="1" s="1"/>
  <c r="H651" i="1"/>
  <c r="I651" i="1" s="1"/>
  <c r="H675" i="1"/>
  <c r="I675" i="1" s="1"/>
  <c r="H676" i="1"/>
  <c r="I676" i="1" s="1"/>
  <c r="H693" i="1"/>
  <c r="I693" i="1" s="1"/>
  <c r="H705" i="1"/>
  <c r="I705" i="1" s="1"/>
  <c r="H759" i="1"/>
  <c r="I759" i="1" s="1"/>
  <c r="H772" i="1"/>
  <c r="I772" i="1" s="1"/>
  <c r="H795" i="1"/>
  <c r="I795" i="1" s="1"/>
  <c r="H797" i="1"/>
  <c r="I797" i="1" s="1"/>
  <c r="H844" i="1"/>
  <c r="I844" i="1" s="1"/>
  <c r="H880" i="1"/>
  <c r="I880" i="1" s="1"/>
  <c r="H885" i="1"/>
  <c r="I885" i="1" s="1"/>
  <c r="H933" i="1"/>
  <c r="I933" i="1" s="1"/>
  <c r="H934" i="1"/>
  <c r="I934" i="1" s="1"/>
  <c r="H945" i="1"/>
  <c r="I945" i="1" s="1"/>
  <c r="H975" i="1"/>
  <c r="I975" i="1" s="1"/>
  <c r="H1005" i="1"/>
  <c r="I1005" i="1" s="1"/>
  <c r="H1017" i="1"/>
  <c r="I1017" i="1" s="1"/>
  <c r="E62" i="1"/>
  <c r="C58" i="1"/>
  <c r="H70" i="1"/>
  <c r="I70" i="1" s="1"/>
  <c r="H88" i="1"/>
  <c r="I88" i="1" s="1"/>
  <c r="H69" i="1"/>
  <c r="I69" i="1" s="1"/>
  <c r="H81" i="1"/>
  <c r="I81" i="1" s="1"/>
  <c r="H87" i="1"/>
  <c r="I87" i="1" s="1"/>
  <c r="BA13" i="10" l="1"/>
  <c r="V21" i="6"/>
  <c r="AD21" i="12"/>
  <c r="AF21" i="12" s="1"/>
  <c r="BA14" i="12" s="1"/>
  <c r="BA13" i="12"/>
  <c r="W21" i="6"/>
  <c r="AC21" i="6" s="1"/>
  <c r="X21" i="8"/>
  <c r="Z21" i="8" s="1"/>
  <c r="AA21" i="8" s="1"/>
  <c r="AB21" i="8" s="1"/>
  <c r="AG21" i="8" s="1"/>
  <c r="V21" i="8"/>
  <c r="X21" i="10"/>
  <c r="Z21" i="10" s="1"/>
  <c r="AA21" i="10" s="1"/>
  <c r="AB21" i="10" s="1"/>
  <c r="AC21" i="10"/>
  <c r="Y21" i="9"/>
  <c r="Z21" i="9" s="1"/>
  <c r="AA21" i="9" s="1"/>
  <c r="AB21" i="9" s="1"/>
  <c r="W21" i="9"/>
  <c r="AC21" i="9" s="1"/>
  <c r="X21" i="12"/>
  <c r="Y21" i="12"/>
  <c r="V21" i="9"/>
  <c r="W21" i="8"/>
  <c r="H710" i="1"/>
  <c r="I710" i="1" s="1"/>
  <c r="AZ14" i="11"/>
  <c r="BA14" i="11"/>
  <c r="AZ13" i="10"/>
  <c r="AZ13" i="8"/>
  <c r="Q21" i="6"/>
  <c r="R21" i="6" s="1"/>
  <c r="S21" i="6" s="1"/>
  <c r="AZ13" i="9"/>
  <c r="H902" i="1"/>
  <c r="I902" i="1" s="1"/>
  <c r="H692" i="1"/>
  <c r="I692" i="1" s="1"/>
  <c r="H1022" i="1"/>
  <c r="I1022" i="1" s="1"/>
  <c r="H950" i="1"/>
  <c r="I950" i="1" s="1"/>
  <c r="H872" i="1"/>
  <c r="I872" i="1" s="1"/>
  <c r="H794" i="1"/>
  <c r="I794" i="1" s="1"/>
  <c r="H722" i="1"/>
  <c r="I722" i="1" s="1"/>
  <c r="H572" i="1"/>
  <c r="I572" i="1" s="1"/>
  <c r="H500" i="1"/>
  <c r="I500" i="1" s="1"/>
  <c r="H422" i="1"/>
  <c r="I422" i="1" s="1"/>
  <c r="H350" i="1"/>
  <c r="I350" i="1" s="1"/>
  <c r="H278" i="1"/>
  <c r="I278" i="1" s="1"/>
  <c r="H206" i="1"/>
  <c r="I206" i="1" s="1"/>
  <c r="H134" i="1"/>
  <c r="I134" i="1" s="1"/>
  <c r="H986" i="1"/>
  <c r="I986" i="1" s="1"/>
  <c r="H914" i="1"/>
  <c r="I914" i="1" s="1"/>
  <c r="H608" i="1"/>
  <c r="I608" i="1" s="1"/>
  <c r="H386" i="1"/>
  <c r="I386" i="1" s="1"/>
  <c r="H314" i="1"/>
  <c r="I314" i="1" s="1"/>
  <c r="H242" i="1"/>
  <c r="I242" i="1" s="1"/>
  <c r="H170" i="1"/>
  <c r="I170" i="1" s="1"/>
  <c r="I61" i="2"/>
  <c r="AJ63" i="2" s="1"/>
  <c r="H440" i="1"/>
  <c r="I440" i="1" s="1"/>
  <c r="G19" i="5"/>
  <c r="J19" i="5" s="1"/>
  <c r="H1016" i="1"/>
  <c r="I1016" i="1" s="1"/>
  <c r="H908" i="1"/>
  <c r="I908" i="1" s="1"/>
  <c r="H830" i="1"/>
  <c r="I830" i="1" s="1"/>
  <c r="H602" i="1"/>
  <c r="I602" i="1" s="1"/>
  <c r="H494" i="1"/>
  <c r="I494" i="1" s="1"/>
  <c r="H380" i="1"/>
  <c r="I380" i="1" s="1"/>
  <c r="H272" i="1"/>
  <c r="I272" i="1" s="1"/>
  <c r="H128" i="1"/>
  <c r="I128" i="1" s="1"/>
  <c r="H980" i="1"/>
  <c r="I980" i="1" s="1"/>
  <c r="H944" i="1"/>
  <c r="I944" i="1" s="1"/>
  <c r="H866" i="1"/>
  <c r="I866" i="1" s="1"/>
  <c r="H674" i="1"/>
  <c r="I674" i="1" s="1"/>
  <c r="H638" i="1"/>
  <c r="I638" i="1" s="1"/>
  <c r="H566" i="1"/>
  <c r="I566" i="1" s="1"/>
  <c r="H530" i="1"/>
  <c r="I530" i="1" s="1"/>
  <c r="H458" i="1"/>
  <c r="I458" i="1" s="1"/>
  <c r="H416" i="1"/>
  <c r="I416" i="1" s="1"/>
  <c r="H344" i="1"/>
  <c r="I344" i="1" s="1"/>
  <c r="H308" i="1"/>
  <c r="I308" i="1" s="1"/>
  <c r="H236" i="1"/>
  <c r="I236" i="1" s="1"/>
  <c r="H200" i="1"/>
  <c r="I200" i="1" s="1"/>
  <c r="H164" i="1"/>
  <c r="I164" i="1" s="1"/>
  <c r="H92" i="1"/>
  <c r="I92" i="1" s="1"/>
  <c r="H1010" i="1"/>
  <c r="I1010" i="1" s="1"/>
  <c r="H938" i="1"/>
  <c r="I938" i="1" s="1"/>
  <c r="H860" i="1"/>
  <c r="I860" i="1" s="1"/>
  <c r="H668" i="1"/>
  <c r="I668" i="1" s="1"/>
  <c r="H596" i="1"/>
  <c r="I596" i="1" s="1"/>
  <c r="H524" i="1"/>
  <c r="I524" i="1" s="1"/>
  <c r="H452" i="1"/>
  <c r="I452" i="1" s="1"/>
  <c r="H338" i="1"/>
  <c r="I338" i="1" s="1"/>
  <c r="H266" i="1"/>
  <c r="I266" i="1" s="1"/>
  <c r="H194" i="1"/>
  <c r="I194" i="1" s="1"/>
  <c r="E18" i="4"/>
  <c r="H974" i="1"/>
  <c r="I974" i="1" s="1"/>
  <c r="H896" i="1"/>
  <c r="I896" i="1" s="1"/>
  <c r="H632" i="1"/>
  <c r="I632" i="1" s="1"/>
  <c r="H560" i="1"/>
  <c r="I560" i="1" s="1"/>
  <c r="H488" i="1"/>
  <c r="I488" i="1" s="1"/>
  <c r="H410" i="1"/>
  <c r="I410" i="1" s="1"/>
  <c r="H374" i="1"/>
  <c r="I374" i="1" s="1"/>
  <c r="H302" i="1"/>
  <c r="I302" i="1" s="1"/>
  <c r="H230" i="1"/>
  <c r="I230" i="1" s="1"/>
  <c r="H158" i="1"/>
  <c r="I158" i="1" s="1"/>
  <c r="H122" i="1"/>
  <c r="I122" i="1" s="1"/>
  <c r="H86" i="1"/>
  <c r="I86" i="1" s="1"/>
  <c r="H1004" i="1"/>
  <c r="I1004" i="1" s="1"/>
  <c r="B21" i="5"/>
  <c r="C20" i="5"/>
  <c r="F20" i="5"/>
  <c r="E20" i="5"/>
  <c r="G15" i="4"/>
  <c r="J15" i="4" s="1"/>
  <c r="G16" i="4"/>
  <c r="J16" i="4" s="1"/>
  <c r="G14" i="4"/>
  <c r="J14" i="4" s="1"/>
  <c r="I58" i="4"/>
  <c r="J58" i="4" s="1"/>
  <c r="U63" i="4"/>
  <c r="AW63" i="4"/>
  <c r="BS63" i="4"/>
  <c r="Z63" i="4"/>
  <c r="BB63" i="4"/>
  <c r="L63" i="4"/>
  <c r="AI63" i="4"/>
  <c r="BK63" i="4"/>
  <c r="AC63" i="4"/>
  <c r="AN63" i="4"/>
  <c r="AO63" i="4"/>
  <c r="BQ63" i="4"/>
  <c r="AH63" i="4"/>
  <c r="AR63" i="4"/>
  <c r="N63" i="4"/>
  <c r="BE63" i="4"/>
  <c r="AP63" i="4"/>
  <c r="AA63" i="4"/>
  <c r="BR63" i="4"/>
  <c r="AX63" i="4"/>
  <c r="X63" i="4"/>
  <c r="BD63" i="4"/>
  <c r="S63" i="4"/>
  <c r="BJ63" i="4"/>
  <c r="AU63" i="4"/>
  <c r="AG63" i="4"/>
  <c r="M63" i="4"/>
  <c r="BC63" i="4"/>
  <c r="AB63" i="4"/>
  <c r="BH63" i="4"/>
  <c r="Y63" i="4"/>
  <c r="AT63" i="4"/>
  <c r="BO63" i="4"/>
  <c r="AE63" i="4"/>
  <c r="BA63" i="4"/>
  <c r="Q63" i="4"/>
  <c r="AL63" i="4"/>
  <c r="BG63" i="4"/>
  <c r="R63" i="4"/>
  <c r="AM63" i="4"/>
  <c r="BI63" i="4"/>
  <c r="P63" i="4"/>
  <c r="AF63" i="4"/>
  <c r="AV63" i="4"/>
  <c r="BL63" i="4"/>
  <c r="AD63" i="4"/>
  <c r="AY63" i="4"/>
  <c r="O63" i="4"/>
  <c r="AK63" i="4"/>
  <c r="BF63" i="4"/>
  <c r="V63" i="4"/>
  <c r="AQ63" i="4"/>
  <c r="BM63" i="4"/>
  <c r="W63" i="4"/>
  <c r="AS63" i="4"/>
  <c r="BN63" i="4"/>
  <c r="T63" i="4"/>
  <c r="AJ63" i="4"/>
  <c r="AZ63" i="4"/>
  <c r="AU63" i="2"/>
  <c r="B19" i="4"/>
  <c r="C18" i="4"/>
  <c r="G17" i="4"/>
  <c r="J17" i="4" s="1"/>
  <c r="BE63" i="2"/>
  <c r="BO63" i="2"/>
  <c r="Q63" i="2"/>
  <c r="AA63" i="2"/>
  <c r="Z63" i="2"/>
  <c r="BF63" i="2"/>
  <c r="BD63" i="2"/>
  <c r="AD63" i="2"/>
  <c r="AG63" i="2"/>
  <c r="BM63" i="2"/>
  <c r="AR63" i="2"/>
  <c r="BH63" i="2"/>
  <c r="BN63" i="2"/>
  <c r="AM63" i="2"/>
  <c r="BA63" i="2"/>
  <c r="P63" i="2"/>
  <c r="V63" i="2"/>
  <c r="AL63" i="2"/>
  <c r="F58" i="2"/>
  <c r="E58" i="2"/>
  <c r="I58" i="2" s="1"/>
  <c r="J58" i="2" s="1"/>
  <c r="F18" i="2"/>
  <c r="E17" i="2"/>
  <c r="G17" i="2" s="1"/>
  <c r="J17" i="2" s="1"/>
  <c r="F14" i="2"/>
  <c r="F16" i="2"/>
  <c r="F17" i="2"/>
  <c r="E18" i="2"/>
  <c r="F15" i="2"/>
  <c r="E14" i="2"/>
  <c r="E16" i="2"/>
  <c r="E15" i="2"/>
  <c r="B19" i="2"/>
  <c r="E19" i="2" s="1"/>
  <c r="C18" i="2"/>
  <c r="H970" i="1"/>
  <c r="I970" i="1" s="1"/>
  <c r="H606" i="1"/>
  <c r="I606" i="1" s="1"/>
  <c r="G1039" i="1"/>
  <c r="H1039" i="1" s="1"/>
  <c r="I1039" i="1" s="1"/>
  <c r="G1033" i="1"/>
  <c r="G1027" i="1"/>
  <c r="H1027" i="1" s="1"/>
  <c r="I1027" i="1" s="1"/>
  <c r="G1021" i="1"/>
  <c r="H1021" i="1" s="1"/>
  <c r="I1021" i="1" s="1"/>
  <c r="G1015" i="1"/>
  <c r="H1015" i="1" s="1"/>
  <c r="I1015" i="1" s="1"/>
  <c r="G1009" i="1"/>
  <c r="G1003" i="1"/>
  <c r="H1003" i="1" s="1"/>
  <c r="I1003" i="1" s="1"/>
  <c r="G997" i="1"/>
  <c r="H997" i="1" s="1"/>
  <c r="I997" i="1" s="1"/>
  <c r="G991" i="1"/>
  <c r="H991" i="1" s="1"/>
  <c r="I991" i="1" s="1"/>
  <c r="G985" i="1"/>
  <c r="H985" i="1" s="1"/>
  <c r="I985" i="1" s="1"/>
  <c r="G979" i="1"/>
  <c r="H979" i="1" s="1"/>
  <c r="I979" i="1" s="1"/>
  <c r="G973" i="1"/>
  <c r="G967" i="1"/>
  <c r="H967" i="1" s="1"/>
  <c r="I967" i="1" s="1"/>
  <c r="G961" i="1"/>
  <c r="H961" i="1" s="1"/>
  <c r="I961" i="1" s="1"/>
  <c r="G955" i="1"/>
  <c r="H955" i="1" s="1"/>
  <c r="I955" i="1" s="1"/>
  <c r="G949" i="1"/>
  <c r="H949" i="1" s="1"/>
  <c r="I949" i="1" s="1"/>
  <c r="G943" i="1"/>
  <c r="H943" i="1" s="1"/>
  <c r="I943" i="1" s="1"/>
  <c r="G937" i="1"/>
  <c r="G931" i="1"/>
  <c r="G925" i="1"/>
  <c r="H925" i="1" s="1"/>
  <c r="I925" i="1" s="1"/>
  <c r="G919" i="1"/>
  <c r="H919" i="1" s="1"/>
  <c r="I919" i="1" s="1"/>
  <c r="G913" i="1"/>
  <c r="H913" i="1" s="1"/>
  <c r="I913" i="1" s="1"/>
  <c r="G907" i="1"/>
  <c r="H907" i="1" s="1"/>
  <c r="I907" i="1" s="1"/>
  <c r="G901" i="1"/>
  <c r="G895" i="1"/>
  <c r="H895" i="1" s="1"/>
  <c r="I895" i="1" s="1"/>
  <c r="G889" i="1"/>
  <c r="H889" i="1" s="1"/>
  <c r="I889" i="1" s="1"/>
  <c r="G883" i="1"/>
  <c r="H883" i="1" s="1"/>
  <c r="I883" i="1" s="1"/>
  <c r="G877" i="1"/>
  <c r="H877" i="1" s="1"/>
  <c r="I877" i="1" s="1"/>
  <c r="G871" i="1"/>
  <c r="H871" i="1" s="1"/>
  <c r="I871" i="1" s="1"/>
  <c r="G865" i="1"/>
  <c r="G859" i="1"/>
  <c r="H859" i="1" s="1"/>
  <c r="I859" i="1" s="1"/>
  <c r="G853" i="1"/>
  <c r="H853" i="1" s="1"/>
  <c r="I853" i="1" s="1"/>
  <c r="G847" i="1"/>
  <c r="H847" i="1" s="1"/>
  <c r="I847" i="1" s="1"/>
  <c r="G841" i="1"/>
  <c r="H841" i="1" s="1"/>
  <c r="I841" i="1" s="1"/>
  <c r="G835" i="1"/>
  <c r="H835" i="1" s="1"/>
  <c r="I835" i="1" s="1"/>
  <c r="G829" i="1"/>
  <c r="G823" i="1"/>
  <c r="G817" i="1"/>
  <c r="H817" i="1" s="1"/>
  <c r="I817" i="1" s="1"/>
  <c r="G811" i="1"/>
  <c r="H811" i="1" s="1"/>
  <c r="I811" i="1" s="1"/>
  <c r="G805" i="1"/>
  <c r="H805" i="1" s="1"/>
  <c r="I805" i="1" s="1"/>
  <c r="G799" i="1"/>
  <c r="H799" i="1" s="1"/>
  <c r="I799" i="1" s="1"/>
  <c r="G793" i="1"/>
  <c r="G787" i="1"/>
  <c r="G781" i="1"/>
  <c r="H781" i="1" s="1"/>
  <c r="I781" i="1" s="1"/>
  <c r="G775" i="1"/>
  <c r="H775" i="1" s="1"/>
  <c r="I775" i="1" s="1"/>
  <c r="G769" i="1"/>
  <c r="H769" i="1" s="1"/>
  <c r="I769" i="1" s="1"/>
  <c r="G763" i="1"/>
  <c r="H763" i="1" s="1"/>
  <c r="I763" i="1" s="1"/>
  <c r="G757" i="1"/>
  <c r="G751" i="1"/>
  <c r="H751" i="1" s="1"/>
  <c r="I751" i="1" s="1"/>
  <c r="G745" i="1"/>
  <c r="H745" i="1" s="1"/>
  <c r="I745" i="1" s="1"/>
  <c r="G739" i="1"/>
  <c r="H739" i="1" s="1"/>
  <c r="I739" i="1" s="1"/>
  <c r="G733" i="1"/>
  <c r="H733" i="1" s="1"/>
  <c r="I733" i="1" s="1"/>
  <c r="G727" i="1"/>
  <c r="H727" i="1" s="1"/>
  <c r="I727" i="1" s="1"/>
  <c r="G721" i="1"/>
  <c r="H721" i="1" s="1"/>
  <c r="I721" i="1" s="1"/>
  <c r="G715" i="1"/>
  <c r="H715" i="1" s="1"/>
  <c r="I715" i="1" s="1"/>
  <c r="G709" i="1"/>
  <c r="H709" i="1" s="1"/>
  <c r="I709" i="1" s="1"/>
  <c r="G703" i="1"/>
  <c r="H703" i="1" s="1"/>
  <c r="I703" i="1" s="1"/>
  <c r="G697" i="1"/>
  <c r="H697" i="1" s="1"/>
  <c r="I697" i="1" s="1"/>
  <c r="G691" i="1"/>
  <c r="H691" i="1" s="1"/>
  <c r="I691" i="1" s="1"/>
  <c r="G685" i="1"/>
  <c r="G679" i="1"/>
  <c r="H679" i="1" s="1"/>
  <c r="I679" i="1" s="1"/>
  <c r="G673" i="1"/>
  <c r="G667" i="1"/>
  <c r="H667" i="1" s="1"/>
  <c r="I667" i="1" s="1"/>
  <c r="G661" i="1"/>
  <c r="H661" i="1" s="1"/>
  <c r="I661" i="1" s="1"/>
  <c r="G655" i="1"/>
  <c r="H655" i="1" s="1"/>
  <c r="I655" i="1" s="1"/>
  <c r="G649" i="1"/>
  <c r="G643" i="1"/>
  <c r="H643" i="1" s="1"/>
  <c r="I643" i="1" s="1"/>
  <c r="G637" i="1"/>
  <c r="H637" i="1" s="1"/>
  <c r="I637" i="1" s="1"/>
  <c r="G631" i="1"/>
  <c r="H631" i="1" s="1"/>
  <c r="I631" i="1" s="1"/>
  <c r="G625" i="1"/>
  <c r="H625" i="1" s="1"/>
  <c r="I625" i="1" s="1"/>
  <c r="G619" i="1"/>
  <c r="H619" i="1" s="1"/>
  <c r="I619" i="1" s="1"/>
  <c r="G613" i="1"/>
  <c r="H613" i="1" s="1"/>
  <c r="I613" i="1" s="1"/>
  <c r="G607" i="1"/>
  <c r="H607" i="1" s="1"/>
  <c r="I607" i="1" s="1"/>
  <c r="G601" i="1"/>
  <c r="G595" i="1"/>
  <c r="H595" i="1" s="1"/>
  <c r="I595" i="1" s="1"/>
  <c r="G589" i="1"/>
  <c r="H589" i="1" s="1"/>
  <c r="I589" i="1" s="1"/>
  <c r="G583" i="1"/>
  <c r="H583" i="1" s="1"/>
  <c r="I583" i="1" s="1"/>
  <c r="G577" i="1"/>
  <c r="H577" i="1" s="1"/>
  <c r="I577" i="1" s="1"/>
  <c r="G571" i="1"/>
  <c r="G565" i="1"/>
  <c r="H565" i="1" s="1"/>
  <c r="I565" i="1" s="1"/>
  <c r="G559" i="1"/>
  <c r="H559" i="1" s="1"/>
  <c r="I559" i="1" s="1"/>
  <c r="G553" i="1"/>
  <c r="H553" i="1" s="1"/>
  <c r="I553" i="1" s="1"/>
  <c r="G547" i="1"/>
  <c r="H547" i="1" s="1"/>
  <c r="I547" i="1" s="1"/>
  <c r="G541" i="1"/>
  <c r="H541" i="1" s="1"/>
  <c r="I541" i="1" s="1"/>
  <c r="G535" i="1"/>
  <c r="H535" i="1" s="1"/>
  <c r="I535" i="1" s="1"/>
  <c r="G529" i="1"/>
  <c r="H529" i="1" s="1"/>
  <c r="I529" i="1" s="1"/>
  <c r="G523" i="1"/>
  <c r="H523" i="1" s="1"/>
  <c r="I523" i="1" s="1"/>
  <c r="G517" i="1"/>
  <c r="H517" i="1" s="1"/>
  <c r="I517" i="1" s="1"/>
  <c r="G511" i="1"/>
  <c r="H511" i="1" s="1"/>
  <c r="I511" i="1" s="1"/>
  <c r="G505" i="1"/>
  <c r="H505" i="1" s="1"/>
  <c r="I505" i="1" s="1"/>
  <c r="G499" i="1"/>
  <c r="G493" i="1"/>
  <c r="H493" i="1" s="1"/>
  <c r="I493" i="1" s="1"/>
  <c r="G487" i="1"/>
  <c r="H487" i="1" s="1"/>
  <c r="I487" i="1" s="1"/>
  <c r="G481" i="1"/>
  <c r="H481" i="1" s="1"/>
  <c r="I481" i="1" s="1"/>
  <c r="G475" i="1"/>
  <c r="H475" i="1" s="1"/>
  <c r="I475" i="1" s="1"/>
  <c r="G469" i="1"/>
  <c r="H469" i="1" s="1"/>
  <c r="I469" i="1" s="1"/>
  <c r="G463" i="1"/>
  <c r="H463" i="1" s="1"/>
  <c r="I463" i="1" s="1"/>
  <c r="G457" i="1"/>
  <c r="H457" i="1" s="1"/>
  <c r="I457" i="1" s="1"/>
  <c r="G451" i="1"/>
  <c r="H451" i="1" s="1"/>
  <c r="I451" i="1" s="1"/>
  <c r="G445" i="1"/>
  <c r="H445" i="1" s="1"/>
  <c r="I445" i="1" s="1"/>
  <c r="G439" i="1"/>
  <c r="H439" i="1" s="1"/>
  <c r="I439" i="1" s="1"/>
  <c r="G433" i="1"/>
  <c r="H433" i="1" s="1"/>
  <c r="I433" i="1" s="1"/>
  <c r="G427" i="1"/>
  <c r="H427" i="1" s="1"/>
  <c r="I427" i="1" s="1"/>
  <c r="G421" i="1"/>
  <c r="H421" i="1" s="1"/>
  <c r="I421" i="1" s="1"/>
  <c r="G415" i="1"/>
  <c r="H415" i="1" s="1"/>
  <c r="I415" i="1" s="1"/>
  <c r="G409" i="1"/>
  <c r="H409" i="1" s="1"/>
  <c r="I409" i="1" s="1"/>
  <c r="G403" i="1"/>
  <c r="H403" i="1" s="1"/>
  <c r="I403" i="1" s="1"/>
  <c r="G397" i="1"/>
  <c r="H397" i="1" s="1"/>
  <c r="I397" i="1" s="1"/>
  <c r="G391" i="1"/>
  <c r="H391" i="1" s="1"/>
  <c r="I391" i="1" s="1"/>
  <c r="G385" i="1"/>
  <c r="H385" i="1" s="1"/>
  <c r="I385" i="1" s="1"/>
  <c r="G379" i="1"/>
  <c r="H379" i="1" s="1"/>
  <c r="I379" i="1" s="1"/>
  <c r="G373" i="1"/>
  <c r="H373" i="1" s="1"/>
  <c r="I373" i="1" s="1"/>
  <c r="G367" i="1"/>
  <c r="H367" i="1" s="1"/>
  <c r="I367" i="1" s="1"/>
  <c r="G361" i="1"/>
  <c r="G355" i="1"/>
  <c r="H355" i="1" s="1"/>
  <c r="I355" i="1" s="1"/>
  <c r="G349" i="1"/>
  <c r="H349" i="1" s="1"/>
  <c r="I349" i="1" s="1"/>
  <c r="G343" i="1"/>
  <c r="H343" i="1" s="1"/>
  <c r="I343" i="1" s="1"/>
  <c r="G337" i="1"/>
  <c r="H337" i="1" s="1"/>
  <c r="I337" i="1" s="1"/>
  <c r="G331" i="1"/>
  <c r="G325" i="1"/>
  <c r="H325" i="1" s="1"/>
  <c r="I325" i="1" s="1"/>
  <c r="G319" i="1"/>
  <c r="H319" i="1" s="1"/>
  <c r="I319" i="1" s="1"/>
  <c r="G313" i="1"/>
  <c r="H313" i="1" s="1"/>
  <c r="I313" i="1" s="1"/>
  <c r="G307" i="1"/>
  <c r="H307" i="1" s="1"/>
  <c r="I307" i="1" s="1"/>
  <c r="G301" i="1"/>
  <c r="H301" i="1" s="1"/>
  <c r="I301" i="1" s="1"/>
  <c r="G295" i="1"/>
  <c r="H295" i="1" s="1"/>
  <c r="I295" i="1" s="1"/>
  <c r="G289" i="1"/>
  <c r="G283" i="1"/>
  <c r="G277" i="1"/>
  <c r="H277" i="1" s="1"/>
  <c r="I277" i="1" s="1"/>
  <c r="G271" i="1"/>
  <c r="H271" i="1" s="1"/>
  <c r="I271" i="1" s="1"/>
  <c r="G265" i="1"/>
  <c r="H265" i="1" s="1"/>
  <c r="I265" i="1" s="1"/>
  <c r="G259" i="1"/>
  <c r="H259" i="1" s="1"/>
  <c r="I259" i="1" s="1"/>
  <c r="G253" i="1"/>
  <c r="G247" i="1"/>
  <c r="H247" i="1" s="1"/>
  <c r="I247" i="1" s="1"/>
  <c r="G241" i="1"/>
  <c r="H241" i="1" s="1"/>
  <c r="I241" i="1" s="1"/>
  <c r="G235" i="1"/>
  <c r="H235" i="1" s="1"/>
  <c r="I235" i="1" s="1"/>
  <c r="G229" i="1"/>
  <c r="H229" i="1" s="1"/>
  <c r="I229" i="1" s="1"/>
  <c r="G223" i="1"/>
  <c r="H223" i="1" s="1"/>
  <c r="I223" i="1" s="1"/>
  <c r="G217" i="1"/>
  <c r="G211" i="1"/>
  <c r="H211" i="1" s="1"/>
  <c r="I211" i="1" s="1"/>
  <c r="G205" i="1"/>
  <c r="H205" i="1" s="1"/>
  <c r="I205" i="1" s="1"/>
  <c r="G199" i="1"/>
  <c r="H199" i="1" s="1"/>
  <c r="I199" i="1" s="1"/>
  <c r="G193" i="1"/>
  <c r="H193" i="1" s="1"/>
  <c r="I193" i="1" s="1"/>
  <c r="G187" i="1"/>
  <c r="H187" i="1" s="1"/>
  <c r="I187" i="1" s="1"/>
  <c r="G181" i="1"/>
  <c r="H181" i="1" s="1"/>
  <c r="I181" i="1" s="1"/>
  <c r="G175" i="1"/>
  <c r="G169" i="1"/>
  <c r="H169" i="1" s="1"/>
  <c r="I169" i="1" s="1"/>
  <c r="G163" i="1"/>
  <c r="H163" i="1" s="1"/>
  <c r="I163" i="1" s="1"/>
  <c r="G157" i="1"/>
  <c r="H157" i="1" s="1"/>
  <c r="I157" i="1" s="1"/>
  <c r="G151" i="1"/>
  <c r="H151" i="1" s="1"/>
  <c r="I151" i="1" s="1"/>
  <c r="G145" i="1"/>
  <c r="H145" i="1" s="1"/>
  <c r="I145" i="1" s="1"/>
  <c r="G139" i="1"/>
  <c r="H139" i="1" s="1"/>
  <c r="I139" i="1" s="1"/>
  <c r="G133" i="1"/>
  <c r="H133" i="1" s="1"/>
  <c r="I133" i="1" s="1"/>
  <c r="G127" i="1"/>
  <c r="H127" i="1" s="1"/>
  <c r="I127" i="1" s="1"/>
  <c r="G121" i="1"/>
  <c r="H121" i="1" s="1"/>
  <c r="I121" i="1" s="1"/>
  <c r="G115" i="1"/>
  <c r="H115" i="1" s="1"/>
  <c r="I115" i="1" s="1"/>
  <c r="G109" i="1"/>
  <c r="G103" i="1"/>
  <c r="G97" i="1"/>
  <c r="H97" i="1" s="1"/>
  <c r="I97" i="1" s="1"/>
  <c r="G91" i="1"/>
  <c r="H91" i="1" s="1"/>
  <c r="I91" i="1" s="1"/>
  <c r="G85" i="1"/>
  <c r="H85" i="1" s="1"/>
  <c r="I85" i="1" s="1"/>
  <c r="G79" i="1"/>
  <c r="G73" i="1"/>
  <c r="G67" i="1"/>
  <c r="H67" i="1" s="1"/>
  <c r="I67" i="1" s="1"/>
  <c r="H951" i="1"/>
  <c r="I951" i="1" s="1"/>
  <c r="H296" i="1"/>
  <c r="I296" i="1" s="1"/>
  <c r="H94" i="1"/>
  <c r="I94" i="1" s="1"/>
  <c r="H260" i="1"/>
  <c r="I260" i="1" s="1"/>
  <c r="H332" i="1"/>
  <c r="I332" i="1" s="1"/>
  <c r="H103" i="1"/>
  <c r="I103" i="1" s="1"/>
  <c r="H73" i="1"/>
  <c r="I73" i="1" s="1"/>
  <c r="H1009" i="1"/>
  <c r="I1009" i="1" s="1"/>
  <c r="H973" i="1"/>
  <c r="I973" i="1" s="1"/>
  <c r="H937" i="1"/>
  <c r="I937" i="1" s="1"/>
  <c r="H901" i="1"/>
  <c r="I901" i="1" s="1"/>
  <c r="H865" i="1"/>
  <c r="I865" i="1" s="1"/>
  <c r="H283" i="1"/>
  <c r="I283" i="1" s="1"/>
  <c r="H931" i="1"/>
  <c r="I931" i="1" s="1"/>
  <c r="H673" i="1"/>
  <c r="I673" i="1" s="1"/>
  <c r="H217" i="1"/>
  <c r="I217" i="1" s="1"/>
  <c r="H649" i="1"/>
  <c r="I649" i="1" s="1"/>
  <c r="H499" i="1"/>
  <c r="I499" i="1" s="1"/>
  <c r="H1033" i="1"/>
  <c r="I1033" i="1" s="1"/>
  <c r="H787" i="1"/>
  <c r="I787" i="1" s="1"/>
  <c r="H331" i="1"/>
  <c r="I331" i="1" s="1"/>
  <c r="H289" i="1"/>
  <c r="I289" i="1" s="1"/>
  <c r="H253" i="1"/>
  <c r="I253" i="1" s="1"/>
  <c r="H175" i="1"/>
  <c r="I175" i="1" s="1"/>
  <c r="H109" i="1"/>
  <c r="I109" i="1" s="1"/>
  <c r="H79" i="1"/>
  <c r="I79" i="1" s="1"/>
  <c r="H685" i="1"/>
  <c r="I685" i="1" s="1"/>
  <c r="H571" i="1"/>
  <c r="I571" i="1" s="1"/>
  <c r="H747" i="1"/>
  <c r="I747" i="1" s="1"/>
  <c r="H587" i="1"/>
  <c r="I587" i="1" s="1"/>
  <c r="H966" i="1"/>
  <c r="I966" i="1" s="1"/>
  <c r="H948" i="1"/>
  <c r="I948" i="1" s="1"/>
  <c r="H936" i="1"/>
  <c r="I936" i="1" s="1"/>
  <c r="H929" i="1"/>
  <c r="I929" i="1" s="1"/>
  <c r="H918" i="1"/>
  <c r="I918" i="1" s="1"/>
  <c r="H911" i="1"/>
  <c r="I911" i="1" s="1"/>
  <c r="H900" i="1"/>
  <c r="I900" i="1" s="1"/>
  <c r="H893" i="1"/>
  <c r="I893" i="1" s="1"/>
  <c r="H882" i="1"/>
  <c r="I882" i="1" s="1"/>
  <c r="H875" i="1"/>
  <c r="I875" i="1" s="1"/>
  <c r="H864" i="1"/>
  <c r="I864" i="1" s="1"/>
  <c r="H823" i="1"/>
  <c r="I823" i="1" s="1"/>
  <c r="H812" i="1"/>
  <c r="I812" i="1" s="1"/>
  <c r="H796" i="1"/>
  <c r="I796" i="1" s="1"/>
  <c r="H758" i="1"/>
  <c r="I758" i="1" s="1"/>
  <c r="H742" i="1"/>
  <c r="I742" i="1" s="1"/>
  <c r="H734" i="1"/>
  <c r="I734" i="1" s="1"/>
  <c r="H716" i="1"/>
  <c r="I716" i="1" s="1"/>
  <c r="H698" i="1"/>
  <c r="I698" i="1" s="1"/>
  <c r="H680" i="1"/>
  <c r="I680" i="1" s="1"/>
  <c r="H662" i="1"/>
  <c r="I662" i="1" s="1"/>
  <c r="H644" i="1"/>
  <c r="I644" i="1" s="1"/>
  <c r="H626" i="1"/>
  <c r="I626" i="1" s="1"/>
  <c r="H857" i="1"/>
  <c r="I857" i="1" s="1"/>
  <c r="H858" i="1"/>
  <c r="I858" i="1" s="1"/>
  <c r="H852" i="1"/>
  <c r="I852" i="1" s="1"/>
  <c r="H846" i="1"/>
  <c r="I846" i="1" s="1"/>
  <c r="H837" i="1"/>
  <c r="I837" i="1" s="1"/>
  <c r="H827" i="1"/>
  <c r="I827" i="1" s="1"/>
  <c r="H807" i="1"/>
  <c r="I807" i="1" s="1"/>
  <c r="H783" i="1"/>
  <c r="I783" i="1" s="1"/>
  <c r="H773" i="1"/>
  <c r="I773" i="1" s="1"/>
  <c r="H753" i="1"/>
  <c r="I753" i="1" s="1"/>
  <c r="H725" i="1"/>
  <c r="I725" i="1" s="1"/>
  <c r="H707" i="1"/>
  <c r="I707" i="1" s="1"/>
  <c r="H689" i="1"/>
  <c r="I689" i="1" s="1"/>
  <c r="H671" i="1"/>
  <c r="I671" i="1" s="1"/>
  <c r="H653" i="1"/>
  <c r="I653" i="1" s="1"/>
  <c r="H635" i="1"/>
  <c r="I635" i="1" s="1"/>
  <c r="H617" i="1"/>
  <c r="I617" i="1" s="1"/>
  <c r="H543" i="1"/>
  <c r="I543" i="1" s="1"/>
  <c r="H489" i="1"/>
  <c r="I489" i="1" s="1"/>
  <c r="H801" i="1"/>
  <c r="I801" i="1" s="1"/>
  <c r="H851" i="1"/>
  <c r="I851" i="1" s="1"/>
  <c r="H845" i="1"/>
  <c r="I845" i="1" s="1"/>
  <c r="H819" i="1"/>
  <c r="I819" i="1" s="1"/>
  <c r="H809" i="1"/>
  <c r="I809" i="1" s="1"/>
  <c r="H765" i="1"/>
  <c r="I765" i="1" s="1"/>
  <c r="H755" i="1"/>
  <c r="I755" i="1" s="1"/>
  <c r="H731" i="1"/>
  <c r="I731" i="1" s="1"/>
  <c r="H713" i="1"/>
  <c r="I713" i="1" s="1"/>
  <c r="H695" i="1"/>
  <c r="I695" i="1" s="1"/>
  <c r="H677" i="1"/>
  <c r="I677" i="1" s="1"/>
  <c r="H659" i="1"/>
  <c r="I659" i="1" s="1"/>
  <c r="H641" i="1"/>
  <c r="I641" i="1" s="1"/>
  <c r="H623" i="1"/>
  <c r="I623" i="1" s="1"/>
  <c r="H576" i="1"/>
  <c r="I576" i="1" s="1"/>
  <c r="H568" i="1"/>
  <c r="I568" i="1" s="1"/>
  <c r="H557" i="1"/>
  <c r="I557" i="1" s="1"/>
  <c r="H522" i="1"/>
  <c r="I522" i="1" s="1"/>
  <c r="H514" i="1"/>
  <c r="I514" i="1" s="1"/>
  <c r="H503" i="1"/>
  <c r="I503" i="1" s="1"/>
  <c r="H599" i="1"/>
  <c r="I599" i="1" s="1"/>
  <c r="H591" i="1"/>
  <c r="I591" i="1" s="1"/>
  <c r="H579" i="1"/>
  <c r="I579" i="1" s="1"/>
  <c r="H538" i="1"/>
  <c r="I538" i="1" s="1"/>
  <c r="H536" i="1"/>
  <c r="I536" i="1" s="1"/>
  <c r="H525" i="1"/>
  <c r="I525" i="1" s="1"/>
  <c r="H484" i="1"/>
  <c r="I484" i="1" s="1"/>
  <c r="H824" i="1"/>
  <c r="I824" i="1" s="1"/>
  <c r="H806" i="1"/>
  <c r="I806" i="1" s="1"/>
  <c r="H788" i="1"/>
  <c r="I788" i="1" s="1"/>
  <c r="H770" i="1"/>
  <c r="I770" i="1" s="1"/>
  <c r="H752" i="1"/>
  <c r="I752" i="1" s="1"/>
  <c r="H564" i="1"/>
  <c r="I564" i="1" s="1"/>
  <c r="H510" i="1"/>
  <c r="I510" i="1" s="1"/>
  <c r="H456" i="1"/>
  <c r="I456" i="1" s="1"/>
  <c r="H444" i="1"/>
  <c r="I444" i="1" s="1"/>
  <c r="H432" i="1"/>
  <c r="I432" i="1" s="1"/>
  <c r="H420" i="1"/>
  <c r="I420" i="1" s="1"/>
  <c r="H408" i="1"/>
  <c r="I408" i="1" s="1"/>
  <c r="H396" i="1"/>
  <c r="I396" i="1" s="1"/>
  <c r="H384" i="1"/>
  <c r="I384" i="1" s="1"/>
  <c r="H372" i="1"/>
  <c r="I372" i="1" s="1"/>
  <c r="H361" i="1"/>
  <c r="I361" i="1" s="1"/>
  <c r="H291" i="1"/>
  <c r="I291" i="1" s="1"/>
  <c r="H219" i="1"/>
  <c r="I219" i="1" s="1"/>
  <c r="H147" i="1"/>
  <c r="I147" i="1" s="1"/>
  <c r="H836" i="1"/>
  <c r="I836" i="1" s="1"/>
  <c r="H829" i="1"/>
  <c r="I829" i="1" s="1"/>
  <c r="H818" i="1"/>
  <c r="I818" i="1" s="1"/>
  <c r="H800" i="1"/>
  <c r="I800" i="1" s="1"/>
  <c r="H793" i="1"/>
  <c r="I793" i="1" s="1"/>
  <c r="H782" i="1"/>
  <c r="I782" i="1" s="1"/>
  <c r="H764" i="1"/>
  <c r="I764" i="1" s="1"/>
  <c r="H757" i="1"/>
  <c r="I757" i="1" s="1"/>
  <c r="H746" i="1"/>
  <c r="I746" i="1" s="1"/>
  <c r="H601" i="1"/>
  <c r="I601" i="1" s="1"/>
  <c r="H586" i="1"/>
  <c r="I586" i="1" s="1"/>
  <c r="H546" i="1"/>
  <c r="I546" i="1" s="1"/>
  <c r="H492" i="1"/>
  <c r="I492" i="1" s="1"/>
  <c r="H315" i="1"/>
  <c r="I315" i="1" s="1"/>
  <c r="H243" i="1"/>
  <c r="I243" i="1" s="1"/>
  <c r="H171" i="1"/>
  <c r="I171" i="1" s="1"/>
  <c r="H482" i="1"/>
  <c r="I482" i="1" s="1"/>
  <c r="H471" i="1"/>
  <c r="I471" i="1" s="1"/>
  <c r="H464" i="1"/>
  <c r="I464" i="1" s="1"/>
  <c r="H597" i="1"/>
  <c r="I597" i="1" s="1"/>
  <c r="H454" i="1"/>
  <c r="I454" i="1" s="1"/>
  <c r="H448" i="1"/>
  <c r="I448" i="1" s="1"/>
  <c r="H442" i="1"/>
  <c r="I442" i="1" s="1"/>
  <c r="H436" i="1"/>
  <c r="I436" i="1" s="1"/>
  <c r="H430" i="1"/>
  <c r="I430" i="1" s="1"/>
  <c r="H424" i="1"/>
  <c r="I424" i="1" s="1"/>
  <c r="H418" i="1"/>
  <c r="I418" i="1" s="1"/>
  <c r="H412" i="1"/>
  <c r="I412" i="1" s="1"/>
  <c r="H406" i="1"/>
  <c r="I406" i="1" s="1"/>
  <c r="H400" i="1"/>
  <c r="I400" i="1" s="1"/>
  <c r="H394" i="1"/>
  <c r="I394" i="1" s="1"/>
  <c r="H388" i="1"/>
  <c r="I388" i="1" s="1"/>
  <c r="H382" i="1"/>
  <c r="I382" i="1" s="1"/>
  <c r="H376" i="1"/>
  <c r="I376" i="1" s="1"/>
  <c r="H370" i="1"/>
  <c r="I370" i="1" s="1"/>
  <c r="H354" i="1"/>
  <c r="I354" i="1" s="1"/>
  <c r="H342" i="1"/>
  <c r="I342" i="1" s="1"/>
  <c r="H330" i="1"/>
  <c r="I330" i="1" s="1"/>
  <c r="H318" i="1"/>
  <c r="I318" i="1" s="1"/>
  <c r="H306" i="1"/>
  <c r="I306" i="1" s="1"/>
  <c r="H294" i="1"/>
  <c r="I294" i="1" s="1"/>
  <c r="H282" i="1"/>
  <c r="I282" i="1" s="1"/>
  <c r="H270" i="1"/>
  <c r="I270" i="1" s="1"/>
  <c r="H258" i="1"/>
  <c r="I258" i="1" s="1"/>
  <c r="H246" i="1"/>
  <c r="I246" i="1" s="1"/>
  <c r="H234" i="1"/>
  <c r="I234" i="1" s="1"/>
  <c r="H222" i="1"/>
  <c r="I222" i="1" s="1"/>
  <c r="H210" i="1"/>
  <c r="I210" i="1" s="1"/>
  <c r="H198" i="1"/>
  <c r="I198" i="1" s="1"/>
  <c r="H186" i="1"/>
  <c r="I186" i="1" s="1"/>
  <c r="H174" i="1"/>
  <c r="I174" i="1" s="1"/>
  <c r="H162" i="1"/>
  <c r="I162" i="1" s="1"/>
  <c r="H150" i="1"/>
  <c r="I150" i="1" s="1"/>
  <c r="H138" i="1"/>
  <c r="I138" i="1" s="1"/>
  <c r="H126" i="1"/>
  <c r="I126" i="1" s="1"/>
  <c r="H114" i="1"/>
  <c r="I114" i="1" s="1"/>
  <c r="H573" i="1"/>
  <c r="I573" i="1" s="1"/>
  <c r="H555" i="1"/>
  <c r="I555" i="1" s="1"/>
  <c r="H537" i="1"/>
  <c r="I537" i="1" s="1"/>
  <c r="H519" i="1"/>
  <c r="I519" i="1" s="1"/>
  <c r="H501" i="1"/>
  <c r="I501" i="1" s="1"/>
  <c r="H483" i="1"/>
  <c r="I483" i="1" s="1"/>
  <c r="H465" i="1"/>
  <c r="I465" i="1" s="1"/>
  <c r="H366" i="1"/>
  <c r="I366" i="1" s="1"/>
  <c r="H365" i="1"/>
  <c r="I365" i="1" s="1"/>
  <c r="H359" i="1"/>
  <c r="I359" i="1" s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M10" i="1"/>
  <c r="B15" i="1"/>
  <c r="C15" i="1" s="1"/>
  <c r="C14" i="1"/>
  <c r="BA13" i="6" l="1"/>
  <c r="AD21" i="6"/>
  <c r="AF21" i="6" s="1"/>
  <c r="BA14" i="6" s="1"/>
  <c r="AE21" i="12"/>
  <c r="AF21" i="10"/>
  <c r="AE21" i="10"/>
  <c r="AH21" i="10"/>
  <c r="AG21" i="10"/>
  <c r="AH21" i="8"/>
  <c r="AI21" i="8" s="1"/>
  <c r="AJ21" i="8" s="1"/>
  <c r="AK21" i="8" s="1"/>
  <c r="BA13" i="9"/>
  <c r="AD21" i="9"/>
  <c r="AE21" i="9" s="1"/>
  <c r="Z21" i="12"/>
  <c r="AA21" i="12" s="1"/>
  <c r="AB21" i="12" s="1"/>
  <c r="AZ14" i="12" s="1"/>
  <c r="AH21" i="9"/>
  <c r="AG21" i="9"/>
  <c r="AL21" i="12"/>
  <c r="AM21" i="12"/>
  <c r="AD21" i="8"/>
  <c r="AC21" i="8"/>
  <c r="BA13" i="8"/>
  <c r="F19" i="2"/>
  <c r="U63" i="2"/>
  <c r="AB63" i="2"/>
  <c r="X63" i="2"/>
  <c r="O63" i="2"/>
  <c r="B16" i="1"/>
  <c r="BB63" i="2"/>
  <c r="BS63" i="2"/>
  <c r="AQ63" i="2"/>
  <c r="W63" i="2"/>
  <c r="BQ63" i="2"/>
  <c r="AZ15" i="11"/>
  <c r="AZ14" i="8"/>
  <c r="BA15" i="11"/>
  <c r="AZ13" i="6"/>
  <c r="AZ14" i="10"/>
  <c r="AZ14" i="9"/>
  <c r="BR63" i="2"/>
  <c r="I10" i="2"/>
  <c r="BI63" i="2"/>
  <c r="BP63" i="2"/>
  <c r="BL63" i="2"/>
  <c r="AY63" i="2"/>
  <c r="AX63" i="2"/>
  <c r="L63" i="2"/>
  <c r="BK63" i="2"/>
  <c r="AK63" i="2"/>
  <c r="AZ63" i="2"/>
  <c r="AT63" i="2"/>
  <c r="BC63" i="2"/>
  <c r="AP63" i="2"/>
  <c r="G15" i="2"/>
  <c r="J15" i="2" s="1"/>
  <c r="AV63" i="2"/>
  <c r="S63" i="2"/>
  <c r="AH63" i="2"/>
  <c r="AS63" i="2"/>
  <c r="AE63" i="2"/>
  <c r="AI63" i="2"/>
  <c r="T63" i="2"/>
  <c r="N63" i="2"/>
  <c r="BG63" i="2"/>
  <c r="AF63" i="2"/>
  <c r="AO63" i="2"/>
  <c r="R63" i="2"/>
  <c r="M63" i="2"/>
  <c r="BJ63" i="2"/>
  <c r="Y63" i="2"/>
  <c r="AC63" i="2"/>
  <c r="AN63" i="2"/>
  <c r="G18" i="4"/>
  <c r="J18" i="4" s="1"/>
  <c r="AW63" i="2"/>
  <c r="G20" i="5"/>
  <c r="J20" i="5" s="1"/>
  <c r="C21" i="5"/>
  <c r="B22" i="5"/>
  <c r="F21" i="5"/>
  <c r="E21" i="5"/>
  <c r="G14" i="2"/>
  <c r="J14" i="2" s="1"/>
  <c r="B20" i="4"/>
  <c r="C19" i="4"/>
  <c r="E19" i="4"/>
  <c r="F19" i="4"/>
  <c r="G18" i="2"/>
  <c r="J18" i="2" s="1"/>
  <c r="G16" i="2"/>
  <c r="J16" i="2" s="1"/>
  <c r="B20" i="2"/>
  <c r="C19" i="2"/>
  <c r="G19" i="2" s="1"/>
  <c r="J19" i="2" s="1"/>
  <c r="I61" i="1"/>
  <c r="D9" i="1"/>
  <c r="E9" i="1"/>
  <c r="C9" i="1"/>
  <c r="AL21" i="6" l="1"/>
  <c r="AE21" i="6"/>
  <c r="AM21" i="6"/>
  <c r="BA14" i="10"/>
  <c r="AL21" i="10"/>
  <c r="AM21" i="10"/>
  <c r="AI21" i="10"/>
  <c r="AJ21" i="10" s="1"/>
  <c r="AK21" i="10" s="1"/>
  <c r="AP21" i="10" s="1"/>
  <c r="AF21" i="9"/>
  <c r="BA14" i="9" s="1"/>
  <c r="AI21" i="9"/>
  <c r="AJ21" i="9" s="1"/>
  <c r="AK21" i="9" s="1"/>
  <c r="AP21" i="9" s="1"/>
  <c r="AO21" i="12"/>
  <c r="AU21" i="12" s="1"/>
  <c r="AG21" i="12"/>
  <c r="AH21" i="12"/>
  <c r="AN21" i="12"/>
  <c r="AE21" i="8"/>
  <c r="AF21" i="8"/>
  <c r="AP21" i="8"/>
  <c r="AQ21" i="8"/>
  <c r="B17" i="1"/>
  <c r="C16" i="1"/>
  <c r="J9" i="1"/>
  <c r="BA21" i="11"/>
  <c r="X21" i="6"/>
  <c r="Y21" i="6"/>
  <c r="O63" i="1"/>
  <c r="U63" i="1"/>
  <c r="AA63" i="1"/>
  <c r="AG63" i="1"/>
  <c r="AM63" i="1"/>
  <c r="AS63" i="1"/>
  <c r="AY63" i="1"/>
  <c r="BE63" i="1"/>
  <c r="BK63" i="1"/>
  <c r="BQ63" i="1"/>
  <c r="AV63" i="1"/>
  <c r="AQ63" i="1"/>
  <c r="P63" i="1"/>
  <c r="V63" i="1"/>
  <c r="AB63" i="1"/>
  <c r="AH63" i="1"/>
  <c r="AN63" i="1"/>
  <c r="AT63" i="1"/>
  <c r="AZ63" i="1"/>
  <c r="BF63" i="1"/>
  <c r="BL63" i="1"/>
  <c r="BR63" i="1"/>
  <c r="R63" i="1"/>
  <c r="AD63" i="1"/>
  <c r="AJ63" i="1"/>
  <c r="BB63" i="1"/>
  <c r="BN63" i="1"/>
  <c r="Y63" i="1"/>
  <c r="AK63" i="1"/>
  <c r="AW63" i="1"/>
  <c r="BO63" i="1"/>
  <c r="Q63" i="1"/>
  <c r="W63" i="1"/>
  <c r="AC63" i="1"/>
  <c r="AI63" i="1"/>
  <c r="AO63" i="1"/>
  <c r="AU63" i="1"/>
  <c r="BA63" i="1"/>
  <c r="BG63" i="1"/>
  <c r="BM63" i="1"/>
  <c r="BS63" i="1"/>
  <c r="X63" i="1"/>
  <c r="BH63" i="1"/>
  <c r="M63" i="1"/>
  <c r="AE63" i="1"/>
  <c r="BI63" i="1"/>
  <c r="N63" i="1"/>
  <c r="T63" i="1"/>
  <c r="Z63" i="1"/>
  <c r="AF63" i="1"/>
  <c r="AL63" i="1"/>
  <c r="AR63" i="1"/>
  <c r="AX63" i="1"/>
  <c r="BD63" i="1"/>
  <c r="BJ63" i="1"/>
  <c r="BP63" i="1"/>
  <c r="AP63" i="1"/>
  <c r="L63" i="1"/>
  <c r="S63" i="1"/>
  <c r="BC63" i="1"/>
  <c r="F9" i="1"/>
  <c r="I9" i="1" s="1"/>
  <c r="I10" i="1" s="1"/>
  <c r="G21" i="5"/>
  <c r="J21" i="5" s="1"/>
  <c r="C22" i="5"/>
  <c r="B23" i="5"/>
  <c r="E22" i="5"/>
  <c r="F22" i="5"/>
  <c r="G19" i="4"/>
  <c r="J19" i="4" s="1"/>
  <c r="C20" i="4"/>
  <c r="B21" i="4"/>
  <c r="F20" i="4"/>
  <c r="E20" i="4"/>
  <c r="C20" i="2"/>
  <c r="B21" i="2"/>
  <c r="E20" i="2"/>
  <c r="F20" i="2"/>
  <c r="AN21" i="6" l="1"/>
  <c r="AO21" i="6"/>
  <c r="AV21" i="6" s="1"/>
  <c r="AQ21" i="10"/>
  <c r="AR21" i="10" s="1"/>
  <c r="AS21" i="10" s="1"/>
  <c r="AT21" i="10" s="1"/>
  <c r="AO21" i="10"/>
  <c r="AI21" i="12"/>
  <c r="AJ21" i="12" s="1"/>
  <c r="AK21" i="12" s="1"/>
  <c r="AP21" i="12" s="1"/>
  <c r="AV21" i="10"/>
  <c r="AN21" i="10"/>
  <c r="AQ21" i="9"/>
  <c r="AR21" i="9" s="1"/>
  <c r="AS21" i="9" s="1"/>
  <c r="AT21" i="9" s="1"/>
  <c r="AL21" i="9"/>
  <c r="AM21" i="9"/>
  <c r="AV21" i="12"/>
  <c r="AW21" i="12" s="1"/>
  <c r="BA15" i="12"/>
  <c r="AR21" i="8"/>
  <c r="AS21" i="8" s="1"/>
  <c r="AT21" i="8" s="1"/>
  <c r="AM21" i="8"/>
  <c r="AL21" i="8"/>
  <c r="BA14" i="8"/>
  <c r="B18" i="1"/>
  <c r="C17" i="1"/>
  <c r="AZ21" i="11"/>
  <c r="AZ16" i="11"/>
  <c r="BA16" i="11"/>
  <c r="Z21" i="6"/>
  <c r="AA21" i="6" s="1"/>
  <c r="AB21" i="6" s="1"/>
  <c r="AZ15" i="10"/>
  <c r="AZ15" i="9"/>
  <c r="B24" i="5"/>
  <c r="C23" i="5"/>
  <c r="E23" i="5"/>
  <c r="F23" i="5"/>
  <c r="G22" i="5"/>
  <c r="J22" i="5" s="1"/>
  <c r="C21" i="4"/>
  <c r="B22" i="4"/>
  <c r="F21" i="4"/>
  <c r="E21" i="4"/>
  <c r="G20" i="4"/>
  <c r="J20" i="4" s="1"/>
  <c r="C21" i="2"/>
  <c r="B22" i="2"/>
  <c r="E21" i="2"/>
  <c r="F21" i="2"/>
  <c r="G20" i="2"/>
  <c r="J20" i="2" s="1"/>
  <c r="D14" i="1"/>
  <c r="BA15" i="6" l="1"/>
  <c r="AU21" i="6"/>
  <c r="AW21" i="6" s="1"/>
  <c r="AU21" i="10"/>
  <c r="AW21" i="10" s="1"/>
  <c r="AY21" i="10" s="1"/>
  <c r="BA15" i="10"/>
  <c r="AQ21" i="12"/>
  <c r="AR21" i="12" s="1"/>
  <c r="AS21" i="12" s="1"/>
  <c r="AT21" i="12" s="1"/>
  <c r="AX21" i="12"/>
  <c r="BA16" i="12" s="1"/>
  <c r="AO21" i="9"/>
  <c r="AU21" i="9" s="1"/>
  <c r="AN21" i="9"/>
  <c r="AN21" i="8"/>
  <c r="AO21" i="8"/>
  <c r="B19" i="1"/>
  <c r="C18" i="1"/>
  <c r="AY21" i="11"/>
  <c r="AZ15" i="12"/>
  <c r="AZ15" i="8"/>
  <c r="AZ21" i="9"/>
  <c r="AZ21" i="10"/>
  <c r="AZ14" i="6"/>
  <c r="G23" i="5"/>
  <c r="J23" i="5" s="1"/>
  <c r="B25" i="5"/>
  <c r="C24" i="5"/>
  <c r="E24" i="5"/>
  <c r="F24" i="5"/>
  <c r="B23" i="4"/>
  <c r="C22" i="4"/>
  <c r="F22" i="4"/>
  <c r="E22" i="4"/>
  <c r="G21" i="4"/>
  <c r="J21" i="4" s="1"/>
  <c r="B23" i="2"/>
  <c r="C22" i="2"/>
  <c r="F22" i="2"/>
  <c r="E22" i="2"/>
  <c r="G21" i="2"/>
  <c r="J21" i="2" s="1"/>
  <c r="E58" i="1"/>
  <c r="F58" i="1"/>
  <c r="E14" i="1"/>
  <c r="E16" i="1"/>
  <c r="F15" i="1"/>
  <c r="E15" i="1"/>
  <c r="F16" i="1"/>
  <c r="F14" i="1"/>
  <c r="F17" i="1"/>
  <c r="E17" i="1"/>
  <c r="E18" i="1"/>
  <c r="F18" i="1"/>
  <c r="E19" i="1"/>
  <c r="F19" i="1"/>
  <c r="AX21" i="6" l="1"/>
  <c r="BA21" i="6" s="1"/>
  <c r="AX21" i="10"/>
  <c r="BA21" i="12"/>
  <c r="BB21" i="10"/>
  <c r="AV21" i="9"/>
  <c r="AX21" i="9" s="1"/>
  <c r="BA21" i="9" s="1"/>
  <c r="BA15" i="9"/>
  <c r="AV21" i="8"/>
  <c r="AU21" i="8"/>
  <c r="BA15" i="8"/>
  <c r="B20" i="1"/>
  <c r="C19" i="1"/>
  <c r="BB21" i="11"/>
  <c r="C22" i="11" s="1"/>
  <c r="AY21" i="12"/>
  <c r="AZ21" i="8"/>
  <c r="AZ16" i="9"/>
  <c r="AZ16" i="10"/>
  <c r="AH21" i="6"/>
  <c r="AG21" i="6"/>
  <c r="AZ16" i="12"/>
  <c r="AZ21" i="12"/>
  <c r="G24" i="5"/>
  <c r="J24" i="5" s="1"/>
  <c r="B26" i="5"/>
  <c r="C25" i="5"/>
  <c r="E25" i="5"/>
  <c r="F25" i="5"/>
  <c r="G22" i="4"/>
  <c r="J22" i="4" s="1"/>
  <c r="B24" i="4"/>
  <c r="C23" i="4"/>
  <c r="F23" i="4"/>
  <c r="E23" i="4"/>
  <c r="G22" i="2"/>
  <c r="J22" i="2" s="1"/>
  <c r="B24" i="2"/>
  <c r="C23" i="2"/>
  <c r="F23" i="2"/>
  <c r="E23" i="2"/>
  <c r="I58" i="1"/>
  <c r="J58" i="1" s="1"/>
  <c r="G15" i="1"/>
  <c r="J15" i="1" s="1"/>
  <c r="G17" i="1"/>
  <c r="J17" i="1" s="1"/>
  <c r="G18" i="1"/>
  <c r="J18" i="1" s="1"/>
  <c r="G14" i="1"/>
  <c r="J14" i="1" s="1"/>
  <c r="G16" i="1"/>
  <c r="J16" i="1" s="1"/>
  <c r="G19" i="1"/>
  <c r="J19" i="1" s="1"/>
  <c r="BA16" i="6" l="1"/>
  <c r="BA21" i="10"/>
  <c r="BA16" i="10"/>
  <c r="C22" i="10"/>
  <c r="E22" i="10" s="1"/>
  <c r="AW21" i="8"/>
  <c r="AY21" i="8" s="1"/>
  <c r="BB21" i="8" s="1"/>
  <c r="AW21" i="9"/>
  <c r="AY21" i="9" s="1"/>
  <c r="BB21" i="9" s="1"/>
  <c r="BA16" i="9"/>
  <c r="AX21" i="8"/>
  <c r="AI21" i="6"/>
  <c r="AJ21" i="6" s="1"/>
  <c r="AK21" i="6" s="1"/>
  <c r="AP21" i="6" s="1"/>
  <c r="E20" i="1"/>
  <c r="C20" i="1"/>
  <c r="G20" i="1" s="1"/>
  <c r="J20" i="1" s="1"/>
  <c r="F20" i="1"/>
  <c r="B21" i="1"/>
  <c r="AZ16" i="8"/>
  <c r="BB21" i="12"/>
  <c r="D22" i="10"/>
  <c r="C26" i="5"/>
  <c r="B27" i="5"/>
  <c r="F26" i="5"/>
  <c r="E26" i="5"/>
  <c r="H25" i="5"/>
  <c r="J25" i="5" s="1"/>
  <c r="G23" i="4"/>
  <c r="J23" i="4" s="1"/>
  <c r="C24" i="4"/>
  <c r="B25" i="4"/>
  <c r="F24" i="4"/>
  <c r="E24" i="4"/>
  <c r="C24" i="2"/>
  <c r="B25" i="2"/>
  <c r="F24" i="2"/>
  <c r="E24" i="2"/>
  <c r="G23" i="2"/>
  <c r="J23" i="2" s="1"/>
  <c r="F22" i="10" l="1"/>
  <c r="G22" i="10" s="1"/>
  <c r="H22" i="10" s="1"/>
  <c r="I22" i="10" s="1"/>
  <c r="C22" i="12"/>
  <c r="D22" i="12" s="1"/>
  <c r="C22" i="8"/>
  <c r="E22" i="8" s="1"/>
  <c r="C22" i="9"/>
  <c r="E22" i="9" s="1"/>
  <c r="BA21" i="8"/>
  <c r="BA16" i="8"/>
  <c r="F21" i="1"/>
  <c r="E21" i="1"/>
  <c r="B22" i="1"/>
  <c r="C21" i="1"/>
  <c r="G21" i="1" s="1"/>
  <c r="J21" i="1" s="1"/>
  <c r="AZ15" i="6"/>
  <c r="AQ21" i="6"/>
  <c r="AR21" i="6" s="1"/>
  <c r="J22" i="10"/>
  <c r="C27" i="5"/>
  <c r="B28" i="5"/>
  <c r="F27" i="5"/>
  <c r="E27" i="5"/>
  <c r="H26" i="5"/>
  <c r="J26" i="5" s="1"/>
  <c r="C25" i="4"/>
  <c r="B26" i="4"/>
  <c r="F25" i="4"/>
  <c r="E25" i="4"/>
  <c r="G24" i="4"/>
  <c r="J24" i="4" s="1"/>
  <c r="G24" i="2"/>
  <c r="J24" i="2" s="1"/>
  <c r="C25" i="2"/>
  <c r="B26" i="2"/>
  <c r="F25" i="2"/>
  <c r="E25" i="2"/>
  <c r="E22" i="12" l="1"/>
  <c r="F22" i="12" s="1"/>
  <c r="G22" i="12" s="1"/>
  <c r="H22" i="12" s="1"/>
  <c r="I22" i="12" s="1"/>
  <c r="K22" i="12" s="1"/>
  <c r="L22" i="12" s="1"/>
  <c r="D22" i="8"/>
  <c r="F22" i="8" s="1"/>
  <c r="J22" i="8" s="1"/>
  <c r="D22" i="9"/>
  <c r="F22" i="9" s="1"/>
  <c r="G22" i="9" s="1"/>
  <c r="H22" i="9" s="1"/>
  <c r="I22" i="9" s="1"/>
  <c r="K22" i="9" s="1"/>
  <c r="L22" i="9" s="1"/>
  <c r="N22" i="10"/>
  <c r="C22" i="1"/>
  <c r="E22" i="1"/>
  <c r="B23" i="1"/>
  <c r="F22" i="1"/>
  <c r="AS21" i="6"/>
  <c r="AT21" i="6" s="1"/>
  <c r="AY21" i="6"/>
  <c r="K22" i="10"/>
  <c r="L22" i="10" s="1"/>
  <c r="M22" i="10" s="1"/>
  <c r="B29" i="5"/>
  <c r="C28" i="5"/>
  <c r="E28" i="5"/>
  <c r="F28" i="5"/>
  <c r="H27" i="5"/>
  <c r="J27" i="5" s="1"/>
  <c r="B27" i="4"/>
  <c r="C26" i="4"/>
  <c r="F26" i="4"/>
  <c r="E26" i="4"/>
  <c r="H25" i="4"/>
  <c r="J25" i="4" s="1"/>
  <c r="H25" i="2"/>
  <c r="J25" i="2" s="1"/>
  <c r="B27" i="2"/>
  <c r="C26" i="2"/>
  <c r="F26" i="2"/>
  <c r="E26" i="2"/>
  <c r="J22" i="12" l="1"/>
  <c r="N22" i="12" s="1"/>
  <c r="G22" i="8"/>
  <c r="H22" i="8" s="1"/>
  <c r="I22" i="8" s="1"/>
  <c r="N22" i="8" s="1"/>
  <c r="U22" i="8" s="1"/>
  <c r="J22" i="9"/>
  <c r="M22" i="9" s="1"/>
  <c r="P22" i="9" s="1"/>
  <c r="U22" i="10"/>
  <c r="T22" i="10"/>
  <c r="O22" i="10"/>
  <c r="P22" i="10"/>
  <c r="C23" i="1"/>
  <c r="B24" i="1"/>
  <c r="E23" i="1"/>
  <c r="F23" i="1"/>
  <c r="G22" i="1"/>
  <c r="J22" i="1" s="1"/>
  <c r="AZ21" i="6"/>
  <c r="BB21" i="6" s="1"/>
  <c r="AZ16" i="6"/>
  <c r="C29" i="5"/>
  <c r="B30" i="5"/>
  <c r="E29" i="5"/>
  <c r="F29" i="5"/>
  <c r="H28" i="5"/>
  <c r="J28" i="5" s="1"/>
  <c r="H26" i="4"/>
  <c r="J26" i="4" s="1"/>
  <c r="B28" i="4"/>
  <c r="C27" i="4"/>
  <c r="E27" i="4"/>
  <c r="F27" i="4"/>
  <c r="H26" i="2"/>
  <c r="J26" i="2" s="1"/>
  <c r="C27" i="2"/>
  <c r="B28" i="2"/>
  <c r="F27" i="2"/>
  <c r="E27" i="2"/>
  <c r="N22" i="9" l="1"/>
  <c r="T22" i="9" s="1"/>
  <c r="C22" i="6"/>
  <c r="E22" i="6" s="1"/>
  <c r="M22" i="12"/>
  <c r="O22" i="12" s="1"/>
  <c r="T22" i="8"/>
  <c r="W22" i="8" s="1"/>
  <c r="AD22" i="8" s="1"/>
  <c r="K22" i="8"/>
  <c r="L22" i="8" s="1"/>
  <c r="M22" i="8" s="1"/>
  <c r="O22" i="8" s="1"/>
  <c r="O22" i="9"/>
  <c r="Q22" i="9" s="1"/>
  <c r="R22" i="9" s="1"/>
  <c r="S22" i="9" s="1"/>
  <c r="Y22" i="9" s="1"/>
  <c r="Q22" i="10"/>
  <c r="R22" i="10" s="1"/>
  <c r="S22" i="10" s="1"/>
  <c r="V22" i="10"/>
  <c r="W22" i="10"/>
  <c r="U22" i="12"/>
  <c r="T22" i="12"/>
  <c r="F24" i="1"/>
  <c r="C24" i="1"/>
  <c r="B25" i="1"/>
  <c r="E24" i="1"/>
  <c r="G23" i="1"/>
  <c r="J23" i="1" s="1"/>
  <c r="B31" i="5"/>
  <c r="C30" i="5"/>
  <c r="E30" i="5"/>
  <c r="F30" i="5"/>
  <c r="H29" i="5"/>
  <c r="J29" i="5" s="1"/>
  <c r="H27" i="4"/>
  <c r="J27" i="4" s="1"/>
  <c r="C28" i="4"/>
  <c r="B29" i="4"/>
  <c r="F28" i="4"/>
  <c r="E28" i="4"/>
  <c r="H27" i="2"/>
  <c r="J27" i="2" s="1"/>
  <c r="C28" i="2"/>
  <c r="B29" i="2"/>
  <c r="E28" i="2"/>
  <c r="F28" i="2"/>
  <c r="U22" i="9" l="1"/>
  <c r="V22" i="9" s="1"/>
  <c r="D22" i="6"/>
  <c r="F22" i="6" s="1"/>
  <c r="J22" i="6" s="1"/>
  <c r="P22" i="8"/>
  <c r="Q22" i="8" s="1"/>
  <c r="R22" i="8" s="1"/>
  <c r="S22" i="8" s="1"/>
  <c r="Y22" i="8" s="1"/>
  <c r="P22" i="12"/>
  <c r="Q22" i="12" s="1"/>
  <c r="R22" i="12" s="1"/>
  <c r="S22" i="12" s="1"/>
  <c r="X22" i="12" s="1"/>
  <c r="V22" i="8"/>
  <c r="X22" i="9"/>
  <c r="Z22" i="9" s="1"/>
  <c r="AA22" i="9" s="1"/>
  <c r="AB22" i="9" s="1"/>
  <c r="AH22" i="9" s="1"/>
  <c r="AC22" i="8"/>
  <c r="AE22" i="8" s="1"/>
  <c r="AD22" i="10"/>
  <c r="AC22" i="10"/>
  <c r="Y22" i="10"/>
  <c r="X22" i="10"/>
  <c r="V22" i="12"/>
  <c r="W22" i="12"/>
  <c r="B26" i="1"/>
  <c r="F25" i="1"/>
  <c r="E25" i="1"/>
  <c r="C25" i="1"/>
  <c r="H25" i="1" s="1"/>
  <c r="J25" i="1" s="1"/>
  <c r="G24" i="1"/>
  <c r="J24" i="1" s="1"/>
  <c r="H30" i="5"/>
  <c r="J30" i="5" s="1"/>
  <c r="B32" i="5"/>
  <c r="C31" i="5"/>
  <c r="F31" i="5"/>
  <c r="E31" i="5"/>
  <c r="H28" i="4"/>
  <c r="J28" i="4" s="1"/>
  <c r="C29" i="4"/>
  <c r="B30" i="4"/>
  <c r="F29" i="4"/>
  <c r="E29" i="4"/>
  <c r="B30" i="2"/>
  <c r="C29" i="2"/>
  <c r="E29" i="2"/>
  <c r="F29" i="2"/>
  <c r="H28" i="2"/>
  <c r="J28" i="2" s="1"/>
  <c r="W22" i="9" l="1"/>
  <c r="AD22" i="9" s="1"/>
  <c r="X22" i="8"/>
  <c r="Z22" i="8" s="1"/>
  <c r="AA22" i="8" s="1"/>
  <c r="AB22" i="8" s="1"/>
  <c r="AG22" i="9"/>
  <c r="AI22" i="9" s="1"/>
  <c r="AJ22" i="9" s="1"/>
  <c r="AK22" i="9" s="1"/>
  <c r="AP22" i="9" s="1"/>
  <c r="AC22" i="9"/>
  <c r="AE22" i="9" s="1"/>
  <c r="AF22" i="10"/>
  <c r="AM22" i="10" s="1"/>
  <c r="Z22" i="10"/>
  <c r="AA22" i="10" s="1"/>
  <c r="AB22" i="10" s="1"/>
  <c r="AG22" i="10" s="1"/>
  <c r="Y22" i="12"/>
  <c r="Z22" i="12" s="1"/>
  <c r="AA22" i="12" s="1"/>
  <c r="AB22" i="12" s="1"/>
  <c r="AH22" i="12" s="1"/>
  <c r="AF22" i="8"/>
  <c r="AM22" i="8" s="1"/>
  <c r="AE22" i="10"/>
  <c r="AD22" i="12"/>
  <c r="AC22" i="12"/>
  <c r="G22" i="6"/>
  <c r="H22" i="6" s="1"/>
  <c r="I22" i="6" s="1"/>
  <c r="K22" i="6" s="1"/>
  <c r="L22" i="6" s="1"/>
  <c r="M22" i="6" s="1"/>
  <c r="F26" i="1"/>
  <c r="E26" i="1"/>
  <c r="C26" i="1"/>
  <c r="B27" i="1"/>
  <c r="H31" i="5"/>
  <c r="J31" i="5" s="1"/>
  <c r="B33" i="5"/>
  <c r="C32" i="5"/>
  <c r="F32" i="5"/>
  <c r="E32" i="5"/>
  <c r="B31" i="4"/>
  <c r="C30" i="4"/>
  <c r="F30" i="4"/>
  <c r="E30" i="4"/>
  <c r="H29" i="4"/>
  <c r="J29" i="4" s="1"/>
  <c r="H29" i="2"/>
  <c r="J29" i="2" s="1"/>
  <c r="B31" i="2"/>
  <c r="C30" i="2"/>
  <c r="E30" i="2"/>
  <c r="F30" i="2"/>
  <c r="AQ22" i="9" l="1"/>
  <c r="AR22" i="9" s="1"/>
  <c r="AS22" i="9" s="1"/>
  <c r="AT22" i="9" s="1"/>
  <c r="AF22" i="9"/>
  <c r="AL22" i="10"/>
  <c r="AN22" i="10" s="1"/>
  <c r="AH22" i="10"/>
  <c r="AI22" i="10" s="1"/>
  <c r="AJ22" i="10" s="1"/>
  <c r="AK22" i="10" s="1"/>
  <c r="AL22" i="8"/>
  <c r="AO22" i="8" s="1"/>
  <c r="AV22" i="8" s="1"/>
  <c r="AH22" i="8"/>
  <c r="AG22" i="8"/>
  <c r="AG22" i="12"/>
  <c r="AI22" i="12" s="1"/>
  <c r="AJ22" i="12" s="1"/>
  <c r="AK22" i="12" s="1"/>
  <c r="AE22" i="12"/>
  <c r="AF22" i="12"/>
  <c r="N22" i="6"/>
  <c r="U22" i="6" s="1"/>
  <c r="B28" i="1"/>
  <c r="C27" i="1"/>
  <c r="H27" i="1" s="1"/>
  <c r="J27" i="1" s="1"/>
  <c r="F27" i="1"/>
  <c r="E27" i="1"/>
  <c r="H26" i="1"/>
  <c r="J26" i="1" s="1"/>
  <c r="P22" i="6"/>
  <c r="O22" i="6"/>
  <c r="C33" i="5"/>
  <c r="B34" i="5"/>
  <c r="F33" i="5"/>
  <c r="E33" i="5"/>
  <c r="H32" i="5"/>
  <c r="J32" i="5" s="1"/>
  <c r="H30" i="4"/>
  <c r="J30" i="4" s="1"/>
  <c r="B32" i="4"/>
  <c r="C31" i="4"/>
  <c r="F31" i="4"/>
  <c r="E31" i="4"/>
  <c r="H30" i="2"/>
  <c r="J30" i="2" s="1"/>
  <c r="B32" i="2"/>
  <c r="C31" i="2"/>
  <c r="E31" i="2"/>
  <c r="F31" i="2"/>
  <c r="AO22" i="10" l="1"/>
  <c r="AU22" i="10" s="1"/>
  <c r="AI22" i="8"/>
  <c r="AJ22" i="8" s="1"/>
  <c r="AK22" i="8" s="1"/>
  <c r="AP22" i="8" s="1"/>
  <c r="AM22" i="9"/>
  <c r="AL22" i="9"/>
  <c r="AP22" i="10"/>
  <c r="AQ22" i="10"/>
  <c r="AN22" i="8"/>
  <c r="AU22" i="8"/>
  <c r="AX22" i="8" s="1"/>
  <c r="BA22" i="8" s="1"/>
  <c r="AP22" i="12"/>
  <c r="AQ22" i="12"/>
  <c r="AL22" i="12"/>
  <c r="AM22" i="12"/>
  <c r="T22" i="6"/>
  <c r="Q22" i="6"/>
  <c r="R22" i="6" s="1"/>
  <c r="E28" i="1"/>
  <c r="B29" i="1"/>
  <c r="F28" i="1"/>
  <c r="C28" i="1"/>
  <c r="H28" i="1" s="1"/>
  <c r="J28" i="1" s="1"/>
  <c r="B35" i="5"/>
  <c r="C34" i="5"/>
  <c r="E34" i="5"/>
  <c r="F34" i="5"/>
  <c r="H33" i="5"/>
  <c r="J33" i="5" s="1"/>
  <c r="H31" i="4"/>
  <c r="J31" i="4" s="1"/>
  <c r="B33" i="4"/>
  <c r="C32" i="4"/>
  <c r="F32" i="4"/>
  <c r="E32" i="4"/>
  <c r="H31" i="2"/>
  <c r="J31" i="2" s="1"/>
  <c r="B33" i="2"/>
  <c r="C32" i="2"/>
  <c r="F32" i="2"/>
  <c r="E32" i="2"/>
  <c r="AV22" i="10" l="1"/>
  <c r="AW22" i="10" s="1"/>
  <c r="AQ22" i="8"/>
  <c r="AR22" i="8" s="1"/>
  <c r="AO22" i="9"/>
  <c r="AV22" i="9" s="1"/>
  <c r="AN22" i="9"/>
  <c r="AR22" i="10"/>
  <c r="AS22" i="10" s="1"/>
  <c r="AT22" i="10" s="1"/>
  <c r="AW22" i="8"/>
  <c r="AO22" i="12"/>
  <c r="AU22" i="12" s="1"/>
  <c r="AN22" i="12"/>
  <c r="AR22" i="12"/>
  <c r="AS22" i="12" s="1"/>
  <c r="AT22" i="12" s="1"/>
  <c r="W22" i="6"/>
  <c r="AC22" i="6" s="1"/>
  <c r="V22" i="6"/>
  <c r="S22" i="6"/>
  <c r="X22" i="6" s="1"/>
  <c r="C29" i="1"/>
  <c r="F29" i="1"/>
  <c r="E29" i="1"/>
  <c r="B30" i="1"/>
  <c r="H34" i="5"/>
  <c r="J34" i="5" s="1"/>
  <c r="B36" i="5"/>
  <c r="C35" i="5"/>
  <c r="F35" i="5"/>
  <c r="E35" i="5"/>
  <c r="H32" i="4"/>
  <c r="J32" i="4" s="1"/>
  <c r="C33" i="4"/>
  <c r="B34" i="4"/>
  <c r="F33" i="4"/>
  <c r="E33" i="4"/>
  <c r="H32" i="2"/>
  <c r="J32" i="2" s="1"/>
  <c r="C33" i="2"/>
  <c r="B34" i="2"/>
  <c r="F33" i="2"/>
  <c r="E33" i="2"/>
  <c r="AX22" i="10" l="1"/>
  <c r="BA22" i="10" s="1"/>
  <c r="AU22" i="9"/>
  <c r="AW22" i="9" s="1"/>
  <c r="AS22" i="8"/>
  <c r="AT22" i="8" s="1"/>
  <c r="AZ22" i="8" s="1"/>
  <c r="AY22" i="8"/>
  <c r="AV22" i="12"/>
  <c r="AX22" i="12" s="1"/>
  <c r="BA22" i="12" s="1"/>
  <c r="AD22" i="6"/>
  <c r="Y22" i="6"/>
  <c r="Z22" i="6" s="1"/>
  <c r="AA22" i="6" s="1"/>
  <c r="E30" i="1"/>
  <c r="B31" i="1"/>
  <c r="C30" i="1"/>
  <c r="F30" i="1"/>
  <c r="H29" i="1"/>
  <c r="J29" i="1" s="1"/>
  <c r="AZ22" i="10"/>
  <c r="H35" i="5"/>
  <c r="J35" i="5" s="1"/>
  <c r="B37" i="5"/>
  <c r="C36" i="5"/>
  <c r="F36" i="5"/>
  <c r="E36" i="5"/>
  <c r="C34" i="4"/>
  <c r="B35" i="4"/>
  <c r="F34" i="4"/>
  <c r="E34" i="4"/>
  <c r="H33" i="4"/>
  <c r="J33" i="4" s="1"/>
  <c r="C34" i="2"/>
  <c r="B35" i="2"/>
  <c r="E34" i="2"/>
  <c r="F34" i="2"/>
  <c r="H33" i="2"/>
  <c r="J33" i="2" s="1"/>
  <c r="AX22" i="9" l="1"/>
  <c r="BA22" i="9" s="1"/>
  <c r="BB22" i="8"/>
  <c r="AW22" i="12"/>
  <c r="AF22" i="6"/>
  <c r="AM22" i="6" s="1"/>
  <c r="AE22" i="6"/>
  <c r="AB22" i="6"/>
  <c r="AG22" i="6" s="1"/>
  <c r="H30" i="1"/>
  <c r="J30" i="1" s="1"/>
  <c r="E31" i="1"/>
  <c r="F31" i="1"/>
  <c r="C31" i="1"/>
  <c r="B32" i="1"/>
  <c r="AZ22" i="9"/>
  <c r="AY22" i="9"/>
  <c r="AY22" i="10"/>
  <c r="H36" i="5"/>
  <c r="J36" i="5" s="1"/>
  <c r="B38" i="5"/>
  <c r="C37" i="5"/>
  <c r="F37" i="5"/>
  <c r="E37" i="5"/>
  <c r="H34" i="4"/>
  <c r="J34" i="4" s="1"/>
  <c r="B36" i="4"/>
  <c r="C35" i="4"/>
  <c r="F35" i="4"/>
  <c r="E35" i="4"/>
  <c r="B36" i="2"/>
  <c r="C35" i="2"/>
  <c r="F35" i="2"/>
  <c r="E35" i="2"/>
  <c r="H34" i="2"/>
  <c r="J34" i="2" s="1"/>
  <c r="C23" i="8" l="1"/>
  <c r="E23" i="8" s="1"/>
  <c r="AY22" i="12"/>
  <c r="AL22" i="6"/>
  <c r="AO22" i="6" s="1"/>
  <c r="AV22" i="6" s="1"/>
  <c r="AH22" i="6"/>
  <c r="AI22" i="6" s="1"/>
  <c r="AJ22" i="6" s="1"/>
  <c r="AK22" i="6" s="1"/>
  <c r="E32" i="1"/>
  <c r="B33" i="1"/>
  <c r="C32" i="1"/>
  <c r="F32" i="1"/>
  <c r="H31" i="1"/>
  <c r="J31" i="1" s="1"/>
  <c r="BB22" i="9"/>
  <c r="BB22" i="10"/>
  <c r="H37" i="5"/>
  <c r="J37" i="5" s="1"/>
  <c r="B39" i="5"/>
  <c r="C38" i="5"/>
  <c r="E38" i="5"/>
  <c r="F38" i="5"/>
  <c r="H35" i="4"/>
  <c r="J35" i="4" s="1"/>
  <c r="B37" i="4"/>
  <c r="C36" i="4"/>
  <c r="F36" i="4"/>
  <c r="E36" i="4"/>
  <c r="H35" i="2"/>
  <c r="J35" i="2" s="1"/>
  <c r="B37" i="2"/>
  <c r="C36" i="2"/>
  <c r="E36" i="2"/>
  <c r="F36" i="2"/>
  <c r="D23" i="8" l="1"/>
  <c r="F23" i="8" s="1"/>
  <c r="C23" i="10"/>
  <c r="D23" i="10" s="1"/>
  <c r="C23" i="9"/>
  <c r="D23" i="9" s="1"/>
  <c r="AZ22" i="12"/>
  <c r="BB22" i="12" s="1"/>
  <c r="AN22" i="6"/>
  <c r="AU22" i="6"/>
  <c r="AX22" i="6" s="1"/>
  <c r="BA22" i="6" s="1"/>
  <c r="AP22" i="6"/>
  <c r="AQ22" i="6"/>
  <c r="H32" i="1"/>
  <c r="J32" i="1" s="1"/>
  <c r="E33" i="1"/>
  <c r="B34" i="1"/>
  <c r="F33" i="1"/>
  <c r="C33" i="1"/>
  <c r="H33" i="1" s="1"/>
  <c r="J33" i="1" s="1"/>
  <c r="H38" i="5"/>
  <c r="J38" i="5" s="1"/>
  <c r="C39" i="5"/>
  <c r="B40" i="5"/>
  <c r="F39" i="5"/>
  <c r="E39" i="5"/>
  <c r="H36" i="4"/>
  <c r="J36" i="4" s="1"/>
  <c r="C37" i="4"/>
  <c r="B38" i="4"/>
  <c r="E37" i="4"/>
  <c r="F37" i="4"/>
  <c r="H36" i="2"/>
  <c r="J36" i="2" s="1"/>
  <c r="C37" i="2"/>
  <c r="B38" i="2"/>
  <c r="E37" i="2"/>
  <c r="F37" i="2"/>
  <c r="E23" i="9" l="1"/>
  <c r="F23" i="9" s="1"/>
  <c r="J23" i="9" s="1"/>
  <c r="E23" i="10"/>
  <c r="F23" i="10" s="1"/>
  <c r="J23" i="10" s="1"/>
  <c r="C23" i="12"/>
  <c r="D23" i="12" s="1"/>
  <c r="G23" i="8"/>
  <c r="H23" i="8" s="1"/>
  <c r="I23" i="8" s="1"/>
  <c r="J23" i="8"/>
  <c r="AW22" i="6"/>
  <c r="AR22" i="6"/>
  <c r="C34" i="1"/>
  <c r="F34" i="1"/>
  <c r="E34" i="1"/>
  <c r="B35" i="1"/>
  <c r="G23" i="9"/>
  <c r="H23" i="9" s="1"/>
  <c r="I23" i="9" s="1"/>
  <c r="C40" i="5"/>
  <c r="B41" i="5"/>
  <c r="F40" i="5"/>
  <c r="E40" i="5"/>
  <c r="H39" i="5"/>
  <c r="J39" i="5" s="1"/>
  <c r="C38" i="4"/>
  <c r="B39" i="4"/>
  <c r="F38" i="4"/>
  <c r="E38" i="4"/>
  <c r="H37" i="4"/>
  <c r="J37" i="4" s="1"/>
  <c r="B39" i="2"/>
  <c r="C38" i="2"/>
  <c r="E38" i="2"/>
  <c r="F38" i="2"/>
  <c r="H37" i="2"/>
  <c r="J37" i="2" s="1"/>
  <c r="E23" i="12" l="1"/>
  <c r="F23" i="12" s="1"/>
  <c r="J23" i="12" s="1"/>
  <c r="N23" i="8"/>
  <c r="K23" i="8"/>
  <c r="L23" i="8" s="1"/>
  <c r="M23" i="8" s="1"/>
  <c r="K23" i="9"/>
  <c r="L23" i="9" s="1"/>
  <c r="M23" i="9" s="1"/>
  <c r="N23" i="9"/>
  <c r="AS22" i="6"/>
  <c r="AY22" i="6"/>
  <c r="B36" i="1"/>
  <c r="E35" i="1"/>
  <c r="C35" i="1"/>
  <c r="F35" i="1"/>
  <c r="G23" i="10"/>
  <c r="H23" i="10" s="1"/>
  <c r="I23" i="10" s="1"/>
  <c r="N23" i="10" s="1"/>
  <c r="H34" i="1"/>
  <c r="J34" i="1" s="1"/>
  <c r="C41" i="5"/>
  <c r="B42" i="5"/>
  <c r="F41" i="5"/>
  <c r="E41" i="5"/>
  <c r="H40" i="5"/>
  <c r="J40" i="5" s="1"/>
  <c r="H38" i="4"/>
  <c r="J38" i="4" s="1"/>
  <c r="B40" i="4"/>
  <c r="C39" i="4"/>
  <c r="F39" i="4"/>
  <c r="E39" i="4"/>
  <c r="H38" i="2"/>
  <c r="J38" i="2" s="1"/>
  <c r="B40" i="2"/>
  <c r="C39" i="2"/>
  <c r="F39" i="2"/>
  <c r="E39" i="2"/>
  <c r="O23" i="8" l="1"/>
  <c r="P23" i="8"/>
  <c r="U23" i="8"/>
  <c r="T23" i="8"/>
  <c r="U23" i="10"/>
  <c r="T23" i="10"/>
  <c r="K23" i="10"/>
  <c r="L23" i="10" s="1"/>
  <c r="M23" i="10" s="1"/>
  <c r="U23" i="9"/>
  <c r="T23" i="9"/>
  <c r="P23" i="9"/>
  <c r="O23" i="9"/>
  <c r="G23" i="12"/>
  <c r="H23" i="12" s="1"/>
  <c r="I23" i="12" s="1"/>
  <c r="N23" i="12" s="1"/>
  <c r="AT22" i="6"/>
  <c r="AZ22" i="6" s="1"/>
  <c r="BB22" i="6" s="1"/>
  <c r="F36" i="1"/>
  <c r="E36" i="1"/>
  <c r="B37" i="1"/>
  <c r="C36" i="1"/>
  <c r="H36" i="1" s="1"/>
  <c r="J36" i="1" s="1"/>
  <c r="H35" i="1"/>
  <c r="J35" i="1" s="1"/>
  <c r="C42" i="5"/>
  <c r="B43" i="5"/>
  <c r="F42" i="5"/>
  <c r="E42" i="5"/>
  <c r="H41" i="5"/>
  <c r="J41" i="5" s="1"/>
  <c r="B41" i="4"/>
  <c r="C40" i="4"/>
  <c r="F40" i="4"/>
  <c r="E40" i="4"/>
  <c r="H39" i="4"/>
  <c r="J39" i="4" s="1"/>
  <c r="H39" i="2"/>
  <c r="J39" i="2" s="1"/>
  <c r="C40" i="2"/>
  <c r="B41" i="2"/>
  <c r="F40" i="2"/>
  <c r="E40" i="2"/>
  <c r="C23" i="6" l="1"/>
  <c r="D23" i="6" s="1"/>
  <c r="Q23" i="9"/>
  <c r="R23" i="9" s="1"/>
  <c r="S23" i="9" s="1"/>
  <c r="Y23" i="9" s="1"/>
  <c r="V23" i="9"/>
  <c r="V23" i="10"/>
  <c r="V23" i="8"/>
  <c r="Q23" i="8"/>
  <c r="R23" i="8" s="1"/>
  <c r="S23" i="8" s="1"/>
  <c r="X23" i="8" s="1"/>
  <c r="W23" i="8"/>
  <c r="P23" i="10"/>
  <c r="O23" i="10"/>
  <c r="W23" i="10"/>
  <c r="W23" i="9"/>
  <c r="T23" i="12"/>
  <c r="U23" i="12"/>
  <c r="K23" i="12"/>
  <c r="L23" i="12" s="1"/>
  <c r="M23" i="12" s="1"/>
  <c r="C37" i="1"/>
  <c r="B38" i="1"/>
  <c r="F37" i="1"/>
  <c r="E37" i="1"/>
  <c r="C43" i="5"/>
  <c r="B44" i="5"/>
  <c r="E43" i="5"/>
  <c r="F43" i="5"/>
  <c r="H42" i="5"/>
  <c r="J42" i="5" s="1"/>
  <c r="H40" i="4"/>
  <c r="J40" i="4" s="1"/>
  <c r="C41" i="4"/>
  <c r="B42" i="4"/>
  <c r="F41" i="4"/>
  <c r="E41" i="4"/>
  <c r="H40" i="2"/>
  <c r="J40" i="2" s="1"/>
  <c r="B42" i="2"/>
  <c r="C41" i="2"/>
  <c r="E41" i="2"/>
  <c r="F41" i="2"/>
  <c r="E23" i="6" l="1"/>
  <c r="F23" i="6" s="1"/>
  <c r="G23" i="6" s="1"/>
  <c r="H23" i="6" s="1"/>
  <c r="I23" i="6" s="1"/>
  <c r="X23" i="9"/>
  <c r="Z23" i="9" s="1"/>
  <c r="AA23" i="9" s="1"/>
  <c r="AB23" i="9" s="1"/>
  <c r="Q23" i="10"/>
  <c r="R23" i="10" s="1"/>
  <c r="S23" i="10" s="1"/>
  <c r="Y23" i="10" s="1"/>
  <c r="Y23" i="8"/>
  <c r="Z23" i="8" s="1"/>
  <c r="AA23" i="8" s="1"/>
  <c r="AB23" i="8" s="1"/>
  <c r="AD23" i="8"/>
  <c r="AC23" i="8"/>
  <c r="AD23" i="10"/>
  <c r="AC23" i="10"/>
  <c r="AC23" i="9"/>
  <c r="AD23" i="9"/>
  <c r="V23" i="12"/>
  <c r="P23" i="12"/>
  <c r="O23" i="12"/>
  <c r="W23" i="12"/>
  <c r="B39" i="1"/>
  <c r="C38" i="1"/>
  <c r="H38" i="1" s="1"/>
  <c r="J38" i="1" s="1"/>
  <c r="F38" i="1"/>
  <c r="E38" i="1"/>
  <c r="H37" i="1"/>
  <c r="J37" i="1" s="1"/>
  <c r="H43" i="5"/>
  <c r="J43" i="5" s="1"/>
  <c r="B45" i="5"/>
  <c r="C44" i="5"/>
  <c r="E44" i="5"/>
  <c r="F44" i="5"/>
  <c r="C42" i="4"/>
  <c r="B43" i="4"/>
  <c r="F42" i="4"/>
  <c r="E42" i="4"/>
  <c r="H41" i="4"/>
  <c r="J41" i="4" s="1"/>
  <c r="H41" i="2"/>
  <c r="J41" i="2" s="1"/>
  <c r="B43" i="2"/>
  <c r="C42" i="2"/>
  <c r="F42" i="2"/>
  <c r="E42" i="2"/>
  <c r="X23" i="10" l="1"/>
  <c r="Z23" i="10" s="1"/>
  <c r="AA23" i="10" s="1"/>
  <c r="AB23" i="10" s="1"/>
  <c r="AE23" i="8"/>
  <c r="Q23" i="12"/>
  <c r="R23" i="12" s="1"/>
  <c r="S23" i="12" s="1"/>
  <c r="X23" i="12" s="1"/>
  <c r="AH23" i="8"/>
  <c r="AG23" i="8"/>
  <c r="AE23" i="10"/>
  <c r="AE23" i="9"/>
  <c r="AF23" i="8"/>
  <c r="AF23" i="10"/>
  <c r="AH23" i="9"/>
  <c r="AG23" i="9"/>
  <c r="AF23" i="9"/>
  <c r="AD23" i="12"/>
  <c r="AC23" i="12"/>
  <c r="J23" i="6"/>
  <c r="K23" i="6"/>
  <c r="L23" i="6" s="1"/>
  <c r="C39" i="1"/>
  <c r="F39" i="1"/>
  <c r="E39" i="1"/>
  <c r="B40" i="1"/>
  <c r="H44" i="5"/>
  <c r="J44" i="5" s="1"/>
  <c r="B46" i="5"/>
  <c r="C45" i="5"/>
  <c r="E45" i="5"/>
  <c r="F45" i="5"/>
  <c r="B44" i="4"/>
  <c r="C43" i="4"/>
  <c r="F43" i="4"/>
  <c r="E43" i="4"/>
  <c r="H42" i="4"/>
  <c r="J42" i="4" s="1"/>
  <c r="B44" i="2"/>
  <c r="C43" i="2"/>
  <c r="F43" i="2"/>
  <c r="E43" i="2"/>
  <c r="H42" i="2"/>
  <c r="J42" i="2" s="1"/>
  <c r="Y23" i="12" l="1"/>
  <c r="Z23" i="12" s="1"/>
  <c r="AA23" i="12" s="1"/>
  <c r="AB23" i="12" s="1"/>
  <c r="AH23" i="12" s="1"/>
  <c r="AI23" i="8"/>
  <c r="AJ23" i="8" s="1"/>
  <c r="AK23" i="8" s="1"/>
  <c r="AQ23" i="8" s="1"/>
  <c r="AI23" i="9"/>
  <c r="AJ23" i="9" s="1"/>
  <c r="AK23" i="9" s="1"/>
  <c r="AQ23" i="9" s="1"/>
  <c r="AL23" i="8"/>
  <c r="AM23" i="8"/>
  <c r="AO23" i="8" s="1"/>
  <c r="AL23" i="10"/>
  <c r="AM23" i="10"/>
  <c r="AH23" i="10"/>
  <c r="AG23" i="10"/>
  <c r="AM23" i="9"/>
  <c r="AL23" i="9"/>
  <c r="AF23" i="12"/>
  <c r="AM23" i="12" s="1"/>
  <c r="AE23" i="12"/>
  <c r="N23" i="6"/>
  <c r="T23" i="6" s="1"/>
  <c r="M23" i="6"/>
  <c r="O23" i="6" s="1"/>
  <c r="C40" i="1"/>
  <c r="E40" i="1"/>
  <c r="F40" i="1"/>
  <c r="B41" i="1"/>
  <c r="H39" i="1"/>
  <c r="J39" i="1" s="1"/>
  <c r="I45" i="5"/>
  <c r="J45" i="5" s="1"/>
  <c r="C46" i="5"/>
  <c r="B47" i="5"/>
  <c r="F46" i="5"/>
  <c r="E46" i="5"/>
  <c r="H43" i="4"/>
  <c r="J43" i="4" s="1"/>
  <c r="B45" i="4"/>
  <c r="C44" i="4"/>
  <c r="F44" i="4"/>
  <c r="E44" i="4"/>
  <c r="C44" i="2"/>
  <c r="B45" i="2"/>
  <c r="E44" i="2"/>
  <c r="F44" i="2"/>
  <c r="H43" i="2"/>
  <c r="J43" i="2" s="1"/>
  <c r="AP23" i="9" l="1"/>
  <c r="AR23" i="9" s="1"/>
  <c r="AS23" i="9" s="1"/>
  <c r="AT23" i="9" s="1"/>
  <c r="AZ23" i="9" s="1"/>
  <c r="AP23" i="8"/>
  <c r="AR23" i="8" s="1"/>
  <c r="AS23" i="8" s="1"/>
  <c r="AT23" i="8" s="1"/>
  <c r="AZ23" i="8" s="1"/>
  <c r="AN23" i="9"/>
  <c r="AI23" i="10"/>
  <c r="AJ23" i="10" s="1"/>
  <c r="AK23" i="10" s="1"/>
  <c r="AP23" i="10" s="1"/>
  <c r="AN23" i="10"/>
  <c r="AN23" i="8"/>
  <c r="AV23" i="8"/>
  <c r="AU23" i="8"/>
  <c r="AO23" i="10"/>
  <c r="AO23" i="9"/>
  <c r="AG23" i="12"/>
  <c r="AI23" i="12" s="1"/>
  <c r="AJ23" i="12" s="1"/>
  <c r="AK23" i="12" s="1"/>
  <c r="AL23" i="12"/>
  <c r="AO23" i="12" s="1"/>
  <c r="U23" i="6"/>
  <c r="P23" i="6"/>
  <c r="Q23" i="6" s="1"/>
  <c r="R23" i="6" s="1"/>
  <c r="S23" i="6" s="1"/>
  <c r="B42" i="1"/>
  <c r="C41" i="1"/>
  <c r="H41" i="1" s="1"/>
  <c r="J41" i="1" s="1"/>
  <c r="F41" i="1"/>
  <c r="E41" i="1"/>
  <c r="H40" i="1"/>
  <c r="J40" i="1" s="1"/>
  <c r="I46" i="5"/>
  <c r="J46" i="5" s="1"/>
  <c r="C47" i="5"/>
  <c r="B48" i="5"/>
  <c r="E47" i="5"/>
  <c r="F47" i="5"/>
  <c r="H44" i="4"/>
  <c r="J44" i="4" s="1"/>
  <c r="C45" i="4"/>
  <c r="B46" i="4"/>
  <c r="E45" i="4"/>
  <c r="F45" i="4"/>
  <c r="C45" i="2"/>
  <c r="B46" i="2"/>
  <c r="E45" i="2"/>
  <c r="F45" i="2"/>
  <c r="H44" i="2"/>
  <c r="J44" i="2" s="1"/>
  <c r="AQ23" i="10" l="1"/>
  <c r="AR23" i="10" s="1"/>
  <c r="AS23" i="10" s="1"/>
  <c r="AT23" i="10" s="1"/>
  <c r="AZ23" i="10" s="1"/>
  <c r="AW23" i="8"/>
  <c r="AY23" i="8" s="1"/>
  <c r="AX23" i="8"/>
  <c r="BA23" i="8" s="1"/>
  <c r="AV23" i="10"/>
  <c r="AU23" i="10"/>
  <c r="AU23" i="9"/>
  <c r="AV23" i="9"/>
  <c r="AV23" i="12"/>
  <c r="AU23" i="12"/>
  <c r="AN23" i="12"/>
  <c r="AP23" i="12"/>
  <c r="AQ23" i="12"/>
  <c r="W23" i="6"/>
  <c r="AD23" i="6" s="1"/>
  <c r="V23" i="6"/>
  <c r="X23" i="6"/>
  <c r="Y23" i="6"/>
  <c r="B43" i="1"/>
  <c r="C42" i="1"/>
  <c r="H42" i="1" s="1"/>
  <c r="J42" i="1" s="1"/>
  <c r="F42" i="1"/>
  <c r="E42" i="1"/>
  <c r="B49" i="5"/>
  <c r="C48" i="5"/>
  <c r="F48" i="5"/>
  <c r="E48" i="5"/>
  <c r="I47" i="5"/>
  <c r="J47" i="5" s="1"/>
  <c r="C46" i="4"/>
  <c r="B47" i="4"/>
  <c r="F46" i="4"/>
  <c r="E46" i="4"/>
  <c r="I45" i="4"/>
  <c r="J45" i="4" s="1"/>
  <c r="I45" i="2"/>
  <c r="J45" i="2" s="1"/>
  <c r="B47" i="2"/>
  <c r="C46" i="2"/>
  <c r="E46" i="2"/>
  <c r="F46" i="2"/>
  <c r="AW23" i="10" l="1"/>
  <c r="AY23" i="10" s="1"/>
  <c r="BB23" i="8"/>
  <c r="AX23" i="9"/>
  <c r="BA23" i="9" s="1"/>
  <c r="AX23" i="10"/>
  <c r="BA23" i="10" s="1"/>
  <c r="AW23" i="9"/>
  <c r="AY23" i="9" s="1"/>
  <c r="BB23" i="9" s="1"/>
  <c r="AX23" i="12"/>
  <c r="BA23" i="12" s="1"/>
  <c r="AW23" i="12"/>
  <c r="AR23" i="12"/>
  <c r="AC23" i="6"/>
  <c r="AF23" i="6" s="1"/>
  <c r="Z23" i="6"/>
  <c r="AA23" i="6" s="1"/>
  <c r="AB23" i="6" s="1"/>
  <c r="B44" i="1"/>
  <c r="C43" i="1"/>
  <c r="H43" i="1" s="1"/>
  <c r="J43" i="1" s="1"/>
  <c r="E43" i="1"/>
  <c r="F43" i="1"/>
  <c r="I48" i="5"/>
  <c r="J48" i="5" s="1"/>
  <c r="C49" i="5"/>
  <c r="B50" i="5"/>
  <c r="E49" i="5"/>
  <c r="F49" i="5"/>
  <c r="B48" i="4"/>
  <c r="C47" i="4"/>
  <c r="F47" i="4"/>
  <c r="E47" i="4"/>
  <c r="I46" i="4"/>
  <c r="J46" i="4" s="1"/>
  <c r="I46" i="2"/>
  <c r="J46" i="2" s="1"/>
  <c r="C47" i="2"/>
  <c r="B48" i="2"/>
  <c r="E47" i="2"/>
  <c r="F47" i="2"/>
  <c r="C24" i="8" l="1"/>
  <c r="C24" i="9"/>
  <c r="E24" i="9" s="1"/>
  <c r="AS23" i="12"/>
  <c r="AT23" i="12" s="1"/>
  <c r="AZ23" i="12" s="1"/>
  <c r="AY23" i="12"/>
  <c r="AE23" i="6"/>
  <c r="AM23" i="6"/>
  <c r="AL23" i="6"/>
  <c r="AH23" i="6"/>
  <c r="AG23" i="6"/>
  <c r="F44" i="1"/>
  <c r="E44" i="1"/>
  <c r="B45" i="1"/>
  <c r="C44" i="1"/>
  <c r="H44" i="1" s="1"/>
  <c r="J44" i="1" s="1"/>
  <c r="BB23" i="10"/>
  <c r="B51" i="5"/>
  <c r="C50" i="5"/>
  <c r="E50" i="5"/>
  <c r="F50" i="5"/>
  <c r="I49" i="5"/>
  <c r="J49" i="5" s="1"/>
  <c r="I47" i="4"/>
  <c r="J47" i="4" s="1"/>
  <c r="B49" i="4"/>
  <c r="C48" i="4"/>
  <c r="F48" i="4"/>
  <c r="E48" i="4"/>
  <c r="I47" i="2"/>
  <c r="J47" i="2" s="1"/>
  <c r="C48" i="2"/>
  <c r="B49" i="2"/>
  <c r="F48" i="2"/>
  <c r="E48" i="2"/>
  <c r="C24" i="10" l="1"/>
  <c r="D24" i="10" s="1"/>
  <c r="E24" i="8"/>
  <c r="D24" i="8"/>
  <c r="D24" i="9"/>
  <c r="F24" i="9" s="1"/>
  <c r="BB23" i="12"/>
  <c r="AO23" i="6"/>
  <c r="AU23" i="6" s="1"/>
  <c r="AN23" i="6"/>
  <c r="AI23" i="6"/>
  <c r="AJ23" i="6" s="1"/>
  <c r="AK23" i="6" s="1"/>
  <c r="AP23" i="6" s="1"/>
  <c r="E45" i="1"/>
  <c r="B46" i="1"/>
  <c r="C45" i="1"/>
  <c r="F45" i="1"/>
  <c r="E24" i="10"/>
  <c r="B52" i="5"/>
  <c r="C51" i="5"/>
  <c r="F51" i="5"/>
  <c r="E51" i="5"/>
  <c r="I50" i="5"/>
  <c r="J50" i="5" s="1"/>
  <c r="I48" i="4"/>
  <c r="J48" i="4" s="1"/>
  <c r="B50" i="4"/>
  <c r="C49" i="4"/>
  <c r="F49" i="4"/>
  <c r="E49" i="4"/>
  <c r="B50" i="2"/>
  <c r="C49" i="2"/>
  <c r="F49" i="2"/>
  <c r="E49" i="2"/>
  <c r="I48" i="2"/>
  <c r="J48" i="2" s="1"/>
  <c r="F24" i="8" l="1"/>
  <c r="G24" i="8" s="1"/>
  <c r="H24" i="8" s="1"/>
  <c r="I24" i="8" s="1"/>
  <c r="K24" i="8" s="1"/>
  <c r="L24" i="8" s="1"/>
  <c r="C24" i="12"/>
  <c r="D24" i="12" s="1"/>
  <c r="J24" i="9"/>
  <c r="G24" i="9"/>
  <c r="H24" i="9" s="1"/>
  <c r="I24" i="9" s="1"/>
  <c r="AV23" i="6"/>
  <c r="AQ23" i="6"/>
  <c r="AR23" i="6" s="1"/>
  <c r="I45" i="1"/>
  <c r="J45" i="1" s="1"/>
  <c r="C46" i="1"/>
  <c r="F46" i="1"/>
  <c r="E46" i="1"/>
  <c r="B47" i="1"/>
  <c r="F24" i="10"/>
  <c r="G24" i="10" s="1"/>
  <c r="H24" i="10" s="1"/>
  <c r="I24" i="10" s="1"/>
  <c r="I51" i="5"/>
  <c r="J51" i="5" s="1"/>
  <c r="C52" i="5"/>
  <c r="B53" i="5"/>
  <c r="E52" i="5"/>
  <c r="F52" i="5"/>
  <c r="I49" i="4"/>
  <c r="J49" i="4" s="1"/>
  <c r="C50" i="4"/>
  <c r="B51" i="4"/>
  <c r="E50" i="4"/>
  <c r="F50" i="4"/>
  <c r="I49" i="2"/>
  <c r="J49" i="2" s="1"/>
  <c r="B51" i="2"/>
  <c r="C50" i="2"/>
  <c r="E50" i="2"/>
  <c r="F50" i="2"/>
  <c r="J24" i="8" l="1"/>
  <c r="M24" i="8" s="1"/>
  <c r="P24" i="8" s="1"/>
  <c r="E24" i="12"/>
  <c r="F24" i="12" s="1"/>
  <c r="G24" i="12" s="1"/>
  <c r="H24" i="12" s="1"/>
  <c r="I24" i="12" s="1"/>
  <c r="K24" i="12" s="1"/>
  <c r="L24" i="12" s="1"/>
  <c r="K24" i="10"/>
  <c r="L24" i="10" s="1"/>
  <c r="K24" i="9"/>
  <c r="L24" i="9" s="1"/>
  <c r="M24" i="9" s="1"/>
  <c r="N24" i="9"/>
  <c r="AX23" i="6"/>
  <c r="BA23" i="6" s="1"/>
  <c r="AW23" i="6"/>
  <c r="AY23" i="6" s="1"/>
  <c r="AS23" i="6"/>
  <c r="B48" i="1"/>
  <c r="F47" i="1"/>
  <c r="C47" i="1"/>
  <c r="E47" i="1"/>
  <c r="I46" i="1"/>
  <c r="J46" i="1" s="1"/>
  <c r="J24" i="10"/>
  <c r="B54" i="5"/>
  <c r="C53" i="5"/>
  <c r="F53" i="5"/>
  <c r="E53" i="5"/>
  <c r="I52" i="5"/>
  <c r="J52" i="5" s="1"/>
  <c r="I50" i="4"/>
  <c r="J50" i="4" s="1"/>
  <c r="B52" i="4"/>
  <c r="C51" i="4"/>
  <c r="E51" i="4"/>
  <c r="F51" i="4"/>
  <c r="I50" i="2"/>
  <c r="J50" i="2" s="1"/>
  <c r="B52" i="2"/>
  <c r="C51" i="2"/>
  <c r="E51" i="2"/>
  <c r="F51" i="2"/>
  <c r="N24" i="8" l="1"/>
  <c r="T24" i="8" s="1"/>
  <c r="O24" i="8"/>
  <c r="Q24" i="8" s="1"/>
  <c r="R24" i="8" s="1"/>
  <c r="S24" i="8" s="1"/>
  <c r="Y24" i="8" s="1"/>
  <c r="J24" i="12"/>
  <c r="N24" i="12" s="1"/>
  <c r="U24" i="12" s="1"/>
  <c r="M24" i="10"/>
  <c r="P24" i="10" s="1"/>
  <c r="N24" i="10"/>
  <c r="T24" i="9"/>
  <c r="U24" i="9"/>
  <c r="P24" i="9"/>
  <c r="O24" i="9"/>
  <c r="AT23" i="6"/>
  <c r="AZ23" i="6" s="1"/>
  <c r="BB23" i="6" s="1"/>
  <c r="I47" i="1"/>
  <c r="J47" i="1" s="1"/>
  <c r="B49" i="1"/>
  <c r="C48" i="1"/>
  <c r="F48" i="1"/>
  <c r="E48" i="1"/>
  <c r="I53" i="5"/>
  <c r="J53" i="5" s="1"/>
  <c r="B55" i="5"/>
  <c r="C54" i="5"/>
  <c r="F54" i="5"/>
  <c r="E54" i="5"/>
  <c r="I51" i="4"/>
  <c r="J51" i="4" s="1"/>
  <c r="B53" i="4"/>
  <c r="C52" i="4"/>
  <c r="F52" i="4"/>
  <c r="E52" i="4"/>
  <c r="I51" i="2"/>
  <c r="J51" i="2" s="1"/>
  <c r="C52" i="2"/>
  <c r="B53" i="2"/>
  <c r="F52" i="2"/>
  <c r="E52" i="2"/>
  <c r="U24" i="8" l="1"/>
  <c r="W24" i="8" s="1"/>
  <c r="AC24" i="8" s="1"/>
  <c r="X24" i="8"/>
  <c r="Z24" i="8" s="1"/>
  <c r="AA24" i="8" s="1"/>
  <c r="AB24" i="8" s="1"/>
  <c r="AH24" i="8" s="1"/>
  <c r="C24" i="6"/>
  <c r="E24" i="6" s="1"/>
  <c r="T24" i="12"/>
  <c r="V24" i="12" s="1"/>
  <c r="M24" i="12"/>
  <c r="O24" i="10"/>
  <c r="Q24" i="10" s="1"/>
  <c r="R24" i="10" s="1"/>
  <c r="S24" i="10" s="1"/>
  <c r="X24" i="10" s="1"/>
  <c r="W24" i="9"/>
  <c r="AD24" i="9" s="1"/>
  <c r="Q24" i="9"/>
  <c r="R24" i="9" s="1"/>
  <c r="S24" i="9" s="1"/>
  <c r="X24" i="9" s="1"/>
  <c r="T24" i="10"/>
  <c r="U24" i="10"/>
  <c r="V24" i="9"/>
  <c r="I48" i="1"/>
  <c r="J48" i="1" s="1"/>
  <c r="F49" i="1"/>
  <c r="E49" i="1"/>
  <c r="C49" i="1"/>
  <c r="I49" i="1" s="1"/>
  <c r="J49" i="1" s="1"/>
  <c r="B50" i="1"/>
  <c r="C55" i="5"/>
  <c r="B56" i="5"/>
  <c r="E55" i="5"/>
  <c r="F55" i="5"/>
  <c r="I54" i="5"/>
  <c r="J54" i="5" s="1"/>
  <c r="I52" i="4"/>
  <c r="J52" i="4" s="1"/>
  <c r="C53" i="4"/>
  <c r="B54" i="4"/>
  <c r="F53" i="4"/>
  <c r="E53" i="4"/>
  <c r="C53" i="2"/>
  <c r="B54" i="2"/>
  <c r="E53" i="2"/>
  <c r="F53" i="2"/>
  <c r="I52" i="2"/>
  <c r="J52" i="2" s="1"/>
  <c r="AG24" i="8" l="1"/>
  <c r="AI24" i="8" s="1"/>
  <c r="AJ24" i="8" s="1"/>
  <c r="AK24" i="8" s="1"/>
  <c r="AP24" i="8" s="1"/>
  <c r="D24" i="6"/>
  <c r="F24" i="6" s="1"/>
  <c r="G24" i="6" s="1"/>
  <c r="H24" i="6" s="1"/>
  <c r="I24" i="6" s="1"/>
  <c r="K24" i="6" s="1"/>
  <c r="L24" i="6" s="1"/>
  <c r="W24" i="12"/>
  <c r="AC24" i="12" s="1"/>
  <c r="AD24" i="8"/>
  <c r="AE24" i="8" s="1"/>
  <c r="V24" i="8"/>
  <c r="AF24" i="8"/>
  <c r="AL24" i="8" s="1"/>
  <c r="P24" i="12"/>
  <c r="O24" i="12"/>
  <c r="AC24" i="9"/>
  <c r="AF24" i="9" s="1"/>
  <c r="Y24" i="10"/>
  <c r="Z24" i="10" s="1"/>
  <c r="AA24" i="10" s="1"/>
  <c r="AB24" i="10" s="1"/>
  <c r="AG24" i="10" s="1"/>
  <c r="AQ24" i="8"/>
  <c r="AR24" i="8" s="1"/>
  <c r="AS24" i="8" s="1"/>
  <c r="AT24" i="8" s="1"/>
  <c r="Y24" i="9"/>
  <c r="Z24" i="9" s="1"/>
  <c r="AA24" i="9" s="1"/>
  <c r="AB24" i="9" s="1"/>
  <c r="AH24" i="9" s="1"/>
  <c r="W24" i="10"/>
  <c r="AD24" i="10" s="1"/>
  <c r="V24" i="10"/>
  <c r="B51" i="1"/>
  <c r="F50" i="1"/>
  <c r="E50" i="1"/>
  <c r="C50" i="1"/>
  <c r="C56" i="5"/>
  <c r="B57" i="5"/>
  <c r="F56" i="5"/>
  <c r="E56" i="5"/>
  <c r="I55" i="5"/>
  <c r="J55" i="5" s="1"/>
  <c r="I53" i="4"/>
  <c r="J53" i="4" s="1"/>
  <c r="C54" i="4"/>
  <c r="B55" i="4"/>
  <c r="E54" i="4"/>
  <c r="F54" i="4"/>
  <c r="B55" i="2"/>
  <c r="C54" i="2"/>
  <c r="F54" i="2"/>
  <c r="E54" i="2"/>
  <c r="I53" i="2"/>
  <c r="J53" i="2" s="1"/>
  <c r="AD24" i="12" l="1"/>
  <c r="AE24" i="12" s="1"/>
  <c r="AM24" i="8"/>
  <c r="AO24" i="8" s="1"/>
  <c r="AU24" i="8" s="1"/>
  <c r="Q24" i="12"/>
  <c r="R24" i="12" s="1"/>
  <c r="S24" i="12" s="1"/>
  <c r="AE24" i="9"/>
  <c r="AC24" i="10"/>
  <c r="AE24" i="10" s="1"/>
  <c r="AH24" i="10"/>
  <c r="AI24" i="10" s="1"/>
  <c r="AJ24" i="10" s="1"/>
  <c r="AK24" i="10" s="1"/>
  <c r="AG24" i="9"/>
  <c r="AI24" i="9" s="1"/>
  <c r="AJ24" i="9" s="1"/>
  <c r="AK24" i="9" s="1"/>
  <c r="AL24" i="9"/>
  <c r="AM24" i="9"/>
  <c r="J24" i="6"/>
  <c r="I50" i="1"/>
  <c r="J50" i="1" s="1"/>
  <c r="F51" i="1"/>
  <c r="C51" i="1"/>
  <c r="B52" i="1"/>
  <c r="E51" i="1"/>
  <c r="AZ24" i="8"/>
  <c r="C57" i="5"/>
  <c r="F57" i="5"/>
  <c r="E57" i="5"/>
  <c r="I56" i="5"/>
  <c r="J56" i="5" s="1"/>
  <c r="I54" i="4"/>
  <c r="J54" i="4" s="1"/>
  <c r="B56" i="4"/>
  <c r="C55" i="4"/>
  <c r="F55" i="4"/>
  <c r="E55" i="4"/>
  <c r="C55" i="2"/>
  <c r="B56" i="2"/>
  <c r="E55" i="2"/>
  <c r="F55" i="2"/>
  <c r="I54" i="2"/>
  <c r="J54" i="2" s="1"/>
  <c r="AF24" i="12" l="1"/>
  <c r="AM24" i="12" s="1"/>
  <c r="AN24" i="8"/>
  <c r="AV24" i="8"/>
  <c r="AX24" i="8" s="1"/>
  <c r="BA24" i="8" s="1"/>
  <c r="X24" i="12"/>
  <c r="Y24" i="12"/>
  <c r="AF24" i="10"/>
  <c r="AL24" i="10" s="1"/>
  <c r="AN24" i="9"/>
  <c r="AQ24" i="10"/>
  <c r="AP24" i="10"/>
  <c r="AQ24" i="9"/>
  <c r="AP24" i="9"/>
  <c r="AO24" i="9"/>
  <c r="AV24" i="9" s="1"/>
  <c r="N24" i="6"/>
  <c r="M24" i="6"/>
  <c r="F52" i="1"/>
  <c r="E52" i="1"/>
  <c r="B53" i="1"/>
  <c r="C52" i="1"/>
  <c r="I52" i="1" s="1"/>
  <c r="J52" i="1" s="1"/>
  <c r="I51" i="1"/>
  <c r="J51" i="1" s="1"/>
  <c r="I57" i="5"/>
  <c r="J57" i="5" s="1"/>
  <c r="B57" i="4"/>
  <c r="C56" i="4"/>
  <c r="F56" i="4"/>
  <c r="E56" i="4"/>
  <c r="I55" i="4"/>
  <c r="J55" i="4" s="1"/>
  <c r="C56" i="2"/>
  <c r="B57" i="2"/>
  <c r="E56" i="2"/>
  <c r="F56" i="2"/>
  <c r="I55" i="2"/>
  <c r="J55" i="2" s="1"/>
  <c r="AL24" i="12" l="1"/>
  <c r="AN24" i="12" s="1"/>
  <c r="AW24" i="8"/>
  <c r="AY24" i="8" s="1"/>
  <c r="BB24" i="8" s="1"/>
  <c r="C25" i="8" s="1"/>
  <c r="D25" i="8" s="1"/>
  <c r="AR24" i="10"/>
  <c r="AS24" i="10" s="1"/>
  <c r="AT24" i="10" s="1"/>
  <c r="AZ24" i="10" s="1"/>
  <c r="Z24" i="12"/>
  <c r="AA24" i="12" s="1"/>
  <c r="AB24" i="12" s="1"/>
  <c r="AG24" i="12" s="1"/>
  <c r="AM24" i="10"/>
  <c r="AO24" i="10" s="1"/>
  <c r="AU24" i="9"/>
  <c r="AX24" i="9" s="1"/>
  <c r="BA24" i="9" s="1"/>
  <c r="AR24" i="9"/>
  <c r="AS24" i="9" s="1"/>
  <c r="AT24" i="9" s="1"/>
  <c r="AZ24" i="9" s="1"/>
  <c r="AO24" i="12"/>
  <c r="AU24" i="12" s="1"/>
  <c r="O24" i="6"/>
  <c r="P24" i="6"/>
  <c r="T24" i="6"/>
  <c r="U24" i="6"/>
  <c r="E53" i="1"/>
  <c r="B54" i="1"/>
  <c r="C53" i="1"/>
  <c r="F53" i="1"/>
  <c r="K57" i="5"/>
  <c r="L57" i="5" s="1"/>
  <c r="K17" i="5"/>
  <c r="L17" i="5" s="1"/>
  <c r="K19" i="5"/>
  <c r="L19" i="5" s="1"/>
  <c r="K16" i="5"/>
  <c r="L16" i="5" s="1"/>
  <c r="K58" i="5"/>
  <c r="L58" i="5" s="1"/>
  <c r="K18" i="5"/>
  <c r="L18" i="5" s="1"/>
  <c r="K15" i="5"/>
  <c r="L15" i="5" s="1"/>
  <c r="K14" i="5"/>
  <c r="L14" i="5" s="1"/>
  <c r="K20" i="5"/>
  <c r="L20" i="5" s="1"/>
  <c r="K23" i="5"/>
  <c r="L23" i="5" s="1"/>
  <c r="K21" i="5"/>
  <c r="L21" i="5" s="1"/>
  <c r="K22" i="5"/>
  <c r="L22" i="5" s="1"/>
  <c r="K24" i="5"/>
  <c r="L24" i="5" s="1"/>
  <c r="K26" i="5"/>
  <c r="L26" i="5" s="1"/>
  <c r="K25" i="5"/>
  <c r="L25" i="5" s="1"/>
  <c r="K27" i="5"/>
  <c r="L27" i="5" s="1"/>
  <c r="K28" i="5"/>
  <c r="L28" i="5" s="1"/>
  <c r="K29" i="5"/>
  <c r="L29" i="5" s="1"/>
  <c r="K31" i="5"/>
  <c r="L31" i="5" s="1"/>
  <c r="K30" i="5"/>
  <c r="L30" i="5" s="1"/>
  <c r="K33" i="5"/>
  <c r="L33" i="5" s="1"/>
  <c r="K32" i="5"/>
  <c r="L32" i="5" s="1"/>
  <c r="K34" i="5"/>
  <c r="L34" i="5" s="1"/>
  <c r="K35" i="5"/>
  <c r="L35" i="5" s="1"/>
  <c r="K36" i="5"/>
  <c r="L36" i="5" s="1"/>
  <c r="K38" i="5"/>
  <c r="L38" i="5" s="1"/>
  <c r="K37" i="5"/>
  <c r="L37" i="5" s="1"/>
  <c r="K39" i="5"/>
  <c r="L39" i="5" s="1"/>
  <c r="K40" i="5"/>
  <c r="L40" i="5" s="1"/>
  <c r="K41" i="5"/>
  <c r="L41" i="5" s="1"/>
  <c r="K42" i="5"/>
  <c r="L42" i="5" s="1"/>
  <c r="K44" i="5"/>
  <c r="L44" i="5" s="1"/>
  <c r="K43" i="5"/>
  <c r="L43" i="5" s="1"/>
  <c r="K45" i="5"/>
  <c r="L45" i="5" s="1"/>
  <c r="K47" i="5"/>
  <c r="L47" i="5" s="1"/>
  <c r="K46" i="5"/>
  <c r="L46" i="5" s="1"/>
  <c r="K48" i="5"/>
  <c r="L48" i="5" s="1"/>
  <c r="K50" i="5"/>
  <c r="L50" i="5" s="1"/>
  <c r="K49" i="5"/>
  <c r="L49" i="5" s="1"/>
  <c r="K51" i="5"/>
  <c r="L51" i="5" s="1"/>
  <c r="K52" i="5"/>
  <c r="L52" i="5" s="1"/>
  <c r="K53" i="5"/>
  <c r="L53" i="5" s="1"/>
  <c r="K54" i="5"/>
  <c r="L54" i="5" s="1"/>
  <c r="K56" i="5"/>
  <c r="L56" i="5" s="1"/>
  <c r="K55" i="5"/>
  <c r="L55" i="5" s="1"/>
  <c r="I56" i="4"/>
  <c r="J56" i="4" s="1"/>
  <c r="C57" i="4"/>
  <c r="F57" i="4"/>
  <c r="E57" i="4"/>
  <c r="I56" i="2"/>
  <c r="J56" i="2" s="1"/>
  <c r="C57" i="2"/>
  <c r="E57" i="2"/>
  <c r="F57" i="2"/>
  <c r="AH24" i="12" l="1"/>
  <c r="AI24" i="12" s="1"/>
  <c r="AJ24" i="12" s="1"/>
  <c r="AK24" i="12" s="1"/>
  <c r="AP24" i="12" s="1"/>
  <c r="E25" i="8"/>
  <c r="F25" i="8" s="1"/>
  <c r="G25" i="8" s="1"/>
  <c r="H25" i="8" s="1"/>
  <c r="I25" i="8" s="1"/>
  <c r="K25" i="8" s="1"/>
  <c r="L25" i="8" s="1"/>
  <c r="AN24" i="10"/>
  <c r="AW24" i="9"/>
  <c r="AY24" i="9" s="1"/>
  <c r="BB24" i="9" s="1"/>
  <c r="AU24" i="10"/>
  <c r="AV24" i="10"/>
  <c r="W24" i="6"/>
  <c r="AC24" i="6" s="1"/>
  <c r="AV24" i="12"/>
  <c r="AX24" i="12" s="1"/>
  <c r="BA24" i="12" s="1"/>
  <c r="Q24" i="6"/>
  <c r="R24" i="6" s="1"/>
  <c r="S24" i="6" s="1"/>
  <c r="Y24" i="6" s="1"/>
  <c r="V24" i="6"/>
  <c r="I53" i="1"/>
  <c r="J53" i="1" s="1"/>
  <c r="B55" i="1"/>
  <c r="C54" i="1"/>
  <c r="F54" i="1"/>
  <c r="E54" i="1"/>
  <c r="J25" i="8"/>
  <c r="AF35" i="5"/>
  <c r="AT35" i="5"/>
  <c r="AU35" i="5"/>
  <c r="AG35" i="5"/>
  <c r="BP35" i="5"/>
  <c r="Q35" i="5"/>
  <c r="BH35" i="5"/>
  <c r="BJ35" i="5"/>
  <c r="R35" i="5"/>
  <c r="BS35" i="5"/>
  <c r="AQ35" i="5"/>
  <c r="BF35" i="5"/>
  <c r="AV35" i="5"/>
  <c r="N35" i="5"/>
  <c r="AX35" i="5"/>
  <c r="AL35" i="5"/>
  <c r="BD35" i="5"/>
  <c r="BM35" i="5"/>
  <c r="S35" i="5"/>
  <c r="AM35" i="5"/>
  <c r="AD35" i="5"/>
  <c r="BI35" i="5"/>
  <c r="AY35" i="5"/>
  <c r="V35" i="5"/>
  <c r="AP35" i="5"/>
  <c r="BO35" i="5"/>
  <c r="BA35" i="5"/>
  <c r="U35" i="5"/>
  <c r="BR35" i="5"/>
  <c r="AC35" i="5"/>
  <c r="P35" i="5"/>
  <c r="AH35" i="5"/>
  <c r="AO35" i="5"/>
  <c r="BG35" i="5"/>
  <c r="W35" i="5"/>
  <c r="BQ35" i="5"/>
  <c r="BC35" i="5"/>
  <c r="BB35" i="5"/>
  <c r="Y35" i="5"/>
  <c r="AN35" i="5"/>
  <c r="AJ35" i="5"/>
  <c r="BN35" i="5"/>
  <c r="BE35" i="5"/>
  <c r="O35" i="5"/>
  <c r="M35" i="5"/>
  <c r="AW35" i="5"/>
  <c r="AS35" i="5"/>
  <c r="AA35" i="5"/>
  <c r="AE35" i="5"/>
  <c r="AR35" i="5"/>
  <c r="Z35" i="5"/>
  <c r="AI35" i="5"/>
  <c r="AK35" i="5"/>
  <c r="AZ35" i="5"/>
  <c r="BK35" i="5"/>
  <c r="T35" i="5"/>
  <c r="X35" i="5"/>
  <c r="AB35" i="5"/>
  <c r="BL35" i="5"/>
  <c r="BH29" i="5"/>
  <c r="R29" i="5"/>
  <c r="AF29" i="5"/>
  <c r="AG29" i="5"/>
  <c r="BP29" i="5"/>
  <c r="AT29" i="5"/>
  <c r="BJ29" i="5"/>
  <c r="AU29" i="5"/>
  <c r="Q29" i="5"/>
  <c r="AH29" i="5"/>
  <c r="BG29" i="5"/>
  <c r="O29" i="5"/>
  <c r="BF29" i="5"/>
  <c r="AV29" i="5"/>
  <c r="BA29" i="5"/>
  <c r="W29" i="5"/>
  <c r="BQ29" i="5"/>
  <c r="BR29" i="5"/>
  <c r="BB29" i="5"/>
  <c r="X29" i="5"/>
  <c r="AN29" i="5"/>
  <c r="AJ29" i="5"/>
  <c r="AB29" i="5"/>
  <c r="AE29" i="5"/>
  <c r="BO29" i="5"/>
  <c r="BL29" i="5"/>
  <c r="BS29" i="5"/>
  <c r="BE29" i="5"/>
  <c r="BM29" i="5"/>
  <c r="AA29" i="5"/>
  <c r="N29" i="5"/>
  <c r="AL29" i="5"/>
  <c r="BD29" i="5"/>
  <c r="M29" i="5"/>
  <c r="S29" i="5"/>
  <c r="Z29" i="5"/>
  <c r="AO29" i="5"/>
  <c r="U29" i="5"/>
  <c r="BC29" i="5"/>
  <c r="AD29" i="5"/>
  <c r="Y29" i="5"/>
  <c r="AC29" i="5"/>
  <c r="BI29" i="5"/>
  <c r="BK29" i="5"/>
  <c r="AR29" i="5"/>
  <c r="T29" i="5"/>
  <c r="AY29" i="5"/>
  <c r="AQ29" i="5"/>
  <c r="AW29" i="5"/>
  <c r="AS29" i="5"/>
  <c r="V29" i="5"/>
  <c r="AM29" i="5"/>
  <c r="AP29" i="5"/>
  <c r="P29" i="5"/>
  <c r="BN29" i="5"/>
  <c r="AX29" i="5"/>
  <c r="AK29" i="5"/>
  <c r="AZ29" i="5"/>
  <c r="AI29" i="5"/>
  <c r="AG22" i="5"/>
  <c r="BP22" i="5"/>
  <c r="R22" i="5"/>
  <c r="AF22" i="5"/>
  <c r="BH22" i="5"/>
  <c r="Q22" i="5"/>
  <c r="AT22" i="5"/>
  <c r="BJ22" i="5"/>
  <c r="AU22" i="5"/>
  <c r="BE22" i="5"/>
  <c r="BD22" i="5"/>
  <c r="M22" i="5"/>
  <c r="AW22" i="5"/>
  <c r="AS22" i="5"/>
  <c r="N22" i="5"/>
  <c r="AJ22" i="5"/>
  <c r="BL22" i="5"/>
  <c r="BS22" i="5"/>
  <c r="BQ22" i="5"/>
  <c r="U22" i="5"/>
  <c r="BR22" i="5"/>
  <c r="BB22" i="5"/>
  <c r="AQ22" i="5"/>
  <c r="BG22" i="5"/>
  <c r="BF22" i="5"/>
  <c r="W22" i="5"/>
  <c r="AA22" i="5"/>
  <c r="Y22" i="5"/>
  <c r="AV22" i="5"/>
  <c r="BA22" i="5"/>
  <c r="BM22" i="5"/>
  <c r="S22" i="5"/>
  <c r="AM22" i="5"/>
  <c r="AP22" i="5"/>
  <c r="AN22" i="5"/>
  <c r="AX22" i="5"/>
  <c r="AY22" i="5"/>
  <c r="O22" i="5"/>
  <c r="V22" i="5"/>
  <c r="AD22" i="5"/>
  <c r="BI22" i="5"/>
  <c r="AE22" i="5"/>
  <c r="Z22" i="5"/>
  <c r="AH22" i="5"/>
  <c r="AO22" i="5"/>
  <c r="AL22" i="5"/>
  <c r="BC22" i="5"/>
  <c r="AC22" i="5"/>
  <c r="X22" i="5"/>
  <c r="P22" i="5"/>
  <c r="BK22" i="5"/>
  <c r="AB22" i="5"/>
  <c r="BO22" i="5"/>
  <c r="BN22" i="5"/>
  <c r="T22" i="5"/>
  <c r="AR22" i="5"/>
  <c r="AI22" i="5"/>
  <c r="AK22" i="5"/>
  <c r="AZ22" i="5"/>
  <c r="BP18" i="5"/>
  <c r="BJ18" i="5"/>
  <c r="Q18" i="5"/>
  <c r="AT18" i="5"/>
  <c r="AG18" i="5"/>
  <c r="AF18" i="5"/>
  <c r="BH18" i="5"/>
  <c r="R18" i="5"/>
  <c r="AU18" i="5"/>
  <c r="AH18" i="5"/>
  <c r="BF18" i="5"/>
  <c r="AW18" i="5"/>
  <c r="W18" i="5"/>
  <c r="BC18" i="5"/>
  <c r="Z18" i="5"/>
  <c r="BS18" i="5"/>
  <c r="AY18" i="5"/>
  <c r="AO18" i="5"/>
  <c r="O18" i="5"/>
  <c r="AS18" i="5"/>
  <c r="AA18" i="5"/>
  <c r="N18" i="5"/>
  <c r="Y18" i="5"/>
  <c r="AQ18" i="5"/>
  <c r="AV18" i="5"/>
  <c r="BB18" i="5"/>
  <c r="AP18" i="5"/>
  <c r="P18" i="5"/>
  <c r="AB18" i="5"/>
  <c r="AL18" i="5"/>
  <c r="BD18" i="5"/>
  <c r="BQ18" i="5"/>
  <c r="BM18" i="5"/>
  <c r="BR18" i="5"/>
  <c r="AM18" i="5"/>
  <c r="BI18" i="5"/>
  <c r="X18" i="5"/>
  <c r="BE18" i="5"/>
  <c r="BG18" i="5"/>
  <c r="BA18" i="5"/>
  <c r="U18" i="5"/>
  <c r="AD18" i="5"/>
  <c r="AC18" i="5"/>
  <c r="BN18" i="5"/>
  <c r="BL18" i="5"/>
  <c r="M18" i="5"/>
  <c r="V18" i="5"/>
  <c r="S18" i="5"/>
  <c r="AN18" i="5"/>
  <c r="AX18" i="5"/>
  <c r="AE18" i="5"/>
  <c r="AR18" i="5"/>
  <c r="AZ18" i="5"/>
  <c r="T18" i="5"/>
  <c r="AJ18" i="5"/>
  <c r="BO18" i="5"/>
  <c r="AI18" i="5"/>
  <c r="BK18" i="5"/>
  <c r="AK18" i="5"/>
  <c r="AF46" i="5"/>
  <c r="BP46" i="5"/>
  <c r="BH46" i="5"/>
  <c r="AG46" i="5"/>
  <c r="R46" i="5"/>
  <c r="Q46" i="5"/>
  <c r="AT46" i="5"/>
  <c r="BJ46" i="5"/>
  <c r="AU46" i="5"/>
  <c r="BS46" i="5"/>
  <c r="BE46" i="5"/>
  <c r="BF46" i="5"/>
  <c r="BB46" i="5"/>
  <c r="BI46" i="5"/>
  <c r="BL46" i="5"/>
  <c r="AH46" i="5"/>
  <c r="BQ46" i="5"/>
  <c r="AC46" i="5"/>
  <c r="N46" i="5"/>
  <c r="Y46" i="5"/>
  <c r="AL46" i="5"/>
  <c r="M46" i="5"/>
  <c r="S46" i="5"/>
  <c r="AM46" i="5"/>
  <c r="AD46" i="5"/>
  <c r="AJ46" i="5"/>
  <c r="AE46" i="5"/>
  <c r="Z46" i="5"/>
  <c r="AO46" i="5"/>
  <c r="BD46" i="5"/>
  <c r="O46" i="5"/>
  <c r="AV46" i="5"/>
  <c r="AW46" i="5"/>
  <c r="BA46" i="5"/>
  <c r="AS46" i="5"/>
  <c r="U46" i="5"/>
  <c r="BM46" i="5"/>
  <c r="BR46" i="5"/>
  <c r="BC46" i="5"/>
  <c r="W46" i="5"/>
  <c r="V46" i="5"/>
  <c r="AA46" i="5"/>
  <c r="AN46" i="5"/>
  <c r="BN46" i="5"/>
  <c r="AR46" i="5"/>
  <c r="AY46" i="5"/>
  <c r="AQ46" i="5"/>
  <c r="BG46" i="5"/>
  <c r="AP46" i="5"/>
  <c r="T46" i="5"/>
  <c r="P46" i="5"/>
  <c r="BO46" i="5"/>
  <c r="X46" i="5"/>
  <c r="AX46" i="5"/>
  <c r="AB46" i="5"/>
  <c r="AI46" i="5"/>
  <c r="AZ46" i="5"/>
  <c r="AK46" i="5"/>
  <c r="BK46" i="5"/>
  <c r="Q34" i="5"/>
  <c r="AT34" i="5"/>
  <c r="AU34" i="5"/>
  <c r="BP34" i="5"/>
  <c r="R34" i="5"/>
  <c r="AF34" i="5"/>
  <c r="BH34" i="5"/>
  <c r="AG34" i="5"/>
  <c r="BJ34" i="5"/>
  <c r="AQ34" i="5"/>
  <c r="AL34" i="5"/>
  <c r="AA34" i="5"/>
  <c r="N34" i="5"/>
  <c r="BI34" i="5"/>
  <c r="Z34" i="5"/>
  <c r="BR34" i="5"/>
  <c r="AM34" i="5"/>
  <c r="AC34" i="5"/>
  <c r="AY34" i="5"/>
  <c r="O34" i="5"/>
  <c r="M34" i="5"/>
  <c r="AW34" i="5"/>
  <c r="AD34" i="5"/>
  <c r="BB34" i="5"/>
  <c r="P34" i="5"/>
  <c r="AN34" i="5"/>
  <c r="AE34" i="5"/>
  <c r="BN34" i="5"/>
  <c r="BA34" i="5"/>
  <c r="V34" i="5"/>
  <c r="BM34" i="5"/>
  <c r="BC34" i="5"/>
  <c r="X34" i="5"/>
  <c r="AJ34" i="5"/>
  <c r="BK34" i="5"/>
  <c r="AO34" i="5"/>
  <c r="BE34" i="5"/>
  <c r="BG34" i="5"/>
  <c r="BF34" i="5"/>
  <c r="AV34" i="5"/>
  <c r="AS34" i="5"/>
  <c r="S34" i="5"/>
  <c r="BO34" i="5"/>
  <c r="AH34" i="5"/>
  <c r="BS34" i="5"/>
  <c r="BD34" i="5"/>
  <c r="W34" i="5"/>
  <c r="BQ34" i="5"/>
  <c r="U34" i="5"/>
  <c r="AP34" i="5"/>
  <c r="Y34" i="5"/>
  <c r="AX34" i="5"/>
  <c r="AB34" i="5"/>
  <c r="AR34" i="5"/>
  <c r="T34" i="5"/>
  <c r="AK34" i="5"/>
  <c r="AZ34" i="5"/>
  <c r="AI34" i="5"/>
  <c r="BL34" i="5"/>
  <c r="R28" i="5"/>
  <c r="Q28" i="5"/>
  <c r="AF28" i="5"/>
  <c r="BH28" i="5"/>
  <c r="BJ28" i="5"/>
  <c r="AU28" i="5"/>
  <c r="BP28" i="5"/>
  <c r="AT28" i="5"/>
  <c r="AG28" i="5"/>
  <c r="BD28" i="5"/>
  <c r="AW28" i="5"/>
  <c r="BA28" i="5"/>
  <c r="BQ28" i="5"/>
  <c r="U28" i="5"/>
  <c r="BR28" i="5"/>
  <c r="AX28" i="5"/>
  <c r="BG28" i="5"/>
  <c r="V28" i="5"/>
  <c r="BM28" i="5"/>
  <c r="S28" i="5"/>
  <c r="AA28" i="5"/>
  <c r="AL28" i="5"/>
  <c r="W28" i="5"/>
  <c r="BC28" i="5"/>
  <c r="AM28" i="5"/>
  <c r="Y28" i="5"/>
  <c r="X28" i="5"/>
  <c r="P28" i="5"/>
  <c r="AB28" i="5"/>
  <c r="BO28" i="5"/>
  <c r="AH28" i="5"/>
  <c r="BS28" i="5"/>
  <c r="AY28" i="5"/>
  <c r="AO28" i="5"/>
  <c r="AQ28" i="5"/>
  <c r="O28" i="5"/>
  <c r="AV28" i="5"/>
  <c r="N28" i="5"/>
  <c r="BI28" i="5"/>
  <c r="BF28" i="5"/>
  <c r="M28" i="5"/>
  <c r="AP28" i="5"/>
  <c r="AJ28" i="5"/>
  <c r="BK28" i="5"/>
  <c r="Z28" i="5"/>
  <c r="BE28" i="5"/>
  <c r="AS28" i="5"/>
  <c r="AD28" i="5"/>
  <c r="BB28" i="5"/>
  <c r="AC28" i="5"/>
  <c r="AE28" i="5"/>
  <c r="BL28" i="5"/>
  <c r="AI28" i="5"/>
  <c r="AN28" i="5"/>
  <c r="T28" i="5"/>
  <c r="BN28" i="5"/>
  <c r="AK28" i="5"/>
  <c r="AR28" i="5"/>
  <c r="AZ28" i="5"/>
  <c r="BP21" i="5"/>
  <c r="BJ21" i="5"/>
  <c r="R21" i="5"/>
  <c r="AT21" i="5"/>
  <c r="AF21" i="5"/>
  <c r="Q21" i="5"/>
  <c r="AU21" i="5"/>
  <c r="BH21" i="5"/>
  <c r="AG21" i="5"/>
  <c r="AY21" i="5"/>
  <c r="AO21" i="5"/>
  <c r="BE21" i="5"/>
  <c r="BC21" i="5"/>
  <c r="AM21" i="5"/>
  <c r="Y21" i="5"/>
  <c r="P21" i="5"/>
  <c r="BO21" i="5"/>
  <c r="BD21" i="5"/>
  <c r="AV21" i="5"/>
  <c r="BR21" i="5"/>
  <c r="AQ21" i="5"/>
  <c r="AL21" i="5"/>
  <c r="BF21" i="5"/>
  <c r="W21" i="5"/>
  <c r="AS21" i="5"/>
  <c r="AD21" i="5"/>
  <c r="AJ21" i="5"/>
  <c r="BS21" i="5"/>
  <c r="O21" i="5"/>
  <c r="M21" i="5"/>
  <c r="BQ21" i="5"/>
  <c r="S21" i="5"/>
  <c r="AC21" i="5"/>
  <c r="BI21" i="5"/>
  <c r="AA21" i="5"/>
  <c r="AX21" i="5"/>
  <c r="AE21" i="5"/>
  <c r="Z21" i="5"/>
  <c r="BL21" i="5"/>
  <c r="AR21" i="5"/>
  <c r="AH21" i="5"/>
  <c r="BG21" i="5"/>
  <c r="AW21" i="5"/>
  <c r="BA21" i="5"/>
  <c r="U21" i="5"/>
  <c r="V21" i="5"/>
  <c r="BM21" i="5"/>
  <c r="BB21" i="5"/>
  <c r="AP21" i="5"/>
  <c r="N21" i="5"/>
  <c r="X21" i="5"/>
  <c r="BK21" i="5"/>
  <c r="AB21" i="5"/>
  <c r="AN21" i="5"/>
  <c r="AI21" i="5"/>
  <c r="T21" i="5"/>
  <c r="BN21" i="5"/>
  <c r="AK21" i="5"/>
  <c r="AZ21" i="5"/>
  <c r="BP41" i="5"/>
  <c r="AU41" i="5"/>
  <c r="AT41" i="5"/>
  <c r="AG41" i="5"/>
  <c r="BJ41" i="5"/>
  <c r="BH41" i="5"/>
  <c r="R41" i="5"/>
  <c r="Q41" i="5"/>
  <c r="AF41" i="5"/>
  <c r="AY41" i="5"/>
  <c r="AO41" i="5"/>
  <c r="AL41" i="5"/>
  <c r="BD41" i="5"/>
  <c r="M41" i="5"/>
  <c r="W41" i="5"/>
  <c r="AS41" i="5"/>
  <c r="V41" i="5"/>
  <c r="AA41" i="5"/>
  <c r="BI41" i="5"/>
  <c r="P41" i="5"/>
  <c r="Z41" i="5"/>
  <c r="O41" i="5"/>
  <c r="U41" i="5"/>
  <c r="S41" i="5"/>
  <c r="BB41" i="5"/>
  <c r="AC41" i="5"/>
  <c r="BC41" i="5"/>
  <c r="AN41" i="5"/>
  <c r="AB41" i="5"/>
  <c r="AR41" i="5"/>
  <c r="AD41" i="5"/>
  <c r="AP41" i="5"/>
  <c r="BE41" i="5"/>
  <c r="AQ41" i="5"/>
  <c r="BF41" i="5"/>
  <c r="AV41" i="5"/>
  <c r="AW41" i="5"/>
  <c r="BR41" i="5"/>
  <c r="AM41" i="5"/>
  <c r="AJ41" i="5"/>
  <c r="BL41" i="5"/>
  <c r="AH41" i="5"/>
  <c r="BS41" i="5"/>
  <c r="BG41" i="5"/>
  <c r="BA41" i="5"/>
  <c r="BQ41" i="5"/>
  <c r="BM41" i="5"/>
  <c r="N41" i="5"/>
  <c r="Y41" i="5"/>
  <c r="X41" i="5"/>
  <c r="AX41" i="5"/>
  <c r="BK41" i="5"/>
  <c r="BO41" i="5"/>
  <c r="AI41" i="5"/>
  <c r="T41" i="5"/>
  <c r="AK41" i="5"/>
  <c r="AE41" i="5"/>
  <c r="BN41" i="5"/>
  <c r="AZ41" i="5"/>
  <c r="R51" i="5"/>
  <c r="BP51" i="5"/>
  <c r="AU51" i="5"/>
  <c r="AT51" i="5"/>
  <c r="BJ51" i="5"/>
  <c r="AF51" i="5"/>
  <c r="BH51" i="5"/>
  <c r="Q51" i="5"/>
  <c r="AG51" i="5"/>
  <c r="BD51" i="5"/>
  <c r="U51" i="5"/>
  <c r="BM51" i="5"/>
  <c r="AM51" i="5"/>
  <c r="AE51" i="5"/>
  <c r="AR51" i="5"/>
  <c r="W51" i="5"/>
  <c r="BC51" i="5"/>
  <c r="BI51" i="5"/>
  <c r="AO51" i="5"/>
  <c r="AQ51" i="5"/>
  <c r="BF51" i="5"/>
  <c r="AW51" i="5"/>
  <c r="BA51" i="5"/>
  <c r="BR51" i="5"/>
  <c r="AC51" i="5"/>
  <c r="N51" i="5"/>
  <c r="P51" i="5"/>
  <c r="AX51" i="5"/>
  <c r="BK51" i="5"/>
  <c r="BN51" i="5"/>
  <c r="AH51" i="5"/>
  <c r="BS51" i="5"/>
  <c r="AY51" i="5"/>
  <c r="O51" i="5"/>
  <c r="AV51" i="5"/>
  <c r="AD51" i="5"/>
  <c r="X51" i="5"/>
  <c r="AJ51" i="5"/>
  <c r="AL51" i="5"/>
  <c r="AS51" i="5"/>
  <c r="S51" i="5"/>
  <c r="AN51" i="5"/>
  <c r="Z51" i="5"/>
  <c r="BE51" i="5"/>
  <c r="BG51" i="5"/>
  <c r="M51" i="5"/>
  <c r="BQ51" i="5"/>
  <c r="V51" i="5"/>
  <c r="BB51" i="5"/>
  <c r="AP51" i="5"/>
  <c r="AA51" i="5"/>
  <c r="Y51" i="5"/>
  <c r="BO51" i="5"/>
  <c r="BL51" i="5"/>
  <c r="AB51" i="5"/>
  <c r="AZ51" i="5"/>
  <c r="T51" i="5"/>
  <c r="AI51" i="5"/>
  <c r="AK51" i="5"/>
  <c r="R39" i="5"/>
  <c r="AG39" i="5"/>
  <c r="BJ39" i="5"/>
  <c r="Q39" i="5"/>
  <c r="BH39" i="5"/>
  <c r="BP39" i="5"/>
  <c r="AT39" i="5"/>
  <c r="AU39" i="5"/>
  <c r="AF39" i="5"/>
  <c r="BS39" i="5"/>
  <c r="BD39" i="5"/>
  <c r="BQ39" i="5"/>
  <c r="BM39" i="5"/>
  <c r="AM39" i="5"/>
  <c r="AD39" i="5"/>
  <c r="AC39" i="5"/>
  <c r="X39" i="5"/>
  <c r="BE39" i="5"/>
  <c r="AL39" i="5"/>
  <c r="AV39" i="5"/>
  <c r="M39" i="5"/>
  <c r="BA39" i="5"/>
  <c r="S39" i="5"/>
  <c r="AA39" i="5"/>
  <c r="N39" i="5"/>
  <c r="Y39" i="5"/>
  <c r="AH39" i="5"/>
  <c r="AO39" i="5"/>
  <c r="BG39" i="5"/>
  <c r="O39" i="5"/>
  <c r="U39" i="5"/>
  <c r="V39" i="5"/>
  <c r="BB39" i="5"/>
  <c r="AB39" i="5"/>
  <c r="AE39" i="5"/>
  <c r="AS39" i="5"/>
  <c r="P39" i="5"/>
  <c r="BK39" i="5"/>
  <c r="AQ39" i="5"/>
  <c r="AW39" i="5"/>
  <c r="W39" i="5"/>
  <c r="BR39" i="5"/>
  <c r="BC39" i="5"/>
  <c r="AP39" i="5"/>
  <c r="AN39" i="5"/>
  <c r="AY39" i="5"/>
  <c r="BF39" i="5"/>
  <c r="BI39" i="5"/>
  <c r="AJ39" i="5"/>
  <c r="BN39" i="5"/>
  <c r="AR39" i="5"/>
  <c r="Z39" i="5"/>
  <c r="T39" i="5"/>
  <c r="AX39" i="5"/>
  <c r="AZ39" i="5"/>
  <c r="BO39" i="5"/>
  <c r="BL39" i="5"/>
  <c r="AI39" i="5"/>
  <c r="AK39" i="5"/>
  <c r="BP32" i="5"/>
  <c r="AU32" i="5"/>
  <c r="R32" i="5"/>
  <c r="Q32" i="5"/>
  <c r="AF32" i="5"/>
  <c r="BH32" i="5"/>
  <c r="AT32" i="5"/>
  <c r="BJ32" i="5"/>
  <c r="AG32" i="5"/>
  <c r="BE32" i="5"/>
  <c r="BB32" i="5"/>
  <c r="AP32" i="5"/>
  <c r="AC32" i="5"/>
  <c r="AA32" i="5"/>
  <c r="AN32" i="5"/>
  <c r="AR32" i="5"/>
  <c r="BS32" i="5"/>
  <c r="AQ32" i="5"/>
  <c r="BG32" i="5"/>
  <c r="AW32" i="5"/>
  <c r="Y32" i="5"/>
  <c r="O32" i="5"/>
  <c r="BF32" i="5"/>
  <c r="AV32" i="5"/>
  <c r="AS32" i="5"/>
  <c r="U32" i="5"/>
  <c r="S32" i="5"/>
  <c r="AX32" i="5"/>
  <c r="W32" i="5"/>
  <c r="V32" i="5"/>
  <c r="AD32" i="5"/>
  <c r="BK32" i="5"/>
  <c r="AL32" i="5"/>
  <c r="M32" i="5"/>
  <c r="BA32" i="5"/>
  <c r="BM32" i="5"/>
  <c r="BC32" i="5"/>
  <c r="AM32" i="5"/>
  <c r="BI32" i="5"/>
  <c r="X32" i="5"/>
  <c r="BO32" i="5"/>
  <c r="BN32" i="5"/>
  <c r="AH32" i="5"/>
  <c r="AY32" i="5"/>
  <c r="AO32" i="5"/>
  <c r="BD32" i="5"/>
  <c r="BQ32" i="5"/>
  <c r="BR32" i="5"/>
  <c r="N32" i="5"/>
  <c r="AJ32" i="5"/>
  <c r="AB32" i="5"/>
  <c r="BL32" i="5"/>
  <c r="T32" i="5"/>
  <c r="AI32" i="5"/>
  <c r="Z32" i="5"/>
  <c r="AZ32" i="5"/>
  <c r="P32" i="5"/>
  <c r="AE32" i="5"/>
  <c r="AK32" i="5"/>
  <c r="AU27" i="5"/>
  <c r="AF27" i="5"/>
  <c r="AG27" i="5"/>
  <c r="BJ27" i="5"/>
  <c r="BH27" i="5"/>
  <c r="R27" i="5"/>
  <c r="BP27" i="5"/>
  <c r="Q27" i="5"/>
  <c r="AT27" i="5"/>
  <c r="AL27" i="5"/>
  <c r="BG27" i="5"/>
  <c r="O27" i="5"/>
  <c r="AW27" i="5"/>
  <c r="BR27" i="5"/>
  <c r="BB27" i="5"/>
  <c r="AN27" i="5"/>
  <c r="BS27" i="5"/>
  <c r="BF27" i="5"/>
  <c r="M27" i="5"/>
  <c r="AS27" i="5"/>
  <c r="BQ27" i="5"/>
  <c r="U27" i="5"/>
  <c r="AC27" i="5"/>
  <c r="BE27" i="5"/>
  <c r="BA27" i="5"/>
  <c r="AM27" i="5"/>
  <c r="AD27" i="5"/>
  <c r="AP27" i="5"/>
  <c r="N27" i="5"/>
  <c r="AX27" i="5"/>
  <c r="BN27" i="5"/>
  <c r="AY27" i="5"/>
  <c r="AO27" i="5"/>
  <c r="BM27" i="5"/>
  <c r="BC27" i="5"/>
  <c r="AA27" i="5"/>
  <c r="X27" i="5"/>
  <c r="AH27" i="5"/>
  <c r="AV27" i="5"/>
  <c r="W27" i="5"/>
  <c r="V27" i="5"/>
  <c r="Y27" i="5"/>
  <c r="BI27" i="5"/>
  <c r="AB27" i="5"/>
  <c r="BO27" i="5"/>
  <c r="AQ27" i="5"/>
  <c r="BD27" i="5"/>
  <c r="S27" i="5"/>
  <c r="P27" i="5"/>
  <c r="AJ27" i="5"/>
  <c r="AR27" i="5"/>
  <c r="BK27" i="5"/>
  <c r="AE27" i="5"/>
  <c r="AI27" i="5"/>
  <c r="T27" i="5"/>
  <c r="AK27" i="5"/>
  <c r="Z27" i="5"/>
  <c r="BL27" i="5"/>
  <c r="AZ27" i="5"/>
  <c r="BJ23" i="5"/>
  <c r="AU23" i="5"/>
  <c r="R23" i="5"/>
  <c r="Q23" i="5"/>
  <c r="AT23" i="5"/>
  <c r="AF23" i="5"/>
  <c r="BH23" i="5"/>
  <c r="BP23" i="5"/>
  <c r="AG23" i="5"/>
  <c r="BC23" i="5"/>
  <c r="AD23" i="5"/>
  <c r="AP23" i="5"/>
  <c r="P23" i="5"/>
  <c r="AN23" i="5"/>
  <c r="BK23" i="5"/>
  <c r="BO23" i="5"/>
  <c r="BL23" i="5"/>
  <c r="AQ23" i="5"/>
  <c r="AS23" i="5"/>
  <c r="BM23" i="5"/>
  <c r="AM23" i="5"/>
  <c r="BI23" i="5"/>
  <c r="AH23" i="5"/>
  <c r="W23" i="5"/>
  <c r="BQ23" i="5"/>
  <c r="U23" i="5"/>
  <c r="V23" i="5"/>
  <c r="BR23" i="5"/>
  <c r="N23" i="5"/>
  <c r="X23" i="5"/>
  <c r="AX23" i="5"/>
  <c r="AJ23" i="5"/>
  <c r="BE23" i="5"/>
  <c r="AL23" i="5"/>
  <c r="BG23" i="5"/>
  <c r="BD23" i="5"/>
  <c r="BF23" i="5"/>
  <c r="AV23" i="5"/>
  <c r="AW23" i="5"/>
  <c r="AC23" i="5"/>
  <c r="AY23" i="5"/>
  <c r="S23" i="5"/>
  <c r="BB23" i="5"/>
  <c r="AA23" i="5"/>
  <c r="Y23" i="5"/>
  <c r="BS23" i="5"/>
  <c r="AO23" i="5"/>
  <c r="O23" i="5"/>
  <c r="M23" i="5"/>
  <c r="BA23" i="5"/>
  <c r="AB23" i="5"/>
  <c r="AR23" i="5"/>
  <c r="AK23" i="5"/>
  <c r="AZ23" i="5"/>
  <c r="BN23" i="5"/>
  <c r="AE23" i="5"/>
  <c r="Z23" i="5"/>
  <c r="AI23" i="5"/>
  <c r="T23" i="5"/>
  <c r="BH16" i="5"/>
  <c r="BP16" i="5"/>
  <c r="R16" i="5"/>
  <c r="BJ16" i="5"/>
  <c r="AF16" i="5"/>
  <c r="AT16" i="5"/>
  <c r="AU16" i="5"/>
  <c r="AG16" i="5"/>
  <c r="Q16" i="5"/>
  <c r="BS16" i="5"/>
  <c r="AL16" i="5"/>
  <c r="BM16" i="5"/>
  <c r="S16" i="5"/>
  <c r="BC16" i="5"/>
  <c r="AP16" i="5"/>
  <c r="Y16" i="5"/>
  <c r="AX16" i="5"/>
  <c r="AJ16" i="5"/>
  <c r="BK16" i="5"/>
  <c r="BN16" i="5"/>
  <c r="BE16" i="5"/>
  <c r="BG16" i="5"/>
  <c r="U16" i="5"/>
  <c r="AD16" i="5"/>
  <c r="BB16" i="5"/>
  <c r="AA16" i="5"/>
  <c r="BI16" i="5"/>
  <c r="BD16" i="5"/>
  <c r="BA16" i="5"/>
  <c r="W16" i="5"/>
  <c r="BL16" i="5"/>
  <c r="AH16" i="5"/>
  <c r="AY16" i="5"/>
  <c r="AQ16" i="5"/>
  <c r="O16" i="5"/>
  <c r="BF16" i="5"/>
  <c r="M16" i="5"/>
  <c r="BR16" i="5"/>
  <c r="N16" i="5"/>
  <c r="X16" i="5"/>
  <c r="P16" i="5"/>
  <c r="AN16" i="5"/>
  <c r="AV16" i="5"/>
  <c r="AW16" i="5"/>
  <c r="AS16" i="5"/>
  <c r="BQ16" i="5"/>
  <c r="AE16" i="5"/>
  <c r="BO16" i="5"/>
  <c r="AO16" i="5"/>
  <c r="V16" i="5"/>
  <c r="AM16" i="5"/>
  <c r="AC16" i="5"/>
  <c r="Z16" i="5"/>
  <c r="AZ16" i="5"/>
  <c r="AK16" i="5"/>
  <c r="AB16" i="5"/>
  <c r="AR16" i="5"/>
  <c r="T16" i="5"/>
  <c r="AI16" i="5"/>
  <c r="BP52" i="5"/>
  <c r="AT52" i="5"/>
  <c r="R52" i="5"/>
  <c r="AU52" i="5"/>
  <c r="AG52" i="5"/>
  <c r="Q52" i="5"/>
  <c r="BJ52" i="5"/>
  <c r="AF52" i="5"/>
  <c r="BH52" i="5"/>
  <c r="AQ52" i="5"/>
  <c r="O52" i="5"/>
  <c r="BQ52" i="5"/>
  <c r="S52" i="5"/>
  <c r="AP52" i="5"/>
  <c r="N52" i="5"/>
  <c r="Y52" i="5"/>
  <c r="X52" i="5"/>
  <c r="AN52" i="5"/>
  <c r="AX52" i="5"/>
  <c r="BL52" i="5"/>
  <c r="AY52" i="5"/>
  <c r="AO52" i="5"/>
  <c r="AL52" i="5"/>
  <c r="AV52" i="5"/>
  <c r="BR52" i="5"/>
  <c r="BC52" i="5"/>
  <c r="BE52" i="5"/>
  <c r="BD52" i="5"/>
  <c r="BM52" i="5"/>
  <c r="AA52" i="5"/>
  <c r="BO52" i="5"/>
  <c r="BG52" i="5"/>
  <c r="BF52" i="5"/>
  <c r="M52" i="5"/>
  <c r="W52" i="5"/>
  <c r="U52" i="5"/>
  <c r="V52" i="5"/>
  <c r="AM52" i="5"/>
  <c r="AD52" i="5"/>
  <c r="BI52" i="5"/>
  <c r="AJ52" i="5"/>
  <c r="AW52" i="5"/>
  <c r="BA52" i="5"/>
  <c r="AS52" i="5"/>
  <c r="P52" i="5"/>
  <c r="T52" i="5"/>
  <c r="AH52" i="5"/>
  <c r="BS52" i="5"/>
  <c r="BB52" i="5"/>
  <c r="AC52" i="5"/>
  <c r="BK52" i="5"/>
  <c r="BN52" i="5"/>
  <c r="AK52" i="5"/>
  <c r="AE52" i="5"/>
  <c r="AB52" i="5"/>
  <c r="AR52" i="5"/>
  <c r="AI52" i="5"/>
  <c r="AZ52" i="5"/>
  <c r="Z52" i="5"/>
  <c r="AT55" i="5"/>
  <c r="AF55" i="5"/>
  <c r="R55" i="5"/>
  <c r="BJ55" i="5"/>
  <c r="BP55" i="5"/>
  <c r="BH55" i="5"/>
  <c r="AU55" i="5"/>
  <c r="Q55" i="5"/>
  <c r="AG55" i="5"/>
  <c r="AL55" i="5"/>
  <c r="BR55" i="5"/>
  <c r="X55" i="5"/>
  <c r="AB55" i="5"/>
  <c r="AE55" i="5"/>
  <c r="Z55" i="5"/>
  <c r="T55" i="5"/>
  <c r="BE55" i="5"/>
  <c r="BG55" i="5"/>
  <c r="BF55" i="5"/>
  <c r="AS55" i="5"/>
  <c r="AD55" i="5"/>
  <c r="BB55" i="5"/>
  <c r="AA55" i="5"/>
  <c r="BS55" i="5"/>
  <c r="AV55" i="5"/>
  <c r="M55" i="5"/>
  <c r="BA55" i="5"/>
  <c r="U55" i="5"/>
  <c r="BM55" i="5"/>
  <c r="S55" i="5"/>
  <c r="Y55" i="5"/>
  <c r="AQ55" i="5"/>
  <c r="AW55" i="5"/>
  <c r="W55" i="5"/>
  <c r="BQ55" i="5"/>
  <c r="BC55" i="5"/>
  <c r="N55" i="5"/>
  <c r="P55" i="5"/>
  <c r="AN55" i="5"/>
  <c r="AX55" i="5"/>
  <c r="AH55" i="5"/>
  <c r="AO55" i="5"/>
  <c r="BD55" i="5"/>
  <c r="O55" i="5"/>
  <c r="AM55" i="5"/>
  <c r="AC55" i="5"/>
  <c r="BI55" i="5"/>
  <c r="AJ55" i="5"/>
  <c r="BK55" i="5"/>
  <c r="AY55" i="5"/>
  <c r="V55" i="5"/>
  <c r="AP55" i="5"/>
  <c r="BN55" i="5"/>
  <c r="BL55" i="5"/>
  <c r="AI55" i="5"/>
  <c r="AK55" i="5"/>
  <c r="AZ55" i="5"/>
  <c r="AR55" i="5"/>
  <c r="BO55" i="5"/>
  <c r="AF43" i="5"/>
  <c r="AT43" i="5"/>
  <c r="AU43" i="5"/>
  <c r="Q43" i="5"/>
  <c r="BP43" i="5"/>
  <c r="BJ43" i="5"/>
  <c r="AG43" i="5"/>
  <c r="R43" i="5"/>
  <c r="BH43" i="5"/>
  <c r="AO43" i="5"/>
  <c r="O43" i="5"/>
  <c r="AW43" i="5"/>
  <c r="V43" i="5"/>
  <c r="AC43" i="5"/>
  <c r="Y43" i="5"/>
  <c r="BO43" i="5"/>
  <c r="AD43" i="5"/>
  <c r="AH43" i="5"/>
  <c r="AY43" i="5"/>
  <c r="BD43" i="5"/>
  <c r="N43" i="5"/>
  <c r="AJ43" i="5"/>
  <c r="BK43" i="5"/>
  <c r="AR43" i="5"/>
  <c r="BE43" i="5"/>
  <c r="BG43" i="5"/>
  <c r="BF43" i="5"/>
  <c r="M43" i="5"/>
  <c r="BQ43" i="5"/>
  <c r="U43" i="5"/>
  <c r="S43" i="5"/>
  <c r="BB43" i="5"/>
  <c r="AN43" i="5"/>
  <c r="BS43" i="5"/>
  <c r="AL43" i="5"/>
  <c r="AV43" i="5"/>
  <c r="BA43" i="5"/>
  <c r="BM43" i="5"/>
  <c r="BR43" i="5"/>
  <c r="BC43" i="5"/>
  <c r="AM43" i="5"/>
  <c r="AP43" i="5"/>
  <c r="X43" i="5"/>
  <c r="AQ43" i="5"/>
  <c r="W43" i="5"/>
  <c r="AS43" i="5"/>
  <c r="AA43" i="5"/>
  <c r="BI43" i="5"/>
  <c r="P43" i="5"/>
  <c r="AE43" i="5"/>
  <c r="Z43" i="5"/>
  <c r="BL43" i="5"/>
  <c r="T43" i="5"/>
  <c r="AK43" i="5"/>
  <c r="AB43" i="5"/>
  <c r="BN43" i="5"/>
  <c r="AZ43" i="5"/>
  <c r="AI43" i="5"/>
  <c r="AX43" i="5"/>
  <c r="AF37" i="5"/>
  <c r="AG37" i="5"/>
  <c r="BJ37" i="5"/>
  <c r="BP37" i="5"/>
  <c r="AU37" i="5"/>
  <c r="BH37" i="5"/>
  <c r="R37" i="5"/>
  <c r="Q37" i="5"/>
  <c r="AT37" i="5"/>
  <c r="M37" i="5"/>
  <c r="W37" i="5"/>
  <c r="BQ37" i="5"/>
  <c r="U37" i="5"/>
  <c r="AJ37" i="5"/>
  <c r="Z37" i="5"/>
  <c r="BE37" i="5"/>
  <c r="O37" i="5"/>
  <c r="V37" i="5"/>
  <c r="AM37" i="5"/>
  <c r="BB37" i="5"/>
  <c r="AC37" i="5"/>
  <c r="N37" i="5"/>
  <c r="AY37" i="5"/>
  <c r="BA37" i="5"/>
  <c r="BR37" i="5"/>
  <c r="BC37" i="5"/>
  <c r="AP37" i="5"/>
  <c r="AA37" i="5"/>
  <c r="AN37" i="5"/>
  <c r="AX37" i="5"/>
  <c r="BK37" i="5"/>
  <c r="AE37" i="5"/>
  <c r="BG37" i="5"/>
  <c r="Y37" i="5"/>
  <c r="BI37" i="5"/>
  <c r="X37" i="5"/>
  <c r="AH37" i="5"/>
  <c r="AO37" i="5"/>
  <c r="AQ37" i="5"/>
  <c r="BD37" i="5"/>
  <c r="AS37" i="5"/>
  <c r="AD37" i="5"/>
  <c r="P37" i="5"/>
  <c r="AB37" i="5"/>
  <c r="AR37" i="5"/>
  <c r="BS37" i="5"/>
  <c r="AL37" i="5"/>
  <c r="BF37" i="5"/>
  <c r="AV37" i="5"/>
  <c r="AW37" i="5"/>
  <c r="BM37" i="5"/>
  <c r="S37" i="5"/>
  <c r="BL37" i="5"/>
  <c r="T37" i="5"/>
  <c r="AZ37" i="5"/>
  <c r="AI37" i="5"/>
  <c r="BO37" i="5"/>
  <c r="AK37" i="5"/>
  <c r="BN37" i="5"/>
  <c r="R33" i="5"/>
  <c r="Q33" i="5"/>
  <c r="BH33" i="5"/>
  <c r="BJ33" i="5"/>
  <c r="AF33" i="5"/>
  <c r="AT33" i="5"/>
  <c r="AG33" i="5"/>
  <c r="BP33" i="5"/>
  <c r="AU33" i="5"/>
  <c r="AQ33" i="5"/>
  <c r="AL33" i="5"/>
  <c r="BF33" i="5"/>
  <c r="BM33" i="5"/>
  <c r="N33" i="5"/>
  <c r="BI33" i="5"/>
  <c r="BK33" i="5"/>
  <c r="BN33" i="5"/>
  <c r="W33" i="5"/>
  <c r="BG33" i="5"/>
  <c r="AV33" i="5"/>
  <c r="AW33" i="5"/>
  <c r="BQ33" i="5"/>
  <c r="AC33" i="5"/>
  <c r="AA33" i="5"/>
  <c r="AE33" i="5"/>
  <c r="BL33" i="5"/>
  <c r="AH33" i="5"/>
  <c r="BD33" i="5"/>
  <c r="V33" i="5"/>
  <c r="S33" i="5"/>
  <c r="BB33" i="5"/>
  <c r="Y33" i="5"/>
  <c r="BS33" i="5"/>
  <c r="AY33" i="5"/>
  <c r="AO33" i="5"/>
  <c r="BE33" i="5"/>
  <c r="M33" i="5"/>
  <c r="BA33" i="5"/>
  <c r="AS33" i="5"/>
  <c r="P33" i="5"/>
  <c r="O33" i="5"/>
  <c r="U33" i="5"/>
  <c r="BR33" i="5"/>
  <c r="BC33" i="5"/>
  <c r="AM33" i="5"/>
  <c r="AD33" i="5"/>
  <c r="AP33" i="5"/>
  <c r="AN33" i="5"/>
  <c r="AX33" i="5"/>
  <c r="BO33" i="5"/>
  <c r="Z33" i="5"/>
  <c r="AJ33" i="5"/>
  <c r="AR33" i="5"/>
  <c r="AI33" i="5"/>
  <c r="T33" i="5"/>
  <c r="AZ33" i="5"/>
  <c r="AB33" i="5"/>
  <c r="AK33" i="5"/>
  <c r="X33" i="5"/>
  <c r="BH25" i="5"/>
  <c r="BP25" i="5"/>
  <c r="R25" i="5"/>
  <c r="AT25" i="5"/>
  <c r="AU25" i="5"/>
  <c r="AF25" i="5"/>
  <c r="AG25" i="5"/>
  <c r="BJ25" i="5"/>
  <c r="Q25" i="5"/>
  <c r="O25" i="5"/>
  <c r="AS25" i="5"/>
  <c r="AD25" i="5"/>
  <c r="AA25" i="5"/>
  <c r="BF25" i="5"/>
  <c r="AV25" i="5"/>
  <c r="AW25" i="5"/>
  <c r="BE25" i="5"/>
  <c r="BM25" i="5"/>
  <c r="BC25" i="5"/>
  <c r="AM25" i="5"/>
  <c r="AJ25" i="5"/>
  <c r="AR25" i="5"/>
  <c r="AY25" i="5"/>
  <c r="BD25" i="5"/>
  <c r="V25" i="5"/>
  <c r="S25" i="5"/>
  <c r="BB25" i="5"/>
  <c r="BS25" i="5"/>
  <c r="AO25" i="5"/>
  <c r="AQ25" i="5"/>
  <c r="BA25" i="5"/>
  <c r="U25" i="5"/>
  <c r="BR25" i="5"/>
  <c r="AP25" i="5"/>
  <c r="AC25" i="5"/>
  <c r="N25" i="5"/>
  <c r="Y25" i="5"/>
  <c r="P25" i="5"/>
  <c r="AB25" i="5"/>
  <c r="BL25" i="5"/>
  <c r="AH25" i="5"/>
  <c r="AL25" i="5"/>
  <c r="BG25" i="5"/>
  <c r="M25" i="5"/>
  <c r="W25" i="5"/>
  <c r="BQ25" i="5"/>
  <c r="BI25" i="5"/>
  <c r="X25" i="5"/>
  <c r="AN25" i="5"/>
  <c r="BN25" i="5"/>
  <c r="Z25" i="5"/>
  <c r="AX25" i="5"/>
  <c r="BK25" i="5"/>
  <c r="AE25" i="5"/>
  <c r="BO25" i="5"/>
  <c r="T25" i="5"/>
  <c r="AI25" i="5"/>
  <c r="AZ25" i="5"/>
  <c r="AK25" i="5"/>
  <c r="BP20" i="5"/>
  <c r="BJ20" i="5"/>
  <c r="AG20" i="5"/>
  <c r="R20" i="5"/>
  <c r="AU20" i="5"/>
  <c r="Q20" i="5"/>
  <c r="AT20" i="5"/>
  <c r="BH20" i="5"/>
  <c r="AF20" i="5"/>
  <c r="AY20" i="5"/>
  <c r="BE20" i="5"/>
  <c r="BA20" i="5"/>
  <c r="BM20" i="5"/>
  <c r="BR20" i="5"/>
  <c r="Y20" i="5"/>
  <c r="BL20" i="5"/>
  <c r="AR20" i="5"/>
  <c r="AO20" i="5"/>
  <c r="AQ20" i="5"/>
  <c r="BD20" i="5"/>
  <c r="M20" i="5"/>
  <c r="AS20" i="5"/>
  <c r="U20" i="5"/>
  <c r="BC20" i="5"/>
  <c r="AM20" i="5"/>
  <c r="AP20" i="5"/>
  <c r="O20" i="5"/>
  <c r="AD20" i="5"/>
  <c r="AC20" i="5"/>
  <c r="N20" i="5"/>
  <c r="BI20" i="5"/>
  <c r="X20" i="5"/>
  <c r="P20" i="5"/>
  <c r="AN20" i="5"/>
  <c r="BN20" i="5"/>
  <c r="AH20" i="5"/>
  <c r="BS20" i="5"/>
  <c r="AL20" i="5"/>
  <c r="BG20" i="5"/>
  <c r="BF20" i="5"/>
  <c r="AW20" i="5"/>
  <c r="V20" i="5"/>
  <c r="AA20" i="5"/>
  <c r="AV20" i="5"/>
  <c r="BQ20" i="5"/>
  <c r="BK20" i="5"/>
  <c r="AB20" i="5"/>
  <c r="W20" i="5"/>
  <c r="S20" i="5"/>
  <c r="BB20" i="5"/>
  <c r="AJ20" i="5"/>
  <c r="Z20" i="5"/>
  <c r="BO20" i="5"/>
  <c r="AX20" i="5"/>
  <c r="AZ20" i="5"/>
  <c r="AI20" i="5"/>
  <c r="AK20" i="5"/>
  <c r="AE20" i="5"/>
  <c r="T20" i="5"/>
  <c r="BJ19" i="5"/>
  <c r="AU19" i="5"/>
  <c r="BH19" i="5"/>
  <c r="Q19" i="5"/>
  <c r="BP19" i="5"/>
  <c r="R19" i="5"/>
  <c r="AF19" i="5"/>
  <c r="AT19" i="5"/>
  <c r="AG19" i="5"/>
  <c r="AH19" i="5"/>
  <c r="AY19" i="5"/>
  <c r="AO19" i="5"/>
  <c r="U19" i="5"/>
  <c r="S19" i="5"/>
  <c r="P19" i="5"/>
  <c r="AB19" i="5"/>
  <c r="BN19" i="5"/>
  <c r="BG19" i="5"/>
  <c r="BD19" i="5"/>
  <c r="BF19" i="5"/>
  <c r="AW19" i="5"/>
  <c r="BA19" i="5"/>
  <c r="BQ19" i="5"/>
  <c r="BI19" i="5"/>
  <c r="BS19" i="5"/>
  <c r="BE19" i="5"/>
  <c r="AV19" i="5"/>
  <c r="AS19" i="5"/>
  <c r="BM19" i="5"/>
  <c r="AM19" i="5"/>
  <c r="BO19" i="5"/>
  <c r="Z19" i="5"/>
  <c r="AR19" i="5"/>
  <c r="AQ19" i="5"/>
  <c r="AL19" i="5"/>
  <c r="AD19" i="5"/>
  <c r="M19" i="5"/>
  <c r="V19" i="5"/>
  <c r="BC19" i="5"/>
  <c r="BB19" i="5"/>
  <c r="AP19" i="5"/>
  <c r="AC19" i="5"/>
  <c r="AA19" i="5"/>
  <c r="N19" i="5"/>
  <c r="X19" i="5"/>
  <c r="AN19" i="5"/>
  <c r="AX19" i="5"/>
  <c r="O19" i="5"/>
  <c r="W19" i="5"/>
  <c r="BR19" i="5"/>
  <c r="Y19" i="5"/>
  <c r="AJ19" i="5"/>
  <c r="BK19" i="5"/>
  <c r="AE19" i="5"/>
  <c r="AI19" i="5"/>
  <c r="AK19" i="5"/>
  <c r="T19" i="5"/>
  <c r="BL19" i="5"/>
  <c r="AZ19" i="5"/>
  <c r="BH53" i="5"/>
  <c r="BJ53" i="5"/>
  <c r="AT53" i="5"/>
  <c r="AG53" i="5"/>
  <c r="Q53" i="5"/>
  <c r="AF53" i="5"/>
  <c r="R53" i="5"/>
  <c r="AU53" i="5"/>
  <c r="BP53" i="5"/>
  <c r="AH53" i="5"/>
  <c r="AQ53" i="5"/>
  <c r="M53" i="5"/>
  <c r="V53" i="5"/>
  <c r="AC53" i="5"/>
  <c r="BN53" i="5"/>
  <c r="AR53" i="5"/>
  <c r="BS53" i="5"/>
  <c r="BF53" i="5"/>
  <c r="AW53" i="5"/>
  <c r="BM53" i="5"/>
  <c r="BR53" i="5"/>
  <c r="AP53" i="5"/>
  <c r="Y53" i="5"/>
  <c r="BQ53" i="5"/>
  <c r="BI53" i="5"/>
  <c r="AN53" i="5"/>
  <c r="AX53" i="5"/>
  <c r="AY53" i="5"/>
  <c r="AL53" i="5"/>
  <c r="AS53" i="5"/>
  <c r="AM53" i="5"/>
  <c r="N53" i="5"/>
  <c r="AO53" i="5"/>
  <c r="BE53" i="5"/>
  <c r="BG53" i="5"/>
  <c r="BD53" i="5"/>
  <c r="O53" i="5"/>
  <c r="S53" i="5"/>
  <c r="AD53" i="5"/>
  <c r="AA53" i="5"/>
  <c r="AJ53" i="5"/>
  <c r="BK53" i="5"/>
  <c r="AE53" i="5"/>
  <c r="Z53" i="5"/>
  <c r="AV53" i="5"/>
  <c r="BA53" i="5"/>
  <c r="W53" i="5"/>
  <c r="U53" i="5"/>
  <c r="BC53" i="5"/>
  <c r="BB53" i="5"/>
  <c r="X53" i="5"/>
  <c r="AB53" i="5"/>
  <c r="BO53" i="5"/>
  <c r="AI53" i="5"/>
  <c r="AZ53" i="5"/>
  <c r="P53" i="5"/>
  <c r="T53" i="5"/>
  <c r="AK53" i="5"/>
  <c r="BL53" i="5"/>
  <c r="R40" i="5"/>
  <c r="BP40" i="5"/>
  <c r="BJ40" i="5"/>
  <c r="AT40" i="5"/>
  <c r="BH40" i="5"/>
  <c r="AG40" i="5"/>
  <c r="AU40" i="5"/>
  <c r="Q40" i="5"/>
  <c r="AF40" i="5"/>
  <c r="BR40" i="5"/>
  <c r="AM40" i="5"/>
  <c r="AC40" i="5"/>
  <c r="P40" i="5"/>
  <c r="AN40" i="5"/>
  <c r="AJ40" i="5"/>
  <c r="AB40" i="5"/>
  <c r="AR40" i="5"/>
  <c r="T40" i="5"/>
  <c r="AY40" i="5"/>
  <c r="O40" i="5"/>
  <c r="AV40" i="5"/>
  <c r="AW40" i="5"/>
  <c r="BA40" i="5"/>
  <c r="BC40" i="5"/>
  <c r="AD40" i="5"/>
  <c r="AP40" i="5"/>
  <c r="X40" i="5"/>
  <c r="AH40" i="5"/>
  <c r="BS40" i="5"/>
  <c r="AO40" i="5"/>
  <c r="V40" i="5"/>
  <c r="BM40" i="5"/>
  <c r="S40" i="5"/>
  <c r="Y40" i="5"/>
  <c r="BI40" i="5"/>
  <c r="BK40" i="5"/>
  <c r="BO40" i="5"/>
  <c r="Z40" i="5"/>
  <c r="BE40" i="5"/>
  <c r="AQ40" i="5"/>
  <c r="BG40" i="5"/>
  <c r="BD40" i="5"/>
  <c r="BF40" i="5"/>
  <c r="AS40" i="5"/>
  <c r="N40" i="5"/>
  <c r="AL40" i="5"/>
  <c r="M40" i="5"/>
  <c r="BQ40" i="5"/>
  <c r="U40" i="5"/>
  <c r="BB40" i="5"/>
  <c r="AX40" i="5"/>
  <c r="W40" i="5"/>
  <c r="AA40" i="5"/>
  <c r="BN40" i="5"/>
  <c r="AI40" i="5"/>
  <c r="AK40" i="5"/>
  <c r="BL40" i="5"/>
  <c r="AZ40" i="5"/>
  <c r="AE40" i="5"/>
  <c r="AU49" i="5"/>
  <c r="Q49" i="5"/>
  <c r="AG49" i="5"/>
  <c r="BJ49" i="5"/>
  <c r="BH49" i="5"/>
  <c r="R49" i="5"/>
  <c r="AF49" i="5"/>
  <c r="BP49" i="5"/>
  <c r="AT49" i="5"/>
  <c r="AH49" i="5"/>
  <c r="AQ49" i="5"/>
  <c r="AS49" i="5"/>
  <c r="U49" i="5"/>
  <c r="S49" i="5"/>
  <c r="AX49" i="5"/>
  <c r="BK49" i="5"/>
  <c r="BE49" i="5"/>
  <c r="AL49" i="5"/>
  <c r="V49" i="5"/>
  <c r="AP49" i="5"/>
  <c r="X49" i="5"/>
  <c r="BG49" i="5"/>
  <c r="BR49" i="5"/>
  <c r="P49" i="5"/>
  <c r="AJ49" i="5"/>
  <c r="BO49" i="5"/>
  <c r="BL49" i="5"/>
  <c r="BS49" i="5"/>
  <c r="AY49" i="5"/>
  <c r="O49" i="5"/>
  <c r="BA49" i="5"/>
  <c r="BM49" i="5"/>
  <c r="BB49" i="5"/>
  <c r="AA49" i="5"/>
  <c r="N49" i="5"/>
  <c r="Y49" i="5"/>
  <c r="BF49" i="5"/>
  <c r="AV49" i="5"/>
  <c r="M49" i="5"/>
  <c r="W49" i="5"/>
  <c r="BQ49" i="5"/>
  <c r="BI49" i="5"/>
  <c r="AO49" i="5"/>
  <c r="BD49" i="5"/>
  <c r="AW49" i="5"/>
  <c r="BC49" i="5"/>
  <c r="AM49" i="5"/>
  <c r="AD49" i="5"/>
  <c r="AC49" i="5"/>
  <c r="AN49" i="5"/>
  <c r="AB49" i="5"/>
  <c r="AE49" i="5"/>
  <c r="T49" i="5"/>
  <c r="AI49" i="5"/>
  <c r="AK49" i="5"/>
  <c r="AR49" i="5"/>
  <c r="BN49" i="5"/>
  <c r="Z49" i="5"/>
  <c r="AZ49" i="5"/>
  <c r="BJ50" i="5"/>
  <c r="BH50" i="5"/>
  <c r="Q50" i="5"/>
  <c r="AF50" i="5"/>
  <c r="AG50" i="5"/>
  <c r="R50" i="5"/>
  <c r="AU50" i="5"/>
  <c r="BP50" i="5"/>
  <c r="AT50" i="5"/>
  <c r="AY50" i="5"/>
  <c r="BA50" i="5"/>
  <c r="AS50" i="5"/>
  <c r="BQ50" i="5"/>
  <c r="BB50" i="5"/>
  <c r="X50" i="5"/>
  <c r="AN50" i="5"/>
  <c r="BK50" i="5"/>
  <c r="AE50" i="5"/>
  <c r="BG50" i="5"/>
  <c r="AD50" i="5"/>
  <c r="AH50" i="5"/>
  <c r="BD50" i="5"/>
  <c r="O50" i="5"/>
  <c r="AW50" i="5"/>
  <c r="W50" i="5"/>
  <c r="U50" i="5"/>
  <c r="V50" i="5"/>
  <c r="S50" i="5"/>
  <c r="AP50" i="5"/>
  <c r="AA50" i="5"/>
  <c r="BN50" i="5"/>
  <c r="AR50" i="5"/>
  <c r="BS50" i="5"/>
  <c r="AO50" i="5"/>
  <c r="AQ50" i="5"/>
  <c r="AL50" i="5"/>
  <c r="AV50" i="5"/>
  <c r="M50" i="5"/>
  <c r="BC50" i="5"/>
  <c r="AC50" i="5"/>
  <c r="AX50" i="5"/>
  <c r="BR50" i="5"/>
  <c r="AM50" i="5"/>
  <c r="Y50" i="5"/>
  <c r="AB50" i="5"/>
  <c r="BE50" i="5"/>
  <c r="BF50" i="5"/>
  <c r="BM50" i="5"/>
  <c r="N50" i="5"/>
  <c r="BI50" i="5"/>
  <c r="P50" i="5"/>
  <c r="BO50" i="5"/>
  <c r="BL50" i="5"/>
  <c r="Z50" i="5"/>
  <c r="T50" i="5"/>
  <c r="AI50" i="5"/>
  <c r="AZ50" i="5"/>
  <c r="AJ50" i="5"/>
  <c r="AK50" i="5"/>
  <c r="L62" i="5"/>
  <c r="AT44" i="5"/>
  <c r="AT62" i="5" s="1"/>
  <c r="BP44" i="5"/>
  <c r="BP62" i="5" s="1"/>
  <c r="R44" i="5"/>
  <c r="R62" i="5" s="1"/>
  <c r="AG44" i="5"/>
  <c r="AG62" i="5" s="1"/>
  <c r="AU44" i="5"/>
  <c r="AU62" i="5" s="1"/>
  <c r="BH44" i="5"/>
  <c r="BH62" i="5" s="1"/>
  <c r="AF44" i="5"/>
  <c r="AF62" i="5" s="1"/>
  <c r="BJ44" i="5"/>
  <c r="BJ62" i="5" s="1"/>
  <c r="Q44" i="5"/>
  <c r="Q62" i="5" s="1"/>
  <c r="BG44" i="5"/>
  <c r="BG62" i="5" s="1"/>
  <c r="BF44" i="5"/>
  <c r="BF62" i="5" s="1"/>
  <c r="AV44" i="5"/>
  <c r="AV62" i="5" s="1"/>
  <c r="M44" i="5"/>
  <c r="M62" i="5" s="1"/>
  <c r="W44" i="5"/>
  <c r="W62" i="5" s="1"/>
  <c r="U44" i="5"/>
  <c r="U62" i="5" s="1"/>
  <c r="BM44" i="5"/>
  <c r="BM62" i="5" s="1"/>
  <c r="AM44" i="5"/>
  <c r="AM62" i="5" s="1"/>
  <c r="BB44" i="5"/>
  <c r="BB62" i="5" s="1"/>
  <c r="AP44" i="5"/>
  <c r="AP62" i="5" s="1"/>
  <c r="P44" i="5"/>
  <c r="P62" i="5" s="1"/>
  <c r="AJ44" i="5"/>
  <c r="AJ62" i="5" s="1"/>
  <c r="AO44" i="5"/>
  <c r="AO62" i="5" s="1"/>
  <c r="O44" i="5"/>
  <c r="O62" i="5" s="1"/>
  <c r="BE44" i="5"/>
  <c r="BE62" i="5" s="1"/>
  <c r="AQ44" i="5"/>
  <c r="AQ62" i="5" s="1"/>
  <c r="BA44" i="5"/>
  <c r="BA62" i="5" s="1"/>
  <c r="AS44" i="5"/>
  <c r="AS62" i="5" s="1"/>
  <c r="BQ44" i="5"/>
  <c r="BQ62" i="5" s="1"/>
  <c r="BC44" i="5"/>
  <c r="BC62" i="5" s="1"/>
  <c r="AD44" i="5"/>
  <c r="AD62" i="5" s="1"/>
  <c r="BI44" i="5"/>
  <c r="BI62" i="5" s="1"/>
  <c r="X44" i="5"/>
  <c r="X62" i="5" s="1"/>
  <c r="BK44" i="5"/>
  <c r="BK62" i="5" s="1"/>
  <c r="AE44" i="5"/>
  <c r="AE62" i="5" s="1"/>
  <c r="AH44" i="5"/>
  <c r="AH62" i="5" s="1"/>
  <c r="AW44" i="5"/>
  <c r="AW62" i="5" s="1"/>
  <c r="V44" i="5"/>
  <c r="V62" i="5" s="1"/>
  <c r="BS44" i="5"/>
  <c r="BS62" i="5" s="1"/>
  <c r="AY44" i="5"/>
  <c r="AY62" i="5" s="1"/>
  <c r="AC44" i="5"/>
  <c r="AC62" i="5" s="1"/>
  <c r="AA44" i="5"/>
  <c r="AA62" i="5" s="1"/>
  <c r="Y44" i="5"/>
  <c r="Y62" i="5" s="1"/>
  <c r="AX44" i="5"/>
  <c r="AX62" i="5" s="1"/>
  <c r="BL44" i="5"/>
  <c r="BL62" i="5" s="1"/>
  <c r="AL44" i="5"/>
  <c r="AL62" i="5" s="1"/>
  <c r="BD44" i="5"/>
  <c r="BD62" i="5" s="1"/>
  <c r="BR44" i="5"/>
  <c r="BR62" i="5" s="1"/>
  <c r="S44" i="5"/>
  <c r="S62" i="5" s="1"/>
  <c r="N44" i="5"/>
  <c r="N62" i="5" s="1"/>
  <c r="AB44" i="5"/>
  <c r="AB62" i="5" s="1"/>
  <c r="Z44" i="5"/>
  <c r="Z62" i="5" s="1"/>
  <c r="AR44" i="5"/>
  <c r="AR62" i="5" s="1"/>
  <c r="AN44" i="5"/>
  <c r="AN62" i="5" s="1"/>
  <c r="BO44" i="5"/>
  <c r="BO62" i="5" s="1"/>
  <c r="AI44" i="5"/>
  <c r="AI62" i="5" s="1"/>
  <c r="AK44" i="5"/>
  <c r="AK62" i="5" s="1"/>
  <c r="BN44" i="5"/>
  <c r="BN62" i="5" s="1"/>
  <c r="T44" i="5"/>
  <c r="T62" i="5" s="1"/>
  <c r="AZ44" i="5"/>
  <c r="AZ62" i="5" s="1"/>
  <c r="Q38" i="5"/>
  <c r="AT38" i="5"/>
  <c r="BJ38" i="5"/>
  <c r="AG38" i="5"/>
  <c r="BP38" i="5"/>
  <c r="R38" i="5"/>
  <c r="AU38" i="5"/>
  <c r="AF38" i="5"/>
  <c r="BH38" i="5"/>
  <c r="BS38" i="5"/>
  <c r="BG38" i="5"/>
  <c r="AS38" i="5"/>
  <c r="S38" i="5"/>
  <c r="AM38" i="5"/>
  <c r="AR38" i="5"/>
  <c r="AY38" i="5"/>
  <c r="V38" i="5"/>
  <c r="BC38" i="5"/>
  <c r="AL38" i="5"/>
  <c r="AV38" i="5"/>
  <c r="M38" i="5"/>
  <c r="W38" i="5"/>
  <c r="U38" i="5"/>
  <c r="BR38" i="5"/>
  <c r="N38" i="5"/>
  <c r="BI38" i="5"/>
  <c r="AB38" i="5"/>
  <c r="BN38" i="5"/>
  <c r="BD38" i="5"/>
  <c r="BA38" i="5"/>
  <c r="BQ38" i="5"/>
  <c r="BM38" i="5"/>
  <c r="AP38" i="5"/>
  <c r="AJ38" i="5"/>
  <c r="BK38" i="5"/>
  <c r="AH38" i="5"/>
  <c r="AO38" i="5"/>
  <c r="BE38" i="5"/>
  <c r="O38" i="5"/>
  <c r="AD38" i="5"/>
  <c r="BB38" i="5"/>
  <c r="Y38" i="5"/>
  <c r="AX38" i="5"/>
  <c r="AE38" i="5"/>
  <c r="AQ38" i="5"/>
  <c r="BF38" i="5"/>
  <c r="AW38" i="5"/>
  <c r="AC38" i="5"/>
  <c r="AA38" i="5"/>
  <c r="BL38" i="5"/>
  <c r="P38" i="5"/>
  <c r="AN38" i="5"/>
  <c r="Z38" i="5"/>
  <c r="T38" i="5"/>
  <c r="X38" i="5"/>
  <c r="AK38" i="5"/>
  <c r="BO38" i="5"/>
  <c r="AI38" i="5"/>
  <c r="AZ38" i="5"/>
  <c r="BP30" i="5"/>
  <c r="BH30" i="5"/>
  <c r="R30" i="5"/>
  <c r="AT30" i="5"/>
  <c r="AF30" i="5"/>
  <c r="BJ30" i="5"/>
  <c r="AU30" i="5"/>
  <c r="Q30" i="5"/>
  <c r="AG30" i="5"/>
  <c r="BD30" i="5"/>
  <c r="AS30" i="5"/>
  <c r="S30" i="5"/>
  <c r="AM30" i="5"/>
  <c r="AC30" i="5"/>
  <c r="AX30" i="5"/>
  <c r="AJ30" i="5"/>
  <c r="BO30" i="5"/>
  <c r="BL30" i="5"/>
  <c r="AQ30" i="5"/>
  <c r="O30" i="5"/>
  <c r="M30" i="5"/>
  <c r="BM30" i="5"/>
  <c r="BC30" i="5"/>
  <c r="AP30" i="5"/>
  <c r="N30" i="5"/>
  <c r="Y30" i="5"/>
  <c r="AH30" i="5"/>
  <c r="AL30" i="5"/>
  <c r="BF30" i="5"/>
  <c r="AW30" i="5"/>
  <c r="BA30" i="5"/>
  <c r="V30" i="5"/>
  <c r="AA30" i="5"/>
  <c r="BI30" i="5"/>
  <c r="X30" i="5"/>
  <c r="BN30" i="5"/>
  <c r="AO30" i="5"/>
  <c r="BG30" i="5"/>
  <c r="AV30" i="5"/>
  <c r="W30" i="5"/>
  <c r="BQ30" i="5"/>
  <c r="BS30" i="5"/>
  <c r="Z30" i="5"/>
  <c r="AR30" i="5"/>
  <c r="AY30" i="5"/>
  <c r="BE30" i="5"/>
  <c r="U30" i="5"/>
  <c r="BR30" i="5"/>
  <c r="AD30" i="5"/>
  <c r="BB30" i="5"/>
  <c r="AE30" i="5"/>
  <c r="AB30" i="5"/>
  <c r="AZ30" i="5"/>
  <c r="AK30" i="5"/>
  <c r="AN30" i="5"/>
  <c r="BK30" i="5"/>
  <c r="T30" i="5"/>
  <c r="AI30" i="5"/>
  <c r="P30" i="5"/>
  <c r="AF26" i="5"/>
  <c r="BH26" i="5"/>
  <c r="AU26" i="5"/>
  <c r="Q26" i="5"/>
  <c r="AT26" i="5"/>
  <c r="BP26" i="5"/>
  <c r="BJ26" i="5"/>
  <c r="R26" i="5"/>
  <c r="AG26" i="5"/>
  <c r="AY26" i="5"/>
  <c r="AO26" i="5"/>
  <c r="AW26" i="5"/>
  <c r="AD26" i="5"/>
  <c r="AP26" i="5"/>
  <c r="BI26" i="5"/>
  <c r="X26" i="5"/>
  <c r="T26" i="5"/>
  <c r="AH26" i="5"/>
  <c r="AV26" i="5"/>
  <c r="V26" i="5"/>
  <c r="BR26" i="5"/>
  <c r="AC26" i="5"/>
  <c r="BS26" i="5"/>
  <c r="BG26" i="5"/>
  <c r="BD26" i="5"/>
  <c r="BQ26" i="5"/>
  <c r="AB26" i="5"/>
  <c r="BE26" i="5"/>
  <c r="M26" i="5"/>
  <c r="S26" i="5"/>
  <c r="AM26" i="5"/>
  <c r="BB26" i="5"/>
  <c r="AA26" i="5"/>
  <c r="N26" i="5"/>
  <c r="Y26" i="5"/>
  <c r="AQ26" i="5"/>
  <c r="O26" i="5"/>
  <c r="W26" i="5"/>
  <c r="BC26" i="5"/>
  <c r="P26" i="5"/>
  <c r="AX26" i="5"/>
  <c r="AE26" i="5"/>
  <c r="AL26" i="5"/>
  <c r="BF26" i="5"/>
  <c r="BA26" i="5"/>
  <c r="AS26" i="5"/>
  <c r="U26" i="5"/>
  <c r="BM26" i="5"/>
  <c r="AN26" i="5"/>
  <c r="BK26" i="5"/>
  <c r="Z26" i="5"/>
  <c r="BL26" i="5"/>
  <c r="AK26" i="5"/>
  <c r="AI26" i="5"/>
  <c r="AJ26" i="5"/>
  <c r="BN26" i="5"/>
  <c r="AR26" i="5"/>
  <c r="BO26" i="5"/>
  <c r="AZ26" i="5"/>
  <c r="BH14" i="5"/>
  <c r="AG14" i="5"/>
  <c r="AT14" i="5"/>
  <c r="BJ14" i="5"/>
  <c r="Q14" i="5"/>
  <c r="AF14" i="5"/>
  <c r="R14" i="5"/>
  <c r="AU14" i="5"/>
  <c r="BP14" i="5"/>
  <c r="AQ14" i="5"/>
  <c r="BG14" i="5"/>
  <c r="M14" i="5"/>
  <c r="U14" i="5"/>
  <c r="V14" i="5"/>
  <c r="S14" i="5"/>
  <c r="AD14" i="5"/>
  <c r="X14" i="5"/>
  <c r="AX14" i="5"/>
  <c r="Z14" i="5"/>
  <c r="AH14" i="5"/>
  <c r="AO14" i="5"/>
  <c r="AL14" i="5"/>
  <c r="AW14" i="5"/>
  <c r="BA14" i="5"/>
  <c r="BB14" i="5"/>
  <c r="AP14" i="5"/>
  <c r="AA14" i="5"/>
  <c r="BS14" i="5"/>
  <c r="AY14" i="5"/>
  <c r="O14" i="5"/>
  <c r="BM14" i="5"/>
  <c r="BL14" i="5"/>
  <c r="AR14" i="5"/>
  <c r="W14" i="5"/>
  <c r="AS14" i="5"/>
  <c r="P14" i="5"/>
  <c r="BD14" i="5"/>
  <c r="BF14" i="5"/>
  <c r="BQ14" i="5"/>
  <c r="AM14" i="5"/>
  <c r="AC14" i="5"/>
  <c r="AN14" i="5"/>
  <c r="BK14" i="5"/>
  <c r="BN14" i="5"/>
  <c r="BE14" i="5"/>
  <c r="AV14" i="5"/>
  <c r="BR14" i="5"/>
  <c r="BC14" i="5"/>
  <c r="N14" i="5"/>
  <c r="Y14" i="5"/>
  <c r="BI14" i="5"/>
  <c r="BO14" i="5"/>
  <c r="AJ14" i="5"/>
  <c r="AE14" i="5"/>
  <c r="AK14" i="5"/>
  <c r="AI14" i="5"/>
  <c r="T14" i="5"/>
  <c r="AZ14" i="5"/>
  <c r="AB14" i="5"/>
  <c r="BJ17" i="5"/>
  <c r="AF17" i="5"/>
  <c r="AG17" i="5"/>
  <c r="BP17" i="5"/>
  <c r="R17" i="5"/>
  <c r="AU17" i="5"/>
  <c r="BH17" i="5"/>
  <c r="Q17" i="5"/>
  <c r="AT17" i="5"/>
  <c r="AH17" i="5"/>
  <c r="AO17" i="5"/>
  <c r="BF17" i="5"/>
  <c r="AV17" i="5"/>
  <c r="BA17" i="5"/>
  <c r="AD17" i="5"/>
  <c r="BB17" i="5"/>
  <c r="N17" i="5"/>
  <c r="BN17" i="5"/>
  <c r="O17" i="5"/>
  <c r="W17" i="5"/>
  <c r="V17" i="5"/>
  <c r="BC17" i="5"/>
  <c r="AP17" i="5"/>
  <c r="Y17" i="5"/>
  <c r="BS17" i="5"/>
  <c r="AQ17" i="5"/>
  <c r="BD17" i="5"/>
  <c r="BM17" i="5"/>
  <c r="AX17" i="5"/>
  <c r="AE17" i="5"/>
  <c r="BE17" i="5"/>
  <c r="AL17" i="5"/>
  <c r="AS17" i="5"/>
  <c r="AC17" i="5"/>
  <c r="AJ17" i="5"/>
  <c r="AY17" i="5"/>
  <c r="M17" i="5"/>
  <c r="AW17" i="5"/>
  <c r="U17" i="5"/>
  <c r="BR17" i="5"/>
  <c r="S17" i="5"/>
  <c r="AM17" i="5"/>
  <c r="P17" i="5"/>
  <c r="BG17" i="5"/>
  <c r="BQ17" i="5"/>
  <c r="AA17" i="5"/>
  <c r="BI17" i="5"/>
  <c r="X17" i="5"/>
  <c r="AR17" i="5"/>
  <c r="AB17" i="5"/>
  <c r="BL17" i="5"/>
  <c r="BK17" i="5"/>
  <c r="BO17" i="5"/>
  <c r="AK17" i="5"/>
  <c r="AZ17" i="5"/>
  <c r="AI17" i="5"/>
  <c r="T17" i="5"/>
  <c r="AN17" i="5"/>
  <c r="Z17" i="5"/>
  <c r="BP47" i="5"/>
  <c r="BJ47" i="5"/>
  <c r="AT47" i="5"/>
  <c r="BH47" i="5"/>
  <c r="R47" i="5"/>
  <c r="AU47" i="5"/>
  <c r="Q47" i="5"/>
  <c r="AF47" i="5"/>
  <c r="AG47" i="5"/>
  <c r="AL47" i="5"/>
  <c r="BC47" i="5"/>
  <c r="AX47" i="5"/>
  <c r="BO47" i="5"/>
  <c r="AH47" i="5"/>
  <c r="AY47" i="5"/>
  <c r="AQ47" i="5"/>
  <c r="M47" i="5"/>
  <c r="BA47" i="5"/>
  <c r="W47" i="5"/>
  <c r="N47" i="5"/>
  <c r="X47" i="5"/>
  <c r="BE47" i="5"/>
  <c r="BG47" i="5"/>
  <c r="BF47" i="5"/>
  <c r="AW47" i="5"/>
  <c r="BB47" i="5"/>
  <c r="AP47" i="5"/>
  <c r="Y47" i="5"/>
  <c r="AB47" i="5"/>
  <c r="U47" i="5"/>
  <c r="BR47" i="5"/>
  <c r="AC47" i="5"/>
  <c r="BI47" i="5"/>
  <c r="AJ47" i="5"/>
  <c r="BS47" i="5"/>
  <c r="AS47" i="5"/>
  <c r="BQ47" i="5"/>
  <c r="AD47" i="5"/>
  <c r="AA47" i="5"/>
  <c r="P47" i="5"/>
  <c r="AO47" i="5"/>
  <c r="BD47" i="5"/>
  <c r="O47" i="5"/>
  <c r="AV47" i="5"/>
  <c r="V47" i="5"/>
  <c r="BM47" i="5"/>
  <c r="S47" i="5"/>
  <c r="AM47" i="5"/>
  <c r="AE47" i="5"/>
  <c r="BK47" i="5"/>
  <c r="BN47" i="5"/>
  <c r="AR47" i="5"/>
  <c r="AZ47" i="5"/>
  <c r="BL47" i="5"/>
  <c r="AN47" i="5"/>
  <c r="Z47" i="5"/>
  <c r="AI47" i="5"/>
  <c r="AK47" i="5"/>
  <c r="T47" i="5"/>
  <c r="Q45" i="5"/>
  <c r="BP45" i="5"/>
  <c r="BJ45" i="5"/>
  <c r="AU45" i="5"/>
  <c r="AT45" i="5"/>
  <c r="R45" i="5"/>
  <c r="AF45" i="5"/>
  <c r="BH45" i="5"/>
  <c r="AG45" i="5"/>
  <c r="BS45" i="5"/>
  <c r="BE45" i="5"/>
  <c r="AV45" i="5"/>
  <c r="BQ45" i="5"/>
  <c r="BC45" i="5"/>
  <c r="AD45" i="5"/>
  <c r="AA45" i="5"/>
  <c r="Y45" i="5"/>
  <c r="AE45" i="5"/>
  <c r="BA45" i="5"/>
  <c r="U45" i="5"/>
  <c r="V45" i="5"/>
  <c r="S45" i="5"/>
  <c r="AM45" i="5"/>
  <c r="AH45" i="5"/>
  <c r="AO45" i="5"/>
  <c r="AL45" i="5"/>
  <c r="BM45" i="5"/>
  <c r="X45" i="5"/>
  <c r="AN45" i="5"/>
  <c r="Z45" i="5"/>
  <c r="M45" i="5"/>
  <c r="AW45" i="5"/>
  <c r="AP45" i="5"/>
  <c r="BK45" i="5"/>
  <c r="AY45" i="5"/>
  <c r="AQ45" i="5"/>
  <c r="BG45" i="5"/>
  <c r="O45" i="5"/>
  <c r="BF45" i="5"/>
  <c r="W45" i="5"/>
  <c r="BB45" i="5"/>
  <c r="AC45" i="5"/>
  <c r="N45" i="5"/>
  <c r="AX45" i="5"/>
  <c r="AB45" i="5"/>
  <c r="AR45" i="5"/>
  <c r="BD45" i="5"/>
  <c r="AS45" i="5"/>
  <c r="BR45" i="5"/>
  <c r="BI45" i="5"/>
  <c r="P45" i="5"/>
  <c r="AJ45" i="5"/>
  <c r="BN45" i="5"/>
  <c r="BO45" i="5"/>
  <c r="BL45" i="5"/>
  <c r="T45" i="5"/>
  <c r="AZ45" i="5"/>
  <c r="AK45" i="5"/>
  <c r="AI45" i="5"/>
  <c r="BJ56" i="5"/>
  <c r="AG56" i="5"/>
  <c r="AF56" i="5"/>
  <c r="BH56" i="5"/>
  <c r="R56" i="5"/>
  <c r="AU56" i="5"/>
  <c r="BP56" i="5"/>
  <c r="Q56" i="5"/>
  <c r="AT56" i="5"/>
  <c r="BA56" i="5"/>
  <c r="W56" i="5"/>
  <c r="BN56" i="5"/>
  <c r="AH56" i="5"/>
  <c r="BD56" i="5"/>
  <c r="M56" i="5"/>
  <c r="BQ56" i="5"/>
  <c r="V56" i="5"/>
  <c r="S56" i="5"/>
  <c r="AO56" i="5"/>
  <c r="AV56" i="5"/>
  <c r="U56" i="5"/>
  <c r="BC56" i="5"/>
  <c r="AM56" i="5"/>
  <c r="AP56" i="5"/>
  <c r="AC56" i="5"/>
  <c r="X56" i="5"/>
  <c r="BK56" i="5"/>
  <c r="BL56" i="5"/>
  <c r="BE56" i="5"/>
  <c r="AQ56" i="5"/>
  <c r="AS56" i="5"/>
  <c r="BR56" i="5"/>
  <c r="AA56" i="5"/>
  <c r="Y56" i="5"/>
  <c r="BS56" i="5"/>
  <c r="AY56" i="5"/>
  <c r="BG56" i="5"/>
  <c r="BF56" i="5"/>
  <c r="AW56" i="5"/>
  <c r="BM56" i="5"/>
  <c r="AD56" i="5"/>
  <c r="BB56" i="5"/>
  <c r="N56" i="5"/>
  <c r="BI56" i="5"/>
  <c r="P56" i="5"/>
  <c r="AE56" i="5"/>
  <c r="BO56" i="5"/>
  <c r="AL56" i="5"/>
  <c r="O56" i="5"/>
  <c r="AN56" i="5"/>
  <c r="AX56" i="5"/>
  <c r="AJ56" i="5"/>
  <c r="Z56" i="5"/>
  <c r="AI56" i="5"/>
  <c r="AK56" i="5"/>
  <c r="AB56" i="5"/>
  <c r="AR56" i="5"/>
  <c r="AZ56" i="5"/>
  <c r="T56" i="5"/>
  <c r="R54" i="5"/>
  <c r="AU54" i="5"/>
  <c r="Q54" i="5"/>
  <c r="BP54" i="5"/>
  <c r="BJ54" i="5"/>
  <c r="AF54" i="5"/>
  <c r="AG54" i="5"/>
  <c r="BH54" i="5"/>
  <c r="AT54" i="5"/>
  <c r="W54" i="5"/>
  <c r="N54" i="5"/>
  <c r="BI54" i="5"/>
  <c r="BK54" i="5"/>
  <c r="BN54" i="5"/>
  <c r="Z54" i="5"/>
  <c r="T54" i="5"/>
  <c r="AH54" i="5"/>
  <c r="BE54" i="5"/>
  <c r="BD54" i="5"/>
  <c r="BF54" i="5"/>
  <c r="M54" i="5"/>
  <c r="BA54" i="5"/>
  <c r="AS54" i="5"/>
  <c r="AM54" i="5"/>
  <c r="AD54" i="5"/>
  <c r="AC54" i="5"/>
  <c r="BS54" i="5"/>
  <c r="AO54" i="5"/>
  <c r="BB54" i="5"/>
  <c r="Y54" i="5"/>
  <c r="BO54" i="5"/>
  <c r="BL54" i="5"/>
  <c r="BQ54" i="5"/>
  <c r="BR54" i="5"/>
  <c r="S54" i="5"/>
  <c r="AP54" i="5"/>
  <c r="X54" i="5"/>
  <c r="AN54" i="5"/>
  <c r="AQ54" i="5"/>
  <c r="AL54" i="5"/>
  <c r="BG54" i="5"/>
  <c r="U54" i="5"/>
  <c r="V54" i="5"/>
  <c r="BC54" i="5"/>
  <c r="AY54" i="5"/>
  <c r="O54" i="5"/>
  <c r="AV54" i="5"/>
  <c r="AW54" i="5"/>
  <c r="BM54" i="5"/>
  <c r="AA54" i="5"/>
  <c r="AX54" i="5"/>
  <c r="AR54" i="5"/>
  <c r="P54" i="5"/>
  <c r="AZ54" i="5"/>
  <c r="AJ54" i="5"/>
  <c r="AI54" i="5"/>
  <c r="AK54" i="5"/>
  <c r="AB54" i="5"/>
  <c r="AE54" i="5"/>
  <c r="BP48" i="5"/>
  <c r="AG48" i="5"/>
  <c r="R48" i="5"/>
  <c r="Q48" i="5"/>
  <c r="AF48" i="5"/>
  <c r="AT48" i="5"/>
  <c r="AU48" i="5"/>
  <c r="BJ48" i="5"/>
  <c r="BH48" i="5"/>
  <c r="AY48" i="5"/>
  <c r="O48" i="5"/>
  <c r="AV48" i="5"/>
  <c r="V48" i="5"/>
  <c r="N48" i="5"/>
  <c r="AB48" i="5"/>
  <c r="BO48" i="5"/>
  <c r="AO48" i="5"/>
  <c r="AQ48" i="5"/>
  <c r="BQ48" i="5"/>
  <c r="BM48" i="5"/>
  <c r="BR48" i="5"/>
  <c r="BI48" i="5"/>
  <c r="AW48" i="5"/>
  <c r="AD48" i="5"/>
  <c r="P48" i="5"/>
  <c r="AJ48" i="5"/>
  <c r="BF48" i="5"/>
  <c r="BA48" i="5"/>
  <c r="W48" i="5"/>
  <c r="BC48" i="5"/>
  <c r="BB48" i="5"/>
  <c r="AC48" i="5"/>
  <c r="AA48" i="5"/>
  <c r="Y48" i="5"/>
  <c r="AN48" i="5"/>
  <c r="AX48" i="5"/>
  <c r="AH48" i="5"/>
  <c r="BE48" i="5"/>
  <c r="BD48" i="5"/>
  <c r="S48" i="5"/>
  <c r="AP48" i="5"/>
  <c r="X48" i="5"/>
  <c r="Z48" i="5"/>
  <c r="BS48" i="5"/>
  <c r="AL48" i="5"/>
  <c r="BG48" i="5"/>
  <c r="M48" i="5"/>
  <c r="AS48" i="5"/>
  <c r="U48" i="5"/>
  <c r="AM48" i="5"/>
  <c r="BK48" i="5"/>
  <c r="AK48" i="5"/>
  <c r="BL48" i="5"/>
  <c r="AE48" i="5"/>
  <c r="BN48" i="5"/>
  <c r="AZ48" i="5"/>
  <c r="AR48" i="5"/>
  <c r="T48" i="5"/>
  <c r="AI48" i="5"/>
  <c r="BJ42" i="5"/>
  <c r="BH42" i="5"/>
  <c r="AF42" i="5"/>
  <c r="Q42" i="5"/>
  <c r="AU42" i="5"/>
  <c r="AT42" i="5"/>
  <c r="AG42" i="5"/>
  <c r="BP42" i="5"/>
  <c r="R42" i="5"/>
  <c r="O42" i="5"/>
  <c r="AW42" i="5"/>
  <c r="V42" i="5"/>
  <c r="AA42" i="5"/>
  <c r="BI42" i="5"/>
  <c r="AY42" i="5"/>
  <c r="AO42" i="5"/>
  <c r="BG42" i="5"/>
  <c r="BF42" i="5"/>
  <c r="U42" i="5"/>
  <c r="BB42" i="5"/>
  <c r="AS42" i="5"/>
  <c r="BK42" i="5"/>
  <c r="Z42" i="5"/>
  <c r="W42" i="5"/>
  <c r="AM42" i="5"/>
  <c r="AP42" i="5"/>
  <c r="P42" i="5"/>
  <c r="AJ42" i="5"/>
  <c r="AH42" i="5"/>
  <c r="AL42" i="5"/>
  <c r="BD42" i="5"/>
  <c r="BM42" i="5"/>
  <c r="BR42" i="5"/>
  <c r="S42" i="5"/>
  <c r="N42" i="5"/>
  <c r="AB42" i="5"/>
  <c r="BO42" i="5"/>
  <c r="BN42" i="5"/>
  <c r="BL42" i="5"/>
  <c r="BS42" i="5"/>
  <c r="BE42" i="5"/>
  <c r="AQ42" i="5"/>
  <c r="AV42" i="5"/>
  <c r="M42" i="5"/>
  <c r="BA42" i="5"/>
  <c r="BQ42" i="5"/>
  <c r="BC42" i="5"/>
  <c r="AD42" i="5"/>
  <c r="AC42" i="5"/>
  <c r="Y42" i="5"/>
  <c r="X42" i="5"/>
  <c r="AN42" i="5"/>
  <c r="AR42" i="5"/>
  <c r="AE42" i="5"/>
  <c r="AZ42" i="5"/>
  <c r="AK42" i="5"/>
  <c r="AI42" i="5"/>
  <c r="AX42" i="5"/>
  <c r="T42" i="5"/>
  <c r="Q36" i="5"/>
  <c r="BH36" i="5"/>
  <c r="AT36" i="5"/>
  <c r="BP36" i="5"/>
  <c r="BJ36" i="5"/>
  <c r="AG36" i="5"/>
  <c r="R36" i="5"/>
  <c r="AU36" i="5"/>
  <c r="AF36" i="5"/>
  <c r="AH36" i="5"/>
  <c r="AQ36" i="5"/>
  <c r="M36" i="5"/>
  <c r="V36" i="5"/>
  <c r="BR36" i="5"/>
  <c r="BC36" i="5"/>
  <c r="Y36" i="5"/>
  <c r="BG36" i="5"/>
  <c r="BD36" i="5"/>
  <c r="AV36" i="5"/>
  <c r="AW36" i="5"/>
  <c r="W36" i="5"/>
  <c r="BQ36" i="5"/>
  <c r="BI36" i="5"/>
  <c r="BS36" i="5"/>
  <c r="BE36" i="5"/>
  <c r="BA36" i="5"/>
  <c r="AM36" i="5"/>
  <c r="BB36" i="5"/>
  <c r="AC36" i="5"/>
  <c r="AA36" i="5"/>
  <c r="N36" i="5"/>
  <c r="Z36" i="5"/>
  <c r="AR36" i="5"/>
  <c r="AY36" i="5"/>
  <c r="AO36" i="5"/>
  <c r="O36" i="5"/>
  <c r="AD36" i="5"/>
  <c r="X36" i="5"/>
  <c r="P36" i="5"/>
  <c r="AX36" i="5"/>
  <c r="AL36" i="5"/>
  <c r="BF36" i="5"/>
  <c r="AS36" i="5"/>
  <c r="U36" i="5"/>
  <c r="BM36" i="5"/>
  <c r="AP36" i="5"/>
  <c r="AN36" i="5"/>
  <c r="BK36" i="5"/>
  <c r="AE36" i="5"/>
  <c r="BL36" i="5"/>
  <c r="S36" i="5"/>
  <c r="BO36" i="5"/>
  <c r="AI36" i="5"/>
  <c r="AJ36" i="5"/>
  <c r="BN36" i="5"/>
  <c r="T36" i="5"/>
  <c r="AK36" i="5"/>
  <c r="AZ36" i="5"/>
  <c r="AB36" i="5"/>
  <c r="R31" i="5"/>
  <c r="AU31" i="5"/>
  <c r="Q31" i="5"/>
  <c r="AF31" i="5"/>
  <c r="AG31" i="5"/>
  <c r="BP31" i="5"/>
  <c r="BJ31" i="5"/>
  <c r="AT31" i="5"/>
  <c r="BH31" i="5"/>
  <c r="BG31" i="5"/>
  <c r="BD31" i="5"/>
  <c r="AV31" i="5"/>
  <c r="BM31" i="5"/>
  <c r="BK31" i="5"/>
  <c r="AB31" i="5"/>
  <c r="BS31" i="5"/>
  <c r="AY31" i="5"/>
  <c r="AQ31" i="5"/>
  <c r="AL31" i="5"/>
  <c r="W31" i="5"/>
  <c r="AS31" i="5"/>
  <c r="AO31" i="5"/>
  <c r="O31" i="5"/>
  <c r="M31" i="5"/>
  <c r="BQ31" i="5"/>
  <c r="V31" i="5"/>
  <c r="BR31" i="5"/>
  <c r="S31" i="5"/>
  <c r="BB31" i="5"/>
  <c r="AC31" i="5"/>
  <c r="BI31" i="5"/>
  <c r="AN31" i="5"/>
  <c r="BL31" i="5"/>
  <c r="AH31" i="5"/>
  <c r="AP31" i="5"/>
  <c r="AA31" i="5"/>
  <c r="AX31" i="5"/>
  <c r="AW31" i="5"/>
  <c r="U31" i="5"/>
  <c r="N31" i="5"/>
  <c r="X31" i="5"/>
  <c r="BN31" i="5"/>
  <c r="AR31" i="5"/>
  <c r="BE31" i="5"/>
  <c r="BF31" i="5"/>
  <c r="BA31" i="5"/>
  <c r="BC31" i="5"/>
  <c r="AM31" i="5"/>
  <c r="AD31" i="5"/>
  <c r="Y31" i="5"/>
  <c r="BO31" i="5"/>
  <c r="P31" i="5"/>
  <c r="T31" i="5"/>
  <c r="AJ31" i="5"/>
  <c r="AE31" i="5"/>
  <c r="Z31" i="5"/>
  <c r="AK31" i="5"/>
  <c r="AZ31" i="5"/>
  <c r="AI31" i="5"/>
  <c r="Q24" i="5"/>
  <c r="AT24" i="5"/>
  <c r="AU24" i="5"/>
  <c r="AF24" i="5"/>
  <c r="BJ24" i="5"/>
  <c r="R24" i="5"/>
  <c r="AG24" i="5"/>
  <c r="BH24" i="5"/>
  <c r="BP24" i="5"/>
  <c r="BS24" i="5"/>
  <c r="BG24" i="5"/>
  <c r="AP24" i="5"/>
  <c r="AA24" i="5"/>
  <c r="AB24" i="5"/>
  <c r="AE24" i="5"/>
  <c r="BN24" i="5"/>
  <c r="AR24" i="5"/>
  <c r="AH24" i="5"/>
  <c r="AL24" i="5"/>
  <c r="W24" i="5"/>
  <c r="S24" i="5"/>
  <c r="AD24" i="5"/>
  <c r="AY24" i="5"/>
  <c r="AQ24" i="5"/>
  <c r="M24" i="5"/>
  <c r="AS24" i="5"/>
  <c r="BQ24" i="5"/>
  <c r="BR24" i="5"/>
  <c r="BC24" i="5"/>
  <c r="AC24" i="5"/>
  <c r="Y24" i="5"/>
  <c r="BL24" i="5"/>
  <c r="BE24" i="5"/>
  <c r="O24" i="5"/>
  <c r="AW24" i="5"/>
  <c r="U24" i="5"/>
  <c r="AM24" i="5"/>
  <c r="BB24" i="5"/>
  <c r="BI24" i="5"/>
  <c r="AN24" i="5"/>
  <c r="AX24" i="5"/>
  <c r="BD24" i="5"/>
  <c r="BA24" i="5"/>
  <c r="V24" i="5"/>
  <c r="BM24" i="5"/>
  <c r="X24" i="5"/>
  <c r="AJ24" i="5"/>
  <c r="AO24" i="5"/>
  <c r="BF24" i="5"/>
  <c r="AV24" i="5"/>
  <c r="N24" i="5"/>
  <c r="P24" i="5"/>
  <c r="BK24" i="5"/>
  <c r="Z24" i="5"/>
  <c r="T24" i="5"/>
  <c r="BO24" i="5"/>
  <c r="AK24" i="5"/>
  <c r="AZ24" i="5"/>
  <c r="AI24" i="5"/>
  <c r="BP15" i="5"/>
  <c r="AF15" i="5"/>
  <c r="AU15" i="5"/>
  <c r="AT15" i="5"/>
  <c r="AG15" i="5"/>
  <c r="Q15" i="5"/>
  <c r="BJ15" i="5"/>
  <c r="BH15" i="5"/>
  <c r="R15" i="5"/>
  <c r="AO15" i="5"/>
  <c r="BE15" i="5"/>
  <c r="M15" i="5"/>
  <c r="BA15" i="5"/>
  <c r="U15" i="5"/>
  <c r="AM15" i="5"/>
  <c r="AC15" i="5"/>
  <c r="P15" i="5"/>
  <c r="AE15" i="5"/>
  <c r="AH15" i="5"/>
  <c r="AL15" i="5"/>
  <c r="AW15" i="5"/>
  <c r="Y15" i="5"/>
  <c r="AY15" i="5"/>
  <c r="BG15" i="5"/>
  <c r="BD15" i="5"/>
  <c r="BF15" i="5"/>
  <c r="AS15" i="5"/>
  <c r="BB15" i="5"/>
  <c r="BI15" i="5"/>
  <c r="BK15" i="5"/>
  <c r="BS15" i="5"/>
  <c r="W15" i="5"/>
  <c r="BR15" i="5"/>
  <c r="AP15" i="5"/>
  <c r="O15" i="5"/>
  <c r="V15" i="5"/>
  <c r="BM15" i="5"/>
  <c r="S15" i="5"/>
  <c r="N15" i="5"/>
  <c r="X15" i="5"/>
  <c r="AJ15" i="5"/>
  <c r="BO15" i="5"/>
  <c r="AQ15" i="5"/>
  <c r="AV15" i="5"/>
  <c r="BQ15" i="5"/>
  <c r="BC15" i="5"/>
  <c r="AD15" i="5"/>
  <c r="AA15" i="5"/>
  <c r="AN15" i="5"/>
  <c r="AX15" i="5"/>
  <c r="BN15" i="5"/>
  <c r="AR15" i="5"/>
  <c r="T15" i="5"/>
  <c r="AI15" i="5"/>
  <c r="Z15" i="5"/>
  <c r="AK15" i="5"/>
  <c r="AB15" i="5"/>
  <c r="BL15" i="5"/>
  <c r="AZ15" i="5"/>
  <c r="I57" i="4"/>
  <c r="J57" i="4" s="1"/>
  <c r="K54" i="4" s="1"/>
  <c r="L54" i="4" s="1"/>
  <c r="I57" i="2"/>
  <c r="J57" i="2" s="1"/>
  <c r="AQ24" i="12" l="1"/>
  <c r="AR24" i="12" s="1"/>
  <c r="AS24" i="12" s="1"/>
  <c r="AT24" i="12" s="1"/>
  <c r="AZ24" i="12" s="1"/>
  <c r="C25" i="9"/>
  <c r="E25" i="9" s="1"/>
  <c r="AW24" i="10"/>
  <c r="AY24" i="10" s="1"/>
  <c r="BB24" i="10" s="1"/>
  <c r="AX24" i="10"/>
  <c r="BA24" i="10" s="1"/>
  <c r="N25" i="8"/>
  <c r="M25" i="8"/>
  <c r="AW24" i="12"/>
  <c r="AY24" i="12" s="1"/>
  <c r="BB24" i="12" s="1"/>
  <c r="X24" i="6"/>
  <c r="Z24" i="6" s="1"/>
  <c r="AA24" i="6" s="1"/>
  <c r="AB24" i="6" s="1"/>
  <c r="AH24" i="6" s="1"/>
  <c r="AD24" i="6"/>
  <c r="I54" i="1"/>
  <c r="J54" i="1" s="1"/>
  <c r="F55" i="1"/>
  <c r="E55" i="1"/>
  <c r="C55" i="1"/>
  <c r="I55" i="1" s="1"/>
  <c r="J55" i="1" s="1"/>
  <c r="B56" i="1"/>
  <c r="S54" i="4"/>
  <c r="AI54" i="4"/>
  <c r="AY54" i="4"/>
  <c r="BO54" i="4"/>
  <c r="AA54" i="4"/>
  <c r="AQ54" i="4"/>
  <c r="BG54" i="4"/>
  <c r="W54" i="4"/>
  <c r="AE54" i="4"/>
  <c r="AM54" i="4"/>
  <c r="AU54" i="4"/>
  <c r="BC54" i="4"/>
  <c r="BK54" i="4"/>
  <c r="BS54" i="4"/>
  <c r="BR54" i="4"/>
  <c r="O54" i="4"/>
  <c r="M54" i="4"/>
  <c r="BL54" i="4"/>
  <c r="P54" i="4"/>
  <c r="AT54" i="4"/>
  <c r="BH54" i="4"/>
  <c r="AR54" i="4"/>
  <c r="Z54" i="4"/>
  <c r="U54" i="4"/>
  <c r="AH54" i="4"/>
  <c r="AC54" i="4"/>
  <c r="BJ54" i="4"/>
  <c r="N54" i="4"/>
  <c r="AX54" i="4"/>
  <c r="AS54" i="4"/>
  <c r="AF54" i="4"/>
  <c r="AO54" i="4"/>
  <c r="BF54" i="4"/>
  <c r="BA54" i="4"/>
  <c r="BD54" i="4"/>
  <c r="BN54" i="4"/>
  <c r="R54" i="4"/>
  <c r="BI54" i="4"/>
  <c r="AV54" i="4"/>
  <c r="AD54" i="4"/>
  <c r="BE54" i="4"/>
  <c r="AB54" i="4"/>
  <c r="BQ54" i="4"/>
  <c r="AN54" i="4"/>
  <c r="BB54" i="4"/>
  <c r="BM54" i="4"/>
  <c r="BP54" i="4"/>
  <c r="AP54" i="4"/>
  <c r="T54" i="4"/>
  <c r="V54" i="4"/>
  <c r="AG54" i="4"/>
  <c r="Q54" i="4"/>
  <c r="AJ54" i="4"/>
  <c r="Y54" i="4"/>
  <c r="AK54" i="4"/>
  <c r="X54" i="4"/>
  <c r="AL54" i="4"/>
  <c r="AW54" i="4"/>
  <c r="AZ54" i="4"/>
  <c r="K57" i="4"/>
  <c r="L57" i="4" s="1"/>
  <c r="K58" i="4"/>
  <c r="L58" i="4" s="1"/>
  <c r="K16" i="4"/>
  <c r="L16" i="4" s="1"/>
  <c r="K14" i="4"/>
  <c r="L14" i="4" s="1"/>
  <c r="K15" i="4"/>
  <c r="L15" i="4" s="1"/>
  <c r="K18" i="4"/>
  <c r="L18" i="4" s="1"/>
  <c r="K19" i="4"/>
  <c r="L19" i="4" s="1"/>
  <c r="K17" i="4"/>
  <c r="L17" i="4" s="1"/>
  <c r="K20" i="4"/>
  <c r="L20" i="4" s="1"/>
  <c r="K21" i="4"/>
  <c r="L21" i="4" s="1"/>
  <c r="K23" i="4"/>
  <c r="L23" i="4" s="1"/>
  <c r="K22" i="4"/>
  <c r="L22" i="4" s="1"/>
  <c r="K26" i="4"/>
  <c r="L26" i="4" s="1"/>
  <c r="K24" i="4"/>
  <c r="L24" i="4" s="1"/>
  <c r="K25" i="4"/>
  <c r="L25" i="4" s="1"/>
  <c r="K27" i="4"/>
  <c r="L27" i="4" s="1"/>
  <c r="K29" i="4"/>
  <c r="L29" i="4" s="1"/>
  <c r="K30" i="4"/>
  <c r="L30" i="4" s="1"/>
  <c r="K28" i="4"/>
  <c r="L28" i="4" s="1"/>
  <c r="K31" i="4"/>
  <c r="L31" i="4" s="1"/>
  <c r="K32" i="4"/>
  <c r="L32" i="4" s="1"/>
  <c r="K33" i="4"/>
  <c r="L33" i="4" s="1"/>
  <c r="K34" i="4"/>
  <c r="L34" i="4" s="1"/>
  <c r="K35" i="4"/>
  <c r="L35" i="4" s="1"/>
  <c r="K38" i="4"/>
  <c r="L38" i="4" s="1"/>
  <c r="K36" i="4"/>
  <c r="L36" i="4" s="1"/>
  <c r="K37" i="4"/>
  <c r="L37" i="4" s="1"/>
  <c r="K39" i="4"/>
  <c r="L39" i="4" s="1"/>
  <c r="K40" i="4"/>
  <c r="L40" i="4" s="1"/>
  <c r="K42" i="4"/>
  <c r="L42" i="4" s="1"/>
  <c r="K41" i="4"/>
  <c r="L41" i="4" s="1"/>
  <c r="K44" i="4"/>
  <c r="L44" i="4" s="1"/>
  <c r="L62" i="4" s="1"/>
  <c r="K45" i="4"/>
  <c r="L45" i="4" s="1"/>
  <c r="K43" i="4"/>
  <c r="L43" i="4" s="1"/>
  <c r="K47" i="4"/>
  <c r="L47" i="4" s="1"/>
  <c r="K48" i="4"/>
  <c r="L48" i="4" s="1"/>
  <c r="K46" i="4"/>
  <c r="L46" i="4" s="1"/>
  <c r="K50" i="4"/>
  <c r="L50" i="4" s="1"/>
  <c r="K49" i="4"/>
  <c r="L49" i="4" s="1"/>
  <c r="K51" i="4"/>
  <c r="L51" i="4" s="1"/>
  <c r="K52" i="4"/>
  <c r="L52" i="4" s="1"/>
  <c r="K53" i="4"/>
  <c r="L53" i="4" s="1"/>
  <c r="K56" i="4"/>
  <c r="L56" i="4" s="1"/>
  <c r="K55" i="4"/>
  <c r="L55" i="4" s="1"/>
  <c r="K57" i="2"/>
  <c r="L57" i="2" s="1"/>
  <c r="K58" i="2"/>
  <c r="L58" i="2" s="1"/>
  <c r="K14" i="2"/>
  <c r="L14" i="2" s="1"/>
  <c r="K17" i="2"/>
  <c r="L17" i="2" s="1"/>
  <c r="K15" i="2"/>
  <c r="L15" i="2" s="1"/>
  <c r="K19" i="2"/>
  <c r="L19" i="2" s="1"/>
  <c r="K18" i="2"/>
  <c r="L18" i="2" s="1"/>
  <c r="K16" i="2"/>
  <c r="L16" i="2" s="1"/>
  <c r="K21" i="2"/>
  <c r="L21" i="2" s="1"/>
  <c r="K22" i="2"/>
  <c r="L22" i="2" s="1"/>
  <c r="K20" i="2"/>
  <c r="L20" i="2" s="1"/>
  <c r="K24" i="2"/>
  <c r="L24" i="2" s="1"/>
  <c r="K23" i="2"/>
  <c r="L23" i="2" s="1"/>
  <c r="K25" i="2"/>
  <c r="L25" i="2" s="1"/>
  <c r="K26" i="2"/>
  <c r="L26" i="2" s="1"/>
  <c r="K27" i="2"/>
  <c r="L27" i="2" s="1"/>
  <c r="K29" i="2"/>
  <c r="L29" i="2" s="1"/>
  <c r="K28" i="2"/>
  <c r="L28" i="2" s="1"/>
  <c r="K30" i="2"/>
  <c r="L30" i="2" s="1"/>
  <c r="K31" i="2"/>
  <c r="L31" i="2" s="1"/>
  <c r="K32" i="2"/>
  <c r="L32" i="2" s="1"/>
  <c r="K33" i="2"/>
  <c r="L33" i="2" s="1"/>
  <c r="K35" i="2"/>
  <c r="L35" i="2" s="1"/>
  <c r="K34" i="2"/>
  <c r="L34" i="2" s="1"/>
  <c r="K36" i="2"/>
  <c r="L36" i="2" s="1"/>
  <c r="K39" i="2"/>
  <c r="L39" i="2" s="1"/>
  <c r="K37" i="2"/>
  <c r="L37" i="2" s="1"/>
  <c r="K38" i="2"/>
  <c r="L38" i="2" s="1"/>
  <c r="K40" i="2"/>
  <c r="L40" i="2" s="1"/>
  <c r="K41" i="2"/>
  <c r="L41" i="2" s="1"/>
  <c r="K42" i="2"/>
  <c r="L42" i="2" s="1"/>
  <c r="K43" i="2"/>
  <c r="L43" i="2" s="1"/>
  <c r="K45" i="2"/>
  <c r="L45" i="2" s="1"/>
  <c r="K44" i="2"/>
  <c r="L44" i="2" s="1"/>
  <c r="K46" i="2"/>
  <c r="L46" i="2" s="1"/>
  <c r="K47" i="2"/>
  <c r="L47" i="2" s="1"/>
  <c r="K48" i="2"/>
  <c r="L48" i="2" s="1"/>
  <c r="K49" i="2"/>
  <c r="L49" i="2" s="1"/>
  <c r="K50" i="2"/>
  <c r="L50" i="2" s="1"/>
  <c r="K56" i="2"/>
  <c r="L56" i="2" s="1"/>
  <c r="K53" i="2"/>
  <c r="L53" i="2" s="1"/>
  <c r="K55" i="2"/>
  <c r="L55" i="2" s="1"/>
  <c r="K54" i="2"/>
  <c r="L54" i="2" s="1"/>
  <c r="K51" i="2"/>
  <c r="L51" i="2" s="1"/>
  <c r="K52" i="2"/>
  <c r="L52" i="2" s="1"/>
  <c r="C25" i="10" l="1"/>
  <c r="E25" i="10" s="1"/>
  <c r="C25" i="12"/>
  <c r="E25" i="12" s="1"/>
  <c r="D25" i="9"/>
  <c r="F25" i="9" s="1"/>
  <c r="J25" i="9" s="1"/>
  <c r="O25" i="8"/>
  <c r="P25" i="8"/>
  <c r="U25" i="8"/>
  <c r="T25" i="8"/>
  <c r="AF24" i="6"/>
  <c r="AL24" i="6" s="1"/>
  <c r="AE24" i="6"/>
  <c r="AG24" i="6"/>
  <c r="AI24" i="6" s="1"/>
  <c r="AJ24" i="6" s="1"/>
  <c r="AK24" i="6" s="1"/>
  <c r="AQ24" i="6" s="1"/>
  <c r="B57" i="1"/>
  <c r="E56" i="1"/>
  <c r="C56" i="1"/>
  <c r="F56" i="1"/>
  <c r="O52" i="4"/>
  <c r="S52" i="4"/>
  <c r="AA52" i="4"/>
  <c r="AI52" i="4"/>
  <c r="AQ52" i="4"/>
  <c r="AY52" i="4"/>
  <c r="BG52" i="4"/>
  <c r="BO52" i="4"/>
  <c r="W52" i="4"/>
  <c r="AM52" i="4"/>
  <c r="BC52" i="4"/>
  <c r="BS52" i="4"/>
  <c r="BR52" i="4"/>
  <c r="AE52" i="4"/>
  <c r="AU52" i="4"/>
  <c r="BK52" i="4"/>
  <c r="AH52" i="4"/>
  <c r="BI52" i="4"/>
  <c r="P52" i="4"/>
  <c r="AD52" i="4"/>
  <c r="BE52" i="4"/>
  <c r="AP52" i="4"/>
  <c r="BA52" i="4"/>
  <c r="AX52" i="4"/>
  <c r="AF52" i="4"/>
  <c r="AT52" i="4"/>
  <c r="R52" i="4"/>
  <c r="AC52" i="4"/>
  <c r="M52" i="4"/>
  <c r="AV52" i="4"/>
  <c r="BJ52" i="4"/>
  <c r="N52" i="4"/>
  <c r="Y52" i="4"/>
  <c r="AR52" i="4"/>
  <c r="U52" i="4"/>
  <c r="BN52" i="4"/>
  <c r="AS52" i="4"/>
  <c r="BL52" i="4"/>
  <c r="AO52" i="4"/>
  <c r="BH52" i="4"/>
  <c r="Z52" i="4"/>
  <c r="X52" i="4"/>
  <c r="AG52" i="4"/>
  <c r="Q52" i="4"/>
  <c r="AZ52" i="4"/>
  <c r="AB52" i="4"/>
  <c r="BF52" i="4"/>
  <c r="AN52" i="4"/>
  <c r="V52" i="4"/>
  <c r="AW52" i="4"/>
  <c r="BP52" i="4"/>
  <c r="AK52" i="4"/>
  <c r="AL52" i="4"/>
  <c r="BM52" i="4"/>
  <c r="T52" i="4"/>
  <c r="BQ52" i="4"/>
  <c r="BD52" i="4"/>
  <c r="BB52" i="4"/>
  <c r="AJ52" i="4"/>
  <c r="BR46" i="4"/>
  <c r="W46" i="4"/>
  <c r="AE46" i="4"/>
  <c r="AM46" i="4"/>
  <c r="AU46" i="4"/>
  <c r="BK46" i="4"/>
  <c r="BS46" i="4"/>
  <c r="O46" i="4"/>
  <c r="BC46" i="4"/>
  <c r="BG46" i="4"/>
  <c r="S46" i="4"/>
  <c r="AA46" i="4"/>
  <c r="AI46" i="4"/>
  <c r="AQ46" i="4"/>
  <c r="AY46" i="4"/>
  <c r="BO46" i="4"/>
  <c r="AH46" i="4"/>
  <c r="BI46" i="4"/>
  <c r="AF46" i="4"/>
  <c r="AT46" i="4"/>
  <c r="AO46" i="4"/>
  <c r="Z46" i="4"/>
  <c r="U46" i="4"/>
  <c r="AX46" i="4"/>
  <c r="M46" i="4"/>
  <c r="AV46" i="4"/>
  <c r="BJ46" i="4"/>
  <c r="BE46" i="4"/>
  <c r="R46" i="4"/>
  <c r="AC46" i="4"/>
  <c r="BL46" i="4"/>
  <c r="P46" i="4"/>
  <c r="N46" i="4"/>
  <c r="AR46" i="4"/>
  <c r="BF46" i="4"/>
  <c r="BA46" i="4"/>
  <c r="BN46" i="4"/>
  <c r="AS46" i="4"/>
  <c r="AD46" i="4"/>
  <c r="Y46" i="4"/>
  <c r="BH46" i="4"/>
  <c r="X46" i="4"/>
  <c r="AL46" i="4"/>
  <c r="AG46" i="4"/>
  <c r="BP46" i="4"/>
  <c r="AP46" i="4"/>
  <c r="AK46" i="4"/>
  <c r="AN46" i="4"/>
  <c r="BB46" i="4"/>
  <c r="AW46" i="4"/>
  <c r="T46" i="4"/>
  <c r="BQ46" i="4"/>
  <c r="BD46" i="4"/>
  <c r="BM46" i="4"/>
  <c r="AJ46" i="4"/>
  <c r="AB46" i="4"/>
  <c r="V46" i="4"/>
  <c r="Q46" i="4"/>
  <c r="AZ46" i="4"/>
  <c r="O45" i="4"/>
  <c r="W45" i="4"/>
  <c r="AE45" i="4"/>
  <c r="AM45" i="4"/>
  <c r="AU45" i="4"/>
  <c r="BC45" i="4"/>
  <c r="BK45" i="4"/>
  <c r="BS45" i="4"/>
  <c r="S45" i="4"/>
  <c r="AA45" i="4"/>
  <c r="AI45" i="4"/>
  <c r="AQ45" i="4"/>
  <c r="AY45" i="4"/>
  <c r="BG45" i="4"/>
  <c r="BO45" i="4"/>
  <c r="BR45" i="4"/>
  <c r="AH45" i="4"/>
  <c r="BI45" i="4"/>
  <c r="AF45" i="4"/>
  <c r="BJ45" i="4"/>
  <c r="BE45" i="4"/>
  <c r="Z45" i="4"/>
  <c r="AK45" i="4"/>
  <c r="AX45" i="4"/>
  <c r="M45" i="4"/>
  <c r="AV45" i="4"/>
  <c r="N45" i="4"/>
  <c r="R45" i="4"/>
  <c r="AC45" i="4"/>
  <c r="BL45" i="4"/>
  <c r="P45" i="4"/>
  <c r="AD45" i="4"/>
  <c r="Y45" i="4"/>
  <c r="BH45" i="4"/>
  <c r="AR45" i="4"/>
  <c r="BF45" i="4"/>
  <c r="BQ45" i="4"/>
  <c r="BD45" i="4"/>
  <c r="BN45" i="4"/>
  <c r="AS45" i="4"/>
  <c r="AT45" i="4"/>
  <c r="AO45" i="4"/>
  <c r="U45" i="4"/>
  <c r="AN45" i="4"/>
  <c r="AG45" i="4"/>
  <c r="AB45" i="4"/>
  <c r="BA45" i="4"/>
  <c r="V45" i="4"/>
  <c r="BM45" i="4"/>
  <c r="AW45" i="4"/>
  <c r="T45" i="4"/>
  <c r="AL45" i="4"/>
  <c r="AJ45" i="4"/>
  <c r="AP45" i="4"/>
  <c r="X45" i="4"/>
  <c r="BB45" i="4"/>
  <c r="Q45" i="4"/>
  <c r="BP45" i="4"/>
  <c r="AZ45" i="4"/>
  <c r="AM40" i="4"/>
  <c r="O40" i="4"/>
  <c r="W40" i="4"/>
  <c r="AE40" i="4"/>
  <c r="AU40" i="4"/>
  <c r="BC40" i="4"/>
  <c r="BK40" i="4"/>
  <c r="BS40" i="4"/>
  <c r="AA40" i="4"/>
  <c r="AQ40" i="4"/>
  <c r="BG40" i="4"/>
  <c r="BR40" i="4"/>
  <c r="S40" i="4"/>
  <c r="AI40" i="4"/>
  <c r="AY40" i="4"/>
  <c r="BO40" i="4"/>
  <c r="R40" i="4"/>
  <c r="BI40" i="4"/>
  <c r="AT40" i="4"/>
  <c r="AR40" i="4"/>
  <c r="AB40" i="4"/>
  <c r="Z40" i="4"/>
  <c r="U40" i="4"/>
  <c r="AH40" i="4"/>
  <c r="M40" i="4"/>
  <c r="AF40" i="4"/>
  <c r="BJ40" i="4"/>
  <c r="N40" i="4"/>
  <c r="AX40" i="4"/>
  <c r="AC40" i="4"/>
  <c r="AV40" i="4"/>
  <c r="AO40" i="4"/>
  <c r="BF40" i="4"/>
  <c r="BA40" i="4"/>
  <c r="BN40" i="4"/>
  <c r="AS40" i="4"/>
  <c r="BL40" i="4"/>
  <c r="P40" i="4"/>
  <c r="AD40" i="4"/>
  <c r="BE40" i="4"/>
  <c r="Y40" i="4"/>
  <c r="BH40" i="4"/>
  <c r="BD40" i="4"/>
  <c r="X40" i="4"/>
  <c r="BB40" i="4"/>
  <c r="AW40" i="4"/>
  <c r="AG40" i="4"/>
  <c r="BP40" i="4"/>
  <c r="AK40" i="4"/>
  <c r="AN40" i="4"/>
  <c r="BM40" i="4"/>
  <c r="T40" i="4"/>
  <c r="BQ40" i="4"/>
  <c r="V40" i="4"/>
  <c r="AJ40" i="4"/>
  <c r="AP40" i="4"/>
  <c r="AL40" i="4"/>
  <c r="Q40" i="4"/>
  <c r="AZ40" i="4"/>
  <c r="S38" i="4"/>
  <c r="AA38" i="4"/>
  <c r="AI38" i="4"/>
  <c r="AQ38" i="4"/>
  <c r="AY38" i="4"/>
  <c r="BG38" i="4"/>
  <c r="BO38" i="4"/>
  <c r="BR38" i="4"/>
  <c r="W38" i="4"/>
  <c r="AE38" i="4"/>
  <c r="AM38" i="4"/>
  <c r="AU38" i="4"/>
  <c r="BK38" i="4"/>
  <c r="BS38" i="4"/>
  <c r="O38" i="4"/>
  <c r="BC38" i="4"/>
  <c r="R38" i="4"/>
  <c r="AC38" i="4"/>
  <c r="BL38" i="4"/>
  <c r="P38" i="4"/>
  <c r="N38" i="4"/>
  <c r="AR38" i="4"/>
  <c r="BF38" i="4"/>
  <c r="BA38" i="4"/>
  <c r="BN38" i="4"/>
  <c r="AS38" i="4"/>
  <c r="AD38" i="4"/>
  <c r="AH38" i="4"/>
  <c r="BI38" i="4"/>
  <c r="AF38" i="4"/>
  <c r="AT38" i="4"/>
  <c r="AO38" i="4"/>
  <c r="Z38" i="4"/>
  <c r="U38" i="4"/>
  <c r="AX38" i="4"/>
  <c r="M38" i="4"/>
  <c r="AV38" i="4"/>
  <c r="BJ38" i="4"/>
  <c r="BE38" i="4"/>
  <c r="AB38" i="4"/>
  <c r="BD38" i="4"/>
  <c r="BM38" i="4"/>
  <c r="AJ38" i="4"/>
  <c r="V38" i="4"/>
  <c r="Q38" i="4"/>
  <c r="AZ38" i="4"/>
  <c r="AP38" i="4"/>
  <c r="AK38" i="4"/>
  <c r="X38" i="4"/>
  <c r="AL38" i="4"/>
  <c r="AG38" i="4"/>
  <c r="BP38" i="4"/>
  <c r="Y38" i="4"/>
  <c r="BH38" i="4"/>
  <c r="BQ38" i="4"/>
  <c r="AN38" i="4"/>
  <c r="BB38" i="4"/>
  <c r="AW38" i="4"/>
  <c r="T38" i="4"/>
  <c r="AA32" i="4"/>
  <c r="AQ32" i="4"/>
  <c r="BG32" i="4"/>
  <c r="BR32" i="4"/>
  <c r="S32" i="4"/>
  <c r="AI32" i="4"/>
  <c r="AY32" i="4"/>
  <c r="BO32" i="4"/>
  <c r="AM32" i="4"/>
  <c r="O32" i="4"/>
  <c r="W32" i="4"/>
  <c r="AE32" i="4"/>
  <c r="AU32" i="4"/>
  <c r="BC32" i="4"/>
  <c r="BK32" i="4"/>
  <c r="BS32" i="4"/>
  <c r="AX32" i="4"/>
  <c r="AC32" i="4"/>
  <c r="AV32" i="4"/>
  <c r="AO32" i="4"/>
  <c r="BF32" i="4"/>
  <c r="BA32" i="4"/>
  <c r="BN32" i="4"/>
  <c r="AS32" i="4"/>
  <c r="BL32" i="4"/>
  <c r="P32" i="4"/>
  <c r="AD32" i="4"/>
  <c r="BE32" i="4"/>
  <c r="R32" i="4"/>
  <c r="BI32" i="4"/>
  <c r="AT32" i="4"/>
  <c r="AR32" i="4"/>
  <c r="AB32" i="4"/>
  <c r="Z32" i="4"/>
  <c r="U32" i="4"/>
  <c r="AH32" i="4"/>
  <c r="M32" i="4"/>
  <c r="AF32" i="4"/>
  <c r="BJ32" i="4"/>
  <c r="N32" i="4"/>
  <c r="Y32" i="4"/>
  <c r="BH32" i="4"/>
  <c r="AP32" i="4"/>
  <c r="V32" i="4"/>
  <c r="AJ32" i="4"/>
  <c r="AL32" i="4"/>
  <c r="Q32" i="4"/>
  <c r="AZ32" i="4"/>
  <c r="AK32" i="4"/>
  <c r="BD32" i="4"/>
  <c r="X32" i="4"/>
  <c r="BB32" i="4"/>
  <c r="AW32" i="4"/>
  <c r="AG32" i="4"/>
  <c r="BP32" i="4"/>
  <c r="BQ32" i="4"/>
  <c r="AN32" i="4"/>
  <c r="BM32" i="4"/>
  <c r="T32" i="4"/>
  <c r="O29" i="4"/>
  <c r="AE29" i="4"/>
  <c r="AU29" i="4"/>
  <c r="BK29" i="4"/>
  <c r="AA29" i="4"/>
  <c r="S29" i="4"/>
  <c r="AI29" i="4"/>
  <c r="AY29" i="4"/>
  <c r="BO29" i="4"/>
  <c r="BR29" i="4"/>
  <c r="W29" i="4"/>
  <c r="AM29" i="4"/>
  <c r="BC29" i="4"/>
  <c r="BS29" i="4"/>
  <c r="BG29" i="4"/>
  <c r="AQ29" i="4"/>
  <c r="AH29" i="4"/>
  <c r="AC29" i="4"/>
  <c r="P29" i="4"/>
  <c r="BJ29" i="4"/>
  <c r="N29" i="4"/>
  <c r="Y29" i="4"/>
  <c r="BH29" i="4"/>
  <c r="AP29" i="4"/>
  <c r="AK29" i="4"/>
  <c r="AX29" i="4"/>
  <c r="AS29" i="4"/>
  <c r="AF29" i="4"/>
  <c r="AO29" i="4"/>
  <c r="BN29" i="4"/>
  <c r="BI29" i="4"/>
  <c r="AV29" i="4"/>
  <c r="AD29" i="4"/>
  <c r="BE29" i="4"/>
  <c r="AB29" i="4"/>
  <c r="BQ29" i="4"/>
  <c r="R29" i="4"/>
  <c r="M29" i="4"/>
  <c r="BL29" i="4"/>
  <c r="AT29" i="4"/>
  <c r="Z29" i="4"/>
  <c r="U29" i="4"/>
  <c r="BM29" i="4"/>
  <c r="AZ29" i="4"/>
  <c r="BF29" i="4"/>
  <c r="BA29" i="4"/>
  <c r="X29" i="4"/>
  <c r="V29" i="4"/>
  <c r="Q29" i="4"/>
  <c r="BP29" i="4"/>
  <c r="AR29" i="4"/>
  <c r="AN29" i="4"/>
  <c r="AL29" i="4"/>
  <c r="AG29" i="4"/>
  <c r="T29" i="4"/>
  <c r="BD29" i="4"/>
  <c r="BB29" i="4"/>
  <c r="AW29" i="4"/>
  <c r="AJ29" i="4"/>
  <c r="O26" i="4"/>
  <c r="AE26" i="4"/>
  <c r="AU26" i="4"/>
  <c r="BK26" i="4"/>
  <c r="S26" i="4"/>
  <c r="AI26" i="4"/>
  <c r="AY26" i="4"/>
  <c r="BO26" i="4"/>
  <c r="W26" i="4"/>
  <c r="AM26" i="4"/>
  <c r="BC26" i="4"/>
  <c r="BS26" i="4"/>
  <c r="BR26" i="4"/>
  <c r="AA26" i="4"/>
  <c r="AQ26" i="4"/>
  <c r="BG26" i="4"/>
  <c r="R26" i="4"/>
  <c r="M26" i="4"/>
  <c r="AT26" i="4"/>
  <c r="BH26" i="4"/>
  <c r="Z26" i="4"/>
  <c r="U26" i="4"/>
  <c r="AH26" i="4"/>
  <c r="AC26" i="4"/>
  <c r="AF26" i="4"/>
  <c r="BJ26" i="4"/>
  <c r="N26" i="4"/>
  <c r="AX26" i="4"/>
  <c r="AS26" i="4"/>
  <c r="AV26" i="4"/>
  <c r="AO26" i="4"/>
  <c r="AB26" i="4"/>
  <c r="BF26" i="4"/>
  <c r="BA26" i="4"/>
  <c r="BN26" i="4"/>
  <c r="BI26" i="4"/>
  <c r="BL26" i="4"/>
  <c r="P26" i="4"/>
  <c r="AD26" i="4"/>
  <c r="BE26" i="4"/>
  <c r="Y26" i="4"/>
  <c r="AR26" i="4"/>
  <c r="BB26" i="4"/>
  <c r="AW26" i="4"/>
  <c r="AZ26" i="4"/>
  <c r="AP26" i="4"/>
  <c r="AK26" i="4"/>
  <c r="X26" i="4"/>
  <c r="BM26" i="4"/>
  <c r="BP26" i="4"/>
  <c r="BQ26" i="4"/>
  <c r="BD26" i="4"/>
  <c r="AN26" i="4"/>
  <c r="V26" i="4"/>
  <c r="Q26" i="4"/>
  <c r="T26" i="4"/>
  <c r="AL26" i="4"/>
  <c r="AG26" i="4"/>
  <c r="AJ26" i="4"/>
  <c r="BR20" i="4"/>
  <c r="W20" i="4"/>
  <c r="AM20" i="4"/>
  <c r="BC20" i="4"/>
  <c r="BS20" i="4"/>
  <c r="AA20" i="4"/>
  <c r="AQ20" i="4"/>
  <c r="BG20" i="4"/>
  <c r="O20" i="4"/>
  <c r="AE20" i="4"/>
  <c r="AU20" i="4"/>
  <c r="BK20" i="4"/>
  <c r="S20" i="4"/>
  <c r="AI20" i="4"/>
  <c r="AY20" i="4"/>
  <c r="BO20" i="4"/>
  <c r="BN20" i="4"/>
  <c r="BI20" i="4"/>
  <c r="AV20" i="4"/>
  <c r="AD20" i="4"/>
  <c r="BE20" i="4"/>
  <c r="AB20" i="4"/>
  <c r="BQ20" i="4"/>
  <c r="R20" i="4"/>
  <c r="M20" i="4"/>
  <c r="BL20" i="4"/>
  <c r="AT20" i="4"/>
  <c r="AH20" i="4"/>
  <c r="AC20" i="4"/>
  <c r="P20" i="4"/>
  <c r="BJ20" i="4"/>
  <c r="N20" i="4"/>
  <c r="Y20" i="4"/>
  <c r="BH20" i="4"/>
  <c r="AP20" i="4"/>
  <c r="AK20" i="4"/>
  <c r="BD20" i="4"/>
  <c r="AX20" i="4"/>
  <c r="AS20" i="4"/>
  <c r="AF20" i="4"/>
  <c r="AO20" i="4"/>
  <c r="BF20" i="4"/>
  <c r="BA20" i="4"/>
  <c r="AN20" i="4"/>
  <c r="AL20" i="4"/>
  <c r="AG20" i="4"/>
  <c r="T20" i="4"/>
  <c r="AR20" i="4"/>
  <c r="BB20" i="4"/>
  <c r="AW20" i="4"/>
  <c r="AJ20" i="4"/>
  <c r="BM20" i="4"/>
  <c r="AZ20" i="4"/>
  <c r="Z20" i="4"/>
  <c r="U20" i="4"/>
  <c r="X20" i="4"/>
  <c r="V20" i="4"/>
  <c r="Q20" i="4"/>
  <c r="BP20" i="4"/>
  <c r="S15" i="4"/>
  <c r="AI15" i="4"/>
  <c r="AY15" i="4"/>
  <c r="BO15" i="4"/>
  <c r="W15" i="4"/>
  <c r="AM15" i="4"/>
  <c r="BC15" i="4"/>
  <c r="BS15" i="4"/>
  <c r="BR15" i="4"/>
  <c r="AA15" i="4"/>
  <c r="AQ15" i="4"/>
  <c r="BG15" i="4"/>
  <c r="O15" i="4"/>
  <c r="AE15" i="4"/>
  <c r="AU15" i="4"/>
  <c r="BK15" i="4"/>
  <c r="AH15" i="4"/>
  <c r="AS15" i="4"/>
  <c r="AF15" i="4"/>
  <c r="BJ15" i="4"/>
  <c r="AO15" i="4"/>
  <c r="AP15" i="4"/>
  <c r="BA15" i="4"/>
  <c r="AX15" i="4"/>
  <c r="BI15" i="4"/>
  <c r="AV15" i="4"/>
  <c r="N15" i="4"/>
  <c r="BE15" i="4"/>
  <c r="BN15" i="4"/>
  <c r="M15" i="4"/>
  <c r="BL15" i="4"/>
  <c r="AD15" i="4"/>
  <c r="AR15" i="4"/>
  <c r="U15" i="4"/>
  <c r="R15" i="4"/>
  <c r="AC15" i="4"/>
  <c r="P15" i="4"/>
  <c r="AT15" i="4"/>
  <c r="Y15" i="4"/>
  <c r="BH15" i="4"/>
  <c r="AK15" i="4"/>
  <c r="X15" i="4"/>
  <c r="Q15" i="4"/>
  <c r="BP15" i="4"/>
  <c r="AB15" i="4"/>
  <c r="BQ15" i="4"/>
  <c r="AN15" i="4"/>
  <c r="V15" i="4"/>
  <c r="AG15" i="4"/>
  <c r="T15" i="4"/>
  <c r="Z15" i="4"/>
  <c r="AL15" i="4"/>
  <c r="AW15" i="4"/>
  <c r="AJ15" i="4"/>
  <c r="BF15" i="4"/>
  <c r="BD15" i="4"/>
  <c r="BB15" i="4"/>
  <c r="BM15" i="4"/>
  <c r="AZ15" i="4"/>
  <c r="W55" i="4"/>
  <c r="AM55" i="4"/>
  <c r="BC55" i="4"/>
  <c r="BS55" i="4"/>
  <c r="BG55" i="4"/>
  <c r="BR55" i="4"/>
  <c r="O55" i="4"/>
  <c r="AE55" i="4"/>
  <c r="AU55" i="4"/>
  <c r="BK55" i="4"/>
  <c r="S55" i="4"/>
  <c r="AI55" i="4"/>
  <c r="AY55" i="4"/>
  <c r="BO55" i="4"/>
  <c r="AA55" i="4"/>
  <c r="AQ55" i="4"/>
  <c r="R55" i="4"/>
  <c r="M55" i="4"/>
  <c r="AV55" i="4"/>
  <c r="AD55" i="4"/>
  <c r="BE55" i="4"/>
  <c r="AR55" i="4"/>
  <c r="U55" i="4"/>
  <c r="BN55" i="4"/>
  <c r="AC55" i="4"/>
  <c r="BL55" i="4"/>
  <c r="P55" i="4"/>
  <c r="AT55" i="4"/>
  <c r="AH55" i="4"/>
  <c r="AS55" i="4"/>
  <c r="BJ55" i="4"/>
  <c r="N55" i="4"/>
  <c r="Y55" i="4"/>
  <c r="AP55" i="4"/>
  <c r="BA55" i="4"/>
  <c r="AX55" i="4"/>
  <c r="BI55" i="4"/>
  <c r="AF55" i="4"/>
  <c r="AO55" i="4"/>
  <c r="AB55" i="4"/>
  <c r="BF55" i="4"/>
  <c r="BQ55" i="4"/>
  <c r="AL55" i="4"/>
  <c r="Q55" i="4"/>
  <c r="AJ55" i="4"/>
  <c r="BH55" i="4"/>
  <c r="BB55" i="4"/>
  <c r="AW55" i="4"/>
  <c r="AG55" i="4"/>
  <c r="AZ55" i="4"/>
  <c r="BD55" i="4"/>
  <c r="X55" i="4"/>
  <c r="BM55" i="4"/>
  <c r="BP55" i="4"/>
  <c r="Z55" i="4"/>
  <c r="AK55" i="4"/>
  <c r="AN55" i="4"/>
  <c r="V55" i="4"/>
  <c r="T55" i="4"/>
  <c r="AA51" i="4"/>
  <c r="AQ51" i="4"/>
  <c r="BG51" i="4"/>
  <c r="W51" i="4"/>
  <c r="AM51" i="4"/>
  <c r="BC51" i="4"/>
  <c r="BS51" i="4"/>
  <c r="BR51" i="4"/>
  <c r="O51" i="4"/>
  <c r="AE51" i="4"/>
  <c r="AU51" i="4"/>
  <c r="BK51" i="4"/>
  <c r="S51" i="4"/>
  <c r="AI51" i="4"/>
  <c r="AY51" i="4"/>
  <c r="BO51" i="4"/>
  <c r="AX51" i="4"/>
  <c r="AS51" i="4"/>
  <c r="AF51" i="4"/>
  <c r="Y51" i="4"/>
  <c r="AB51" i="4"/>
  <c r="BF51" i="4"/>
  <c r="AK51" i="4"/>
  <c r="R51" i="4"/>
  <c r="BI51" i="4"/>
  <c r="AV51" i="4"/>
  <c r="AD51" i="4"/>
  <c r="AO51" i="4"/>
  <c r="BN51" i="4"/>
  <c r="M51" i="4"/>
  <c r="BL51" i="4"/>
  <c r="P51" i="4"/>
  <c r="AT51" i="4"/>
  <c r="BE51" i="4"/>
  <c r="BH51" i="4"/>
  <c r="Z51" i="4"/>
  <c r="BQ51" i="4"/>
  <c r="BD51" i="4"/>
  <c r="AH51" i="4"/>
  <c r="AC51" i="4"/>
  <c r="BJ51" i="4"/>
  <c r="N51" i="4"/>
  <c r="AR51" i="4"/>
  <c r="AN51" i="4"/>
  <c r="V51" i="4"/>
  <c r="AG51" i="4"/>
  <c r="T51" i="4"/>
  <c r="AL51" i="4"/>
  <c r="AW51" i="4"/>
  <c r="AJ51" i="4"/>
  <c r="AP51" i="4"/>
  <c r="U51" i="4"/>
  <c r="BB51" i="4"/>
  <c r="BM51" i="4"/>
  <c r="AZ51" i="4"/>
  <c r="BA51" i="4"/>
  <c r="X51" i="4"/>
  <c r="Q51" i="4"/>
  <c r="BP51" i="4"/>
  <c r="AA48" i="4"/>
  <c r="AQ48" i="4"/>
  <c r="BG48" i="4"/>
  <c r="BR48" i="4"/>
  <c r="S48" i="4"/>
  <c r="AI48" i="4"/>
  <c r="AY48" i="4"/>
  <c r="BO48" i="4"/>
  <c r="AM48" i="4"/>
  <c r="O48" i="4"/>
  <c r="W48" i="4"/>
  <c r="AE48" i="4"/>
  <c r="AU48" i="4"/>
  <c r="BC48" i="4"/>
  <c r="BK48" i="4"/>
  <c r="BS48" i="4"/>
  <c r="AX48" i="4"/>
  <c r="AC48" i="4"/>
  <c r="AV48" i="4"/>
  <c r="AO48" i="4"/>
  <c r="BF48" i="4"/>
  <c r="BA48" i="4"/>
  <c r="BN48" i="4"/>
  <c r="AS48" i="4"/>
  <c r="BL48" i="4"/>
  <c r="P48" i="4"/>
  <c r="AD48" i="4"/>
  <c r="BE48" i="4"/>
  <c r="R48" i="4"/>
  <c r="BI48" i="4"/>
  <c r="AT48" i="4"/>
  <c r="AR48" i="4"/>
  <c r="AB48" i="4"/>
  <c r="Z48" i="4"/>
  <c r="U48" i="4"/>
  <c r="AH48" i="4"/>
  <c r="M48" i="4"/>
  <c r="AF48" i="4"/>
  <c r="BJ48" i="4"/>
  <c r="N48" i="4"/>
  <c r="Y48" i="4"/>
  <c r="BH48" i="4"/>
  <c r="AK48" i="4"/>
  <c r="V48" i="4"/>
  <c r="AJ48" i="4"/>
  <c r="BQ48" i="4"/>
  <c r="AL48" i="4"/>
  <c r="Q48" i="4"/>
  <c r="AZ48" i="4"/>
  <c r="AP48" i="4"/>
  <c r="X48" i="4"/>
  <c r="BB48" i="4"/>
  <c r="AW48" i="4"/>
  <c r="AG48" i="4"/>
  <c r="BP48" i="4"/>
  <c r="BD48" i="4"/>
  <c r="AN48" i="4"/>
  <c r="BM48" i="4"/>
  <c r="T48" i="4"/>
  <c r="O44" i="4"/>
  <c r="O62" i="4" s="1"/>
  <c r="W44" i="4"/>
  <c r="W62" i="4" s="1"/>
  <c r="AE44" i="4"/>
  <c r="AE62" i="4" s="1"/>
  <c r="AU44" i="4"/>
  <c r="AU62" i="4" s="1"/>
  <c r="BC44" i="4"/>
  <c r="BC62" i="4" s="1"/>
  <c r="BK44" i="4"/>
  <c r="BK62" i="4" s="1"/>
  <c r="BS44" i="4"/>
  <c r="BS62" i="4" s="1"/>
  <c r="AA44" i="4"/>
  <c r="AA62" i="4" s="1"/>
  <c r="AQ44" i="4"/>
  <c r="AQ62" i="4" s="1"/>
  <c r="BG44" i="4"/>
  <c r="BG62" i="4" s="1"/>
  <c r="BR44" i="4"/>
  <c r="BR62" i="4" s="1"/>
  <c r="S44" i="4"/>
  <c r="S62" i="4" s="1"/>
  <c r="AI44" i="4"/>
  <c r="AI62" i="4" s="1"/>
  <c r="AY44" i="4"/>
  <c r="AY62" i="4" s="1"/>
  <c r="BO44" i="4"/>
  <c r="BO62" i="4" s="1"/>
  <c r="AM44" i="4"/>
  <c r="AM62" i="4" s="1"/>
  <c r="AH44" i="4"/>
  <c r="AH62" i="4" s="1"/>
  <c r="M44" i="4"/>
  <c r="M62" i="4" s="1"/>
  <c r="AF44" i="4"/>
  <c r="AF62" i="4" s="1"/>
  <c r="BJ44" i="4"/>
  <c r="BJ62" i="4" s="1"/>
  <c r="N44" i="4"/>
  <c r="N62" i="4" s="1"/>
  <c r="Y44" i="4"/>
  <c r="Y62" i="4" s="1"/>
  <c r="BH44" i="4"/>
  <c r="BH62" i="4" s="1"/>
  <c r="AP44" i="4"/>
  <c r="AP62" i="4" s="1"/>
  <c r="AK44" i="4"/>
  <c r="AK62" i="4" s="1"/>
  <c r="AX44" i="4"/>
  <c r="AX62" i="4" s="1"/>
  <c r="AC44" i="4"/>
  <c r="AC62" i="4" s="1"/>
  <c r="AV44" i="4"/>
  <c r="AV62" i="4" s="1"/>
  <c r="AO44" i="4"/>
  <c r="AO62" i="4" s="1"/>
  <c r="BN44" i="4"/>
  <c r="BN62" i="4" s="1"/>
  <c r="AS44" i="4"/>
  <c r="AS62" i="4" s="1"/>
  <c r="BL44" i="4"/>
  <c r="BL62" i="4" s="1"/>
  <c r="P44" i="4"/>
  <c r="P62" i="4" s="1"/>
  <c r="AD44" i="4"/>
  <c r="AD62" i="4" s="1"/>
  <c r="BE44" i="4"/>
  <c r="BE62" i="4" s="1"/>
  <c r="BQ44" i="4"/>
  <c r="BQ62" i="4" s="1"/>
  <c r="BD44" i="4"/>
  <c r="BD62" i="4" s="1"/>
  <c r="R44" i="4"/>
  <c r="R62" i="4" s="1"/>
  <c r="BI44" i="4"/>
  <c r="BI62" i="4" s="1"/>
  <c r="AT44" i="4"/>
  <c r="AT62" i="4" s="1"/>
  <c r="AR44" i="4"/>
  <c r="AR62" i="4" s="1"/>
  <c r="Z44" i="4"/>
  <c r="Z62" i="4" s="1"/>
  <c r="AN44" i="4"/>
  <c r="AN62" i="4" s="1"/>
  <c r="BM44" i="4"/>
  <c r="BM62" i="4" s="1"/>
  <c r="T44" i="4"/>
  <c r="T62" i="4" s="1"/>
  <c r="BF44" i="4"/>
  <c r="BF62" i="4" s="1"/>
  <c r="V44" i="4"/>
  <c r="V62" i="4" s="1"/>
  <c r="AJ44" i="4"/>
  <c r="AJ62" i="4" s="1"/>
  <c r="AB44" i="4"/>
  <c r="AB62" i="4" s="1"/>
  <c r="U44" i="4"/>
  <c r="U62" i="4" s="1"/>
  <c r="AL44" i="4"/>
  <c r="AL62" i="4" s="1"/>
  <c r="Q44" i="4"/>
  <c r="Q62" i="4" s="1"/>
  <c r="AZ44" i="4"/>
  <c r="AZ62" i="4" s="1"/>
  <c r="BA44" i="4"/>
  <c r="BA62" i="4" s="1"/>
  <c r="X44" i="4"/>
  <c r="X62" i="4" s="1"/>
  <c r="BB44" i="4"/>
  <c r="BB62" i="4" s="1"/>
  <c r="AW44" i="4"/>
  <c r="AW62" i="4" s="1"/>
  <c r="AG44" i="4"/>
  <c r="AG62" i="4" s="1"/>
  <c r="BP44" i="4"/>
  <c r="BP62" i="4" s="1"/>
  <c r="AA39" i="4"/>
  <c r="AQ39" i="4"/>
  <c r="BG39" i="4"/>
  <c r="BR39" i="4"/>
  <c r="S39" i="4"/>
  <c r="W39" i="4"/>
  <c r="AE39" i="4"/>
  <c r="AI39" i="4"/>
  <c r="AM39" i="4"/>
  <c r="AU39" i="4"/>
  <c r="AY39" i="4"/>
  <c r="BK39" i="4"/>
  <c r="BO39" i="4"/>
  <c r="O39" i="4"/>
  <c r="BC39" i="4"/>
  <c r="BS39" i="4"/>
  <c r="AX39" i="4"/>
  <c r="M39" i="4"/>
  <c r="AV39" i="4"/>
  <c r="N39" i="4"/>
  <c r="BH39" i="4"/>
  <c r="BF39" i="4"/>
  <c r="U39" i="4"/>
  <c r="R39" i="4"/>
  <c r="AC39" i="4"/>
  <c r="BL39" i="4"/>
  <c r="AD39" i="4"/>
  <c r="BN39" i="4"/>
  <c r="AS39" i="4"/>
  <c r="P39" i="4"/>
  <c r="AT39" i="4"/>
  <c r="AO39" i="4"/>
  <c r="AB39" i="4"/>
  <c r="Z39" i="4"/>
  <c r="BA39" i="4"/>
  <c r="BD39" i="4"/>
  <c r="AH39" i="4"/>
  <c r="BI39" i="4"/>
  <c r="AF39" i="4"/>
  <c r="BJ39" i="4"/>
  <c r="BE39" i="4"/>
  <c r="Y39" i="4"/>
  <c r="AP39" i="4"/>
  <c r="AN39" i="4"/>
  <c r="AW39" i="4"/>
  <c r="T39" i="4"/>
  <c r="AK39" i="4"/>
  <c r="V39" i="4"/>
  <c r="BM39" i="4"/>
  <c r="AJ39" i="4"/>
  <c r="AR39" i="4"/>
  <c r="BQ39" i="4"/>
  <c r="AL39" i="4"/>
  <c r="Q39" i="4"/>
  <c r="AZ39" i="4"/>
  <c r="X39" i="4"/>
  <c r="BB39" i="4"/>
  <c r="AG39" i="4"/>
  <c r="BP39" i="4"/>
  <c r="O35" i="4"/>
  <c r="BC35" i="4"/>
  <c r="BS35" i="4"/>
  <c r="AA35" i="4"/>
  <c r="AQ35" i="4"/>
  <c r="BG35" i="4"/>
  <c r="BR35" i="4"/>
  <c r="S35" i="4"/>
  <c r="W35" i="4"/>
  <c r="AE35" i="4"/>
  <c r="AI35" i="4"/>
  <c r="AM35" i="4"/>
  <c r="AU35" i="4"/>
  <c r="AY35" i="4"/>
  <c r="BK35" i="4"/>
  <c r="BO35" i="4"/>
  <c r="AH35" i="4"/>
  <c r="BI35" i="4"/>
  <c r="AF35" i="4"/>
  <c r="BJ35" i="4"/>
  <c r="BE35" i="4"/>
  <c r="AR35" i="4"/>
  <c r="AP35" i="4"/>
  <c r="BQ35" i="4"/>
  <c r="AX35" i="4"/>
  <c r="M35" i="4"/>
  <c r="AV35" i="4"/>
  <c r="N35" i="4"/>
  <c r="R35" i="4"/>
  <c r="AC35" i="4"/>
  <c r="BL35" i="4"/>
  <c r="AD35" i="4"/>
  <c r="Y35" i="4"/>
  <c r="AK35" i="4"/>
  <c r="BN35" i="4"/>
  <c r="AS35" i="4"/>
  <c r="P35" i="4"/>
  <c r="AT35" i="4"/>
  <c r="AO35" i="4"/>
  <c r="AB35" i="4"/>
  <c r="BA35" i="4"/>
  <c r="X35" i="4"/>
  <c r="BB35" i="4"/>
  <c r="AG35" i="4"/>
  <c r="BP35" i="4"/>
  <c r="BD35" i="4"/>
  <c r="AN35" i="4"/>
  <c r="AW35" i="4"/>
  <c r="T35" i="4"/>
  <c r="Z35" i="4"/>
  <c r="V35" i="4"/>
  <c r="BM35" i="4"/>
  <c r="AJ35" i="4"/>
  <c r="BH35" i="4"/>
  <c r="BF35" i="4"/>
  <c r="U35" i="4"/>
  <c r="AL35" i="4"/>
  <c r="Q35" i="4"/>
  <c r="AZ35" i="4"/>
  <c r="BR31" i="4"/>
  <c r="S31" i="4"/>
  <c r="W31" i="4"/>
  <c r="AE31" i="4"/>
  <c r="AI31" i="4"/>
  <c r="AM31" i="4"/>
  <c r="AU31" i="4"/>
  <c r="AY31" i="4"/>
  <c r="BK31" i="4"/>
  <c r="BO31" i="4"/>
  <c r="BC31" i="4"/>
  <c r="BS31" i="4"/>
  <c r="O31" i="4"/>
  <c r="AA31" i="4"/>
  <c r="AQ31" i="4"/>
  <c r="BG31" i="4"/>
  <c r="BN31" i="4"/>
  <c r="AS31" i="4"/>
  <c r="AT31" i="4"/>
  <c r="AO31" i="4"/>
  <c r="AB31" i="4"/>
  <c r="Z31" i="4"/>
  <c r="BA31" i="4"/>
  <c r="AH31" i="4"/>
  <c r="BI31" i="4"/>
  <c r="AF31" i="4"/>
  <c r="BJ31" i="4"/>
  <c r="N31" i="4"/>
  <c r="BE31" i="4"/>
  <c r="AX31" i="4"/>
  <c r="M31" i="4"/>
  <c r="AV31" i="4"/>
  <c r="BH31" i="4"/>
  <c r="BF31" i="4"/>
  <c r="U31" i="4"/>
  <c r="R31" i="4"/>
  <c r="AC31" i="4"/>
  <c r="BL31" i="4"/>
  <c r="P31" i="4"/>
  <c r="AD31" i="4"/>
  <c r="Y31" i="4"/>
  <c r="AL31" i="4"/>
  <c r="Q31" i="4"/>
  <c r="AZ31" i="4"/>
  <c r="AP31" i="4"/>
  <c r="X31" i="4"/>
  <c r="BB31" i="4"/>
  <c r="AG31" i="4"/>
  <c r="BP31" i="4"/>
  <c r="AK31" i="4"/>
  <c r="BD31" i="4"/>
  <c r="AN31" i="4"/>
  <c r="AW31" i="4"/>
  <c r="T31" i="4"/>
  <c r="AR31" i="4"/>
  <c r="BQ31" i="4"/>
  <c r="V31" i="4"/>
  <c r="BM31" i="4"/>
  <c r="AJ31" i="4"/>
  <c r="S27" i="4"/>
  <c r="AI27" i="4"/>
  <c r="AY27" i="4"/>
  <c r="BO27" i="4"/>
  <c r="W27" i="4"/>
  <c r="AM27" i="4"/>
  <c r="BC27" i="4"/>
  <c r="BS27" i="4"/>
  <c r="AA27" i="4"/>
  <c r="AQ27" i="4"/>
  <c r="BG27" i="4"/>
  <c r="BR27" i="4"/>
  <c r="O27" i="4"/>
  <c r="AE27" i="4"/>
  <c r="AU27" i="4"/>
  <c r="BK27" i="4"/>
  <c r="R27" i="4"/>
  <c r="AC27" i="4"/>
  <c r="P27" i="4"/>
  <c r="AT27" i="4"/>
  <c r="Y27" i="4"/>
  <c r="BH27" i="4"/>
  <c r="Z27" i="4"/>
  <c r="AK27" i="4"/>
  <c r="AH27" i="4"/>
  <c r="AS27" i="4"/>
  <c r="AF27" i="4"/>
  <c r="BJ27" i="4"/>
  <c r="AO27" i="4"/>
  <c r="AX27" i="4"/>
  <c r="BI27" i="4"/>
  <c r="AV27" i="4"/>
  <c r="N27" i="4"/>
  <c r="BE27" i="4"/>
  <c r="AB27" i="4"/>
  <c r="BF27" i="4"/>
  <c r="BQ27" i="4"/>
  <c r="BN27" i="4"/>
  <c r="M27" i="4"/>
  <c r="BL27" i="4"/>
  <c r="AD27" i="4"/>
  <c r="U27" i="4"/>
  <c r="BB27" i="4"/>
  <c r="BM27" i="4"/>
  <c r="AZ27" i="4"/>
  <c r="BA27" i="4"/>
  <c r="BD27" i="4"/>
  <c r="X27" i="4"/>
  <c r="Q27" i="4"/>
  <c r="BP27" i="4"/>
  <c r="AR27" i="4"/>
  <c r="AN27" i="4"/>
  <c r="V27" i="4"/>
  <c r="AG27" i="4"/>
  <c r="T27" i="4"/>
  <c r="AP27" i="4"/>
  <c r="AL27" i="4"/>
  <c r="AW27" i="4"/>
  <c r="AJ27" i="4"/>
  <c r="BR22" i="4"/>
  <c r="O22" i="4"/>
  <c r="AE22" i="4"/>
  <c r="AU22" i="4"/>
  <c r="BK22" i="4"/>
  <c r="S22" i="4"/>
  <c r="AI22" i="4"/>
  <c r="AY22" i="4"/>
  <c r="BO22" i="4"/>
  <c r="W22" i="4"/>
  <c r="AM22" i="4"/>
  <c r="BC22" i="4"/>
  <c r="BS22" i="4"/>
  <c r="AA22" i="4"/>
  <c r="AQ22" i="4"/>
  <c r="BG22" i="4"/>
  <c r="BN22" i="4"/>
  <c r="BI22" i="4"/>
  <c r="BL22" i="4"/>
  <c r="P22" i="4"/>
  <c r="AD22" i="4"/>
  <c r="BE22" i="4"/>
  <c r="AR22" i="4"/>
  <c r="BQ22" i="4"/>
  <c r="R22" i="4"/>
  <c r="M22" i="4"/>
  <c r="AT22" i="4"/>
  <c r="AH22" i="4"/>
  <c r="AC22" i="4"/>
  <c r="AF22" i="4"/>
  <c r="BJ22" i="4"/>
  <c r="N22" i="4"/>
  <c r="Y22" i="4"/>
  <c r="AP22" i="4"/>
  <c r="AK22" i="4"/>
  <c r="AX22" i="4"/>
  <c r="AS22" i="4"/>
  <c r="AV22" i="4"/>
  <c r="AO22" i="4"/>
  <c r="BH22" i="4"/>
  <c r="BF22" i="4"/>
  <c r="BA22" i="4"/>
  <c r="AL22" i="4"/>
  <c r="AG22" i="4"/>
  <c r="AJ22" i="4"/>
  <c r="BB22" i="4"/>
  <c r="AW22" i="4"/>
  <c r="AZ22" i="4"/>
  <c r="AB22" i="4"/>
  <c r="X22" i="4"/>
  <c r="BM22" i="4"/>
  <c r="BP22" i="4"/>
  <c r="Z22" i="4"/>
  <c r="U22" i="4"/>
  <c r="BD22" i="4"/>
  <c r="AN22" i="4"/>
  <c r="V22" i="4"/>
  <c r="Q22" i="4"/>
  <c r="T22" i="4"/>
  <c r="W17" i="4"/>
  <c r="AE17" i="4"/>
  <c r="AU17" i="4"/>
  <c r="BK17" i="4"/>
  <c r="BG17" i="4"/>
  <c r="BR17" i="4"/>
  <c r="O17" i="4"/>
  <c r="AI17" i="4"/>
  <c r="AY17" i="4"/>
  <c r="BO17" i="4"/>
  <c r="S17" i="4"/>
  <c r="AM17" i="4"/>
  <c r="BC17" i="4"/>
  <c r="BS17" i="4"/>
  <c r="AA17" i="4"/>
  <c r="AQ17" i="4"/>
  <c r="AX17" i="4"/>
  <c r="AS17" i="4"/>
  <c r="AF17" i="4"/>
  <c r="AO17" i="4"/>
  <c r="BF17" i="4"/>
  <c r="BA17" i="4"/>
  <c r="BN17" i="4"/>
  <c r="BI17" i="4"/>
  <c r="AV17" i="4"/>
  <c r="AD17" i="4"/>
  <c r="BE17" i="4"/>
  <c r="R17" i="4"/>
  <c r="M17" i="4"/>
  <c r="BL17" i="4"/>
  <c r="AT17" i="4"/>
  <c r="AR17" i="4"/>
  <c r="Z17" i="4"/>
  <c r="U17" i="4"/>
  <c r="AH17" i="4"/>
  <c r="AC17" i="4"/>
  <c r="P17" i="4"/>
  <c r="BJ17" i="4"/>
  <c r="N17" i="4"/>
  <c r="Y17" i="4"/>
  <c r="BH17" i="4"/>
  <c r="AP17" i="4"/>
  <c r="AK17" i="4"/>
  <c r="X17" i="4"/>
  <c r="V17" i="4"/>
  <c r="Q17" i="4"/>
  <c r="BP17" i="4"/>
  <c r="AB17" i="4"/>
  <c r="BQ17" i="4"/>
  <c r="AN17" i="4"/>
  <c r="AL17" i="4"/>
  <c r="AG17" i="4"/>
  <c r="T17" i="4"/>
  <c r="BD17" i="4"/>
  <c r="BB17" i="4"/>
  <c r="AW17" i="4"/>
  <c r="AJ17" i="4"/>
  <c r="BM17" i="4"/>
  <c r="AZ17" i="4"/>
  <c r="O14" i="4"/>
  <c r="AE14" i="4"/>
  <c r="AU14" i="4"/>
  <c r="BK14" i="4"/>
  <c r="S14" i="4"/>
  <c r="AI14" i="4"/>
  <c r="AY14" i="4"/>
  <c r="BO14" i="4"/>
  <c r="BR14" i="4"/>
  <c r="W14" i="4"/>
  <c r="AM14" i="4"/>
  <c r="BC14" i="4"/>
  <c r="BS14" i="4"/>
  <c r="AA14" i="4"/>
  <c r="AQ14" i="4"/>
  <c r="BG14" i="4"/>
  <c r="AH14" i="4"/>
  <c r="AC14" i="4"/>
  <c r="AF14" i="4"/>
  <c r="BJ14" i="4"/>
  <c r="N14" i="4"/>
  <c r="Y14" i="4"/>
  <c r="AP14" i="4"/>
  <c r="AK14" i="4"/>
  <c r="AX14" i="4"/>
  <c r="AS14" i="4"/>
  <c r="AV14" i="4"/>
  <c r="BN14" i="4"/>
  <c r="BI14" i="4"/>
  <c r="BL14" i="4"/>
  <c r="P14" i="4"/>
  <c r="AD14" i="4"/>
  <c r="BE14" i="4"/>
  <c r="AR14" i="4"/>
  <c r="BQ14" i="4"/>
  <c r="R14" i="4"/>
  <c r="M14" i="4"/>
  <c r="AT14" i="4"/>
  <c r="BH14" i="4"/>
  <c r="Z14" i="4"/>
  <c r="U14" i="4"/>
  <c r="BD14" i="4"/>
  <c r="X14" i="4"/>
  <c r="BM14" i="4"/>
  <c r="BP14" i="4"/>
  <c r="BF14" i="4"/>
  <c r="BA14" i="4"/>
  <c r="AN14" i="4"/>
  <c r="V14" i="4"/>
  <c r="Q14" i="4"/>
  <c r="T14" i="4"/>
  <c r="AO14" i="4"/>
  <c r="AL14" i="4"/>
  <c r="AG14" i="4"/>
  <c r="AJ14" i="4"/>
  <c r="AB14" i="4"/>
  <c r="BB14" i="4"/>
  <c r="AW14" i="4"/>
  <c r="AZ14" i="4"/>
  <c r="BR56" i="4"/>
  <c r="S56" i="4"/>
  <c r="AA56" i="4"/>
  <c r="AE56" i="4"/>
  <c r="AI56" i="4"/>
  <c r="AQ56" i="4"/>
  <c r="AU56" i="4"/>
  <c r="AY56" i="4"/>
  <c r="BG56" i="4"/>
  <c r="BK56" i="4"/>
  <c r="BO56" i="4"/>
  <c r="BS56" i="4"/>
  <c r="W56" i="4"/>
  <c r="O56" i="4"/>
  <c r="AM56" i="4"/>
  <c r="BC56" i="4"/>
  <c r="BN56" i="4"/>
  <c r="R56" i="4"/>
  <c r="AC56" i="4"/>
  <c r="BL56" i="4"/>
  <c r="AD56" i="4"/>
  <c r="N56" i="4"/>
  <c r="AO56" i="4"/>
  <c r="BQ56" i="4"/>
  <c r="AS56" i="4"/>
  <c r="M56" i="4"/>
  <c r="AT56" i="4"/>
  <c r="BE56" i="4"/>
  <c r="AH56" i="4"/>
  <c r="BI56" i="4"/>
  <c r="AF56" i="4"/>
  <c r="BJ56" i="4"/>
  <c r="BH56" i="4"/>
  <c r="AP56" i="4"/>
  <c r="AK56" i="4"/>
  <c r="AX56" i="4"/>
  <c r="AV56" i="4"/>
  <c r="P56" i="4"/>
  <c r="Y56" i="4"/>
  <c r="BA56" i="4"/>
  <c r="BD56" i="4"/>
  <c r="AL56" i="4"/>
  <c r="AG56" i="4"/>
  <c r="BP56" i="4"/>
  <c r="AB56" i="4"/>
  <c r="Z56" i="4"/>
  <c r="X56" i="4"/>
  <c r="BB56" i="4"/>
  <c r="BM56" i="4"/>
  <c r="T56" i="4"/>
  <c r="AR56" i="4"/>
  <c r="BF56" i="4"/>
  <c r="AN56" i="4"/>
  <c r="AJ56" i="4"/>
  <c r="U56" i="4"/>
  <c r="V56" i="4"/>
  <c r="AW56" i="4"/>
  <c r="Q56" i="4"/>
  <c r="AZ56" i="4"/>
  <c r="AM49" i="4"/>
  <c r="BR49" i="4"/>
  <c r="O49" i="4"/>
  <c r="S49" i="4"/>
  <c r="W49" i="4"/>
  <c r="AA49" i="4"/>
  <c r="AE49" i="4"/>
  <c r="AI49" i="4"/>
  <c r="AQ49" i="4"/>
  <c r="AU49" i="4"/>
  <c r="AY49" i="4"/>
  <c r="BC49" i="4"/>
  <c r="BG49" i="4"/>
  <c r="BK49" i="4"/>
  <c r="BO49" i="4"/>
  <c r="BS49" i="4"/>
  <c r="AH49" i="4"/>
  <c r="BI49" i="4"/>
  <c r="AV49" i="4"/>
  <c r="BJ49" i="4"/>
  <c r="N49" i="4"/>
  <c r="AR49" i="4"/>
  <c r="AP49" i="4"/>
  <c r="BQ49" i="4"/>
  <c r="AX49" i="4"/>
  <c r="M49" i="4"/>
  <c r="BL49" i="4"/>
  <c r="BN49" i="4"/>
  <c r="R49" i="4"/>
  <c r="AC49" i="4"/>
  <c r="P49" i="4"/>
  <c r="AD49" i="4"/>
  <c r="AO49" i="4"/>
  <c r="AK49" i="4"/>
  <c r="BD49" i="4"/>
  <c r="AS49" i="4"/>
  <c r="AF49" i="4"/>
  <c r="AT49" i="4"/>
  <c r="BE49" i="4"/>
  <c r="AN49" i="4"/>
  <c r="BM49" i="4"/>
  <c r="AW49" i="4"/>
  <c r="T49" i="4"/>
  <c r="Y49" i="4"/>
  <c r="U49" i="4"/>
  <c r="V49" i="4"/>
  <c r="AJ49" i="4"/>
  <c r="BH49" i="4"/>
  <c r="AB49" i="4"/>
  <c r="Z49" i="4"/>
  <c r="BA49" i="4"/>
  <c r="AL49" i="4"/>
  <c r="Q49" i="4"/>
  <c r="AZ49" i="4"/>
  <c r="BF49" i="4"/>
  <c r="X49" i="4"/>
  <c r="BB49" i="4"/>
  <c r="AG49" i="4"/>
  <c r="BP49" i="4"/>
  <c r="BR47" i="4"/>
  <c r="S47" i="4"/>
  <c r="W47" i="4"/>
  <c r="AE47" i="4"/>
  <c r="AI47" i="4"/>
  <c r="AM47" i="4"/>
  <c r="AU47" i="4"/>
  <c r="AY47" i="4"/>
  <c r="BK47" i="4"/>
  <c r="BO47" i="4"/>
  <c r="O47" i="4"/>
  <c r="BC47" i="4"/>
  <c r="BS47" i="4"/>
  <c r="AA47" i="4"/>
  <c r="AQ47" i="4"/>
  <c r="BG47" i="4"/>
  <c r="BN47" i="4"/>
  <c r="AS47" i="4"/>
  <c r="P47" i="4"/>
  <c r="AT47" i="4"/>
  <c r="AO47" i="4"/>
  <c r="AB47" i="4"/>
  <c r="Z47" i="4"/>
  <c r="BA47" i="4"/>
  <c r="AH47" i="4"/>
  <c r="BI47" i="4"/>
  <c r="AF47" i="4"/>
  <c r="BJ47" i="4"/>
  <c r="BE47" i="4"/>
  <c r="AX47" i="4"/>
  <c r="M47" i="4"/>
  <c r="AV47" i="4"/>
  <c r="N47" i="4"/>
  <c r="BH47" i="4"/>
  <c r="BF47" i="4"/>
  <c r="U47" i="4"/>
  <c r="R47" i="4"/>
  <c r="AC47" i="4"/>
  <c r="BL47" i="4"/>
  <c r="AD47" i="4"/>
  <c r="Y47" i="4"/>
  <c r="AK47" i="4"/>
  <c r="AL47" i="4"/>
  <c r="Q47" i="4"/>
  <c r="AZ47" i="4"/>
  <c r="AR47" i="4"/>
  <c r="BQ47" i="4"/>
  <c r="X47" i="4"/>
  <c r="BB47" i="4"/>
  <c r="AG47" i="4"/>
  <c r="BP47" i="4"/>
  <c r="AN47" i="4"/>
  <c r="AW47" i="4"/>
  <c r="T47" i="4"/>
  <c r="AP47" i="4"/>
  <c r="BD47" i="4"/>
  <c r="V47" i="4"/>
  <c r="BM47" i="4"/>
  <c r="AJ47" i="4"/>
  <c r="BR41" i="4"/>
  <c r="O41" i="4"/>
  <c r="W41" i="4"/>
  <c r="AE41" i="4"/>
  <c r="AM41" i="4"/>
  <c r="AU41" i="4"/>
  <c r="BC41" i="4"/>
  <c r="BK41" i="4"/>
  <c r="BS41" i="4"/>
  <c r="S41" i="4"/>
  <c r="AA41" i="4"/>
  <c r="AI41" i="4"/>
  <c r="AQ41" i="4"/>
  <c r="AY41" i="4"/>
  <c r="BG41" i="4"/>
  <c r="BO41" i="4"/>
  <c r="BN41" i="4"/>
  <c r="AS41" i="4"/>
  <c r="AT41" i="4"/>
  <c r="AO41" i="4"/>
  <c r="U41" i="4"/>
  <c r="AH41" i="4"/>
  <c r="BI41" i="4"/>
  <c r="AF41" i="4"/>
  <c r="BJ41" i="4"/>
  <c r="BE41" i="4"/>
  <c r="AX41" i="4"/>
  <c r="M41" i="4"/>
  <c r="AV41" i="4"/>
  <c r="N41" i="4"/>
  <c r="AB41" i="4"/>
  <c r="AP41" i="4"/>
  <c r="BA41" i="4"/>
  <c r="R41" i="4"/>
  <c r="AC41" i="4"/>
  <c r="BL41" i="4"/>
  <c r="P41" i="4"/>
  <c r="AD41" i="4"/>
  <c r="Y41" i="4"/>
  <c r="BH41" i="4"/>
  <c r="AR41" i="4"/>
  <c r="BQ41" i="4"/>
  <c r="X41" i="4"/>
  <c r="BB41" i="4"/>
  <c r="Q41" i="4"/>
  <c r="BP41" i="4"/>
  <c r="AZ41" i="4"/>
  <c r="Z41" i="4"/>
  <c r="AN41" i="4"/>
  <c r="AG41" i="4"/>
  <c r="BF41" i="4"/>
  <c r="V41" i="4"/>
  <c r="BM41" i="4"/>
  <c r="AW41" i="4"/>
  <c r="T41" i="4"/>
  <c r="AK41" i="4"/>
  <c r="BD41" i="4"/>
  <c r="AL41" i="4"/>
  <c r="AJ41" i="4"/>
  <c r="S37" i="4"/>
  <c r="AA37" i="4"/>
  <c r="AI37" i="4"/>
  <c r="AQ37" i="4"/>
  <c r="AY37" i="4"/>
  <c r="BG37" i="4"/>
  <c r="BO37" i="4"/>
  <c r="BR37" i="4"/>
  <c r="O37" i="4"/>
  <c r="W37" i="4"/>
  <c r="AE37" i="4"/>
  <c r="AM37" i="4"/>
  <c r="AU37" i="4"/>
  <c r="BC37" i="4"/>
  <c r="BK37" i="4"/>
  <c r="BS37" i="4"/>
  <c r="R37" i="4"/>
  <c r="AC37" i="4"/>
  <c r="BL37" i="4"/>
  <c r="P37" i="4"/>
  <c r="AD37" i="4"/>
  <c r="Y37" i="4"/>
  <c r="BH37" i="4"/>
  <c r="AR37" i="4"/>
  <c r="BF37" i="4"/>
  <c r="BQ37" i="4"/>
  <c r="BN37" i="4"/>
  <c r="AS37" i="4"/>
  <c r="AT37" i="4"/>
  <c r="AO37" i="4"/>
  <c r="AH37" i="4"/>
  <c r="BI37" i="4"/>
  <c r="AF37" i="4"/>
  <c r="BJ37" i="4"/>
  <c r="BE37" i="4"/>
  <c r="Z37" i="4"/>
  <c r="AK37" i="4"/>
  <c r="AX37" i="4"/>
  <c r="M37" i="4"/>
  <c r="AV37" i="4"/>
  <c r="N37" i="4"/>
  <c r="AP37" i="4"/>
  <c r="BD37" i="4"/>
  <c r="AL37" i="4"/>
  <c r="AJ37" i="4"/>
  <c r="U37" i="4"/>
  <c r="X37" i="4"/>
  <c r="BB37" i="4"/>
  <c r="Q37" i="4"/>
  <c r="BP37" i="4"/>
  <c r="AZ37" i="4"/>
  <c r="AB37" i="4"/>
  <c r="BA37" i="4"/>
  <c r="AN37" i="4"/>
  <c r="AG37" i="4"/>
  <c r="V37" i="4"/>
  <c r="BM37" i="4"/>
  <c r="AW37" i="4"/>
  <c r="T37" i="4"/>
  <c r="O34" i="4"/>
  <c r="BC34" i="4"/>
  <c r="S34" i="4"/>
  <c r="AA34" i="4"/>
  <c r="AI34" i="4"/>
  <c r="AQ34" i="4"/>
  <c r="AY34" i="4"/>
  <c r="BG34" i="4"/>
  <c r="BO34" i="4"/>
  <c r="BR34" i="4"/>
  <c r="W34" i="4"/>
  <c r="AE34" i="4"/>
  <c r="AM34" i="4"/>
  <c r="AU34" i="4"/>
  <c r="BK34" i="4"/>
  <c r="BS34" i="4"/>
  <c r="AX34" i="4"/>
  <c r="M34" i="4"/>
  <c r="AV34" i="4"/>
  <c r="BJ34" i="4"/>
  <c r="BE34" i="4"/>
  <c r="AB34" i="4"/>
  <c r="AP34" i="4"/>
  <c r="AK34" i="4"/>
  <c r="R34" i="4"/>
  <c r="AC34" i="4"/>
  <c r="BL34" i="4"/>
  <c r="P34" i="4"/>
  <c r="N34" i="4"/>
  <c r="BN34" i="4"/>
  <c r="AS34" i="4"/>
  <c r="AD34" i="4"/>
  <c r="Y34" i="4"/>
  <c r="BH34" i="4"/>
  <c r="BQ34" i="4"/>
  <c r="BD34" i="4"/>
  <c r="AH34" i="4"/>
  <c r="BI34" i="4"/>
  <c r="AF34" i="4"/>
  <c r="AT34" i="4"/>
  <c r="AO34" i="4"/>
  <c r="Z34" i="4"/>
  <c r="U34" i="4"/>
  <c r="AN34" i="4"/>
  <c r="BB34" i="4"/>
  <c r="AW34" i="4"/>
  <c r="T34" i="4"/>
  <c r="BF34" i="4"/>
  <c r="BA34" i="4"/>
  <c r="BM34" i="4"/>
  <c r="AJ34" i="4"/>
  <c r="V34" i="4"/>
  <c r="Q34" i="4"/>
  <c r="AZ34" i="4"/>
  <c r="AR34" i="4"/>
  <c r="X34" i="4"/>
  <c r="AL34" i="4"/>
  <c r="AG34" i="4"/>
  <c r="BP34" i="4"/>
  <c r="W28" i="4"/>
  <c r="AM28" i="4"/>
  <c r="BC28" i="4"/>
  <c r="BS28" i="4"/>
  <c r="AA28" i="4"/>
  <c r="AQ28" i="4"/>
  <c r="BG28" i="4"/>
  <c r="BR28" i="4"/>
  <c r="O28" i="4"/>
  <c r="AE28" i="4"/>
  <c r="AU28" i="4"/>
  <c r="BK28" i="4"/>
  <c r="S28" i="4"/>
  <c r="AI28" i="4"/>
  <c r="AY28" i="4"/>
  <c r="BO28" i="4"/>
  <c r="AH28" i="4"/>
  <c r="AC28" i="4"/>
  <c r="P28" i="4"/>
  <c r="BJ28" i="4"/>
  <c r="N28" i="4"/>
  <c r="Y28" i="4"/>
  <c r="BH28" i="4"/>
  <c r="AP28" i="4"/>
  <c r="AK28" i="4"/>
  <c r="AX28" i="4"/>
  <c r="AS28" i="4"/>
  <c r="AF28" i="4"/>
  <c r="AO28" i="4"/>
  <c r="BN28" i="4"/>
  <c r="BI28" i="4"/>
  <c r="AV28" i="4"/>
  <c r="AD28" i="4"/>
  <c r="BE28" i="4"/>
  <c r="AB28" i="4"/>
  <c r="BQ28" i="4"/>
  <c r="R28" i="4"/>
  <c r="M28" i="4"/>
  <c r="BL28" i="4"/>
  <c r="AT28" i="4"/>
  <c r="AR28" i="4"/>
  <c r="BD28" i="4"/>
  <c r="BM28" i="4"/>
  <c r="AZ28" i="4"/>
  <c r="X28" i="4"/>
  <c r="V28" i="4"/>
  <c r="Q28" i="4"/>
  <c r="BP28" i="4"/>
  <c r="Z28" i="4"/>
  <c r="U28" i="4"/>
  <c r="AN28" i="4"/>
  <c r="AL28" i="4"/>
  <c r="AG28" i="4"/>
  <c r="T28" i="4"/>
  <c r="BF28" i="4"/>
  <c r="BA28" i="4"/>
  <c r="BB28" i="4"/>
  <c r="AW28" i="4"/>
  <c r="AJ28" i="4"/>
  <c r="O25" i="4"/>
  <c r="AE25" i="4"/>
  <c r="AU25" i="4"/>
  <c r="BK25" i="4"/>
  <c r="AQ25" i="4"/>
  <c r="S25" i="4"/>
  <c r="AI25" i="4"/>
  <c r="AY25" i="4"/>
  <c r="BO25" i="4"/>
  <c r="AA25" i="4"/>
  <c r="W25" i="4"/>
  <c r="AM25" i="4"/>
  <c r="BC25" i="4"/>
  <c r="BS25" i="4"/>
  <c r="BR25" i="4"/>
  <c r="BG25" i="4"/>
  <c r="R25" i="4"/>
  <c r="M25" i="4"/>
  <c r="BL25" i="4"/>
  <c r="AT25" i="4"/>
  <c r="AR25" i="4"/>
  <c r="Z25" i="4"/>
  <c r="U25" i="4"/>
  <c r="AH25" i="4"/>
  <c r="AC25" i="4"/>
  <c r="P25" i="4"/>
  <c r="BJ25" i="4"/>
  <c r="N25" i="4"/>
  <c r="AX25" i="4"/>
  <c r="AS25" i="4"/>
  <c r="AF25" i="4"/>
  <c r="AO25" i="4"/>
  <c r="BF25" i="4"/>
  <c r="BA25" i="4"/>
  <c r="BN25" i="4"/>
  <c r="BI25" i="4"/>
  <c r="AV25" i="4"/>
  <c r="AD25" i="4"/>
  <c r="BE25" i="4"/>
  <c r="AB25" i="4"/>
  <c r="BQ25" i="4"/>
  <c r="BD25" i="4"/>
  <c r="BB25" i="4"/>
  <c r="AW25" i="4"/>
  <c r="AJ25" i="4"/>
  <c r="BM25" i="4"/>
  <c r="AZ25" i="4"/>
  <c r="X25" i="4"/>
  <c r="V25" i="4"/>
  <c r="Q25" i="4"/>
  <c r="BP25" i="4"/>
  <c r="Y25" i="4"/>
  <c r="BH25" i="4"/>
  <c r="AP25" i="4"/>
  <c r="AK25" i="4"/>
  <c r="AN25" i="4"/>
  <c r="AL25" i="4"/>
  <c r="AG25" i="4"/>
  <c r="T25" i="4"/>
  <c r="BR23" i="4"/>
  <c r="S23" i="4"/>
  <c r="AI23" i="4"/>
  <c r="AY23" i="4"/>
  <c r="BO23" i="4"/>
  <c r="W23" i="4"/>
  <c r="AM23" i="4"/>
  <c r="BC23" i="4"/>
  <c r="BS23" i="4"/>
  <c r="AA23" i="4"/>
  <c r="AQ23" i="4"/>
  <c r="BG23" i="4"/>
  <c r="O23" i="4"/>
  <c r="AE23" i="4"/>
  <c r="AU23" i="4"/>
  <c r="BK23" i="4"/>
  <c r="BN23" i="4"/>
  <c r="M23" i="4"/>
  <c r="BL23" i="4"/>
  <c r="AD23" i="4"/>
  <c r="AR23" i="4"/>
  <c r="U23" i="4"/>
  <c r="R23" i="4"/>
  <c r="AC23" i="4"/>
  <c r="P23" i="4"/>
  <c r="AT23" i="4"/>
  <c r="AH23" i="4"/>
  <c r="AS23" i="4"/>
  <c r="AF23" i="4"/>
  <c r="BJ23" i="4"/>
  <c r="AO23" i="4"/>
  <c r="AP23" i="4"/>
  <c r="BA23" i="4"/>
  <c r="AX23" i="4"/>
  <c r="BI23" i="4"/>
  <c r="AV23" i="4"/>
  <c r="N23" i="4"/>
  <c r="BE23" i="4"/>
  <c r="AB23" i="4"/>
  <c r="BQ23" i="4"/>
  <c r="AL23" i="4"/>
  <c r="AW23" i="4"/>
  <c r="AJ23" i="4"/>
  <c r="Y23" i="4"/>
  <c r="BH23" i="4"/>
  <c r="Z23" i="4"/>
  <c r="BB23" i="4"/>
  <c r="BM23" i="4"/>
  <c r="AZ23" i="4"/>
  <c r="BF23" i="4"/>
  <c r="BD23" i="4"/>
  <c r="X23" i="4"/>
  <c r="Q23" i="4"/>
  <c r="BP23" i="4"/>
  <c r="AK23" i="4"/>
  <c r="AN23" i="4"/>
  <c r="V23" i="4"/>
  <c r="AG23" i="4"/>
  <c r="T23" i="4"/>
  <c r="S19" i="4"/>
  <c r="AI19" i="4"/>
  <c r="AY19" i="4"/>
  <c r="BO19" i="4"/>
  <c r="BR19" i="4"/>
  <c r="W19" i="4"/>
  <c r="AM19" i="4"/>
  <c r="BC19" i="4"/>
  <c r="BS19" i="4"/>
  <c r="AA19" i="4"/>
  <c r="AQ19" i="4"/>
  <c r="BG19" i="4"/>
  <c r="O19" i="4"/>
  <c r="AE19" i="4"/>
  <c r="AU19" i="4"/>
  <c r="BK19" i="4"/>
  <c r="AX19" i="4"/>
  <c r="BI19" i="4"/>
  <c r="AV19" i="4"/>
  <c r="N19" i="4"/>
  <c r="BE19" i="4"/>
  <c r="AB19" i="4"/>
  <c r="BF19" i="4"/>
  <c r="BQ19" i="4"/>
  <c r="BN19" i="4"/>
  <c r="M19" i="4"/>
  <c r="BL19" i="4"/>
  <c r="AD19" i="4"/>
  <c r="R19" i="4"/>
  <c r="AC19" i="4"/>
  <c r="P19" i="4"/>
  <c r="AT19" i="4"/>
  <c r="Y19" i="4"/>
  <c r="BH19" i="4"/>
  <c r="Z19" i="4"/>
  <c r="AK19" i="4"/>
  <c r="BD19" i="4"/>
  <c r="AH19" i="4"/>
  <c r="AS19" i="4"/>
  <c r="AF19" i="4"/>
  <c r="BJ19" i="4"/>
  <c r="AO19" i="4"/>
  <c r="AP19" i="4"/>
  <c r="AN19" i="4"/>
  <c r="V19" i="4"/>
  <c r="AG19" i="4"/>
  <c r="T19" i="4"/>
  <c r="U19" i="4"/>
  <c r="AL19" i="4"/>
  <c r="AW19" i="4"/>
  <c r="AJ19" i="4"/>
  <c r="BA19" i="4"/>
  <c r="BB19" i="4"/>
  <c r="BM19" i="4"/>
  <c r="AZ19" i="4"/>
  <c r="AR19" i="4"/>
  <c r="X19" i="4"/>
  <c r="Q19" i="4"/>
  <c r="BP19" i="4"/>
  <c r="W16" i="4"/>
  <c r="AM16" i="4"/>
  <c r="BC16" i="4"/>
  <c r="BS16" i="4"/>
  <c r="BR16" i="4"/>
  <c r="AA16" i="4"/>
  <c r="AQ16" i="4"/>
  <c r="BG16" i="4"/>
  <c r="O16" i="4"/>
  <c r="AE16" i="4"/>
  <c r="AU16" i="4"/>
  <c r="BK16" i="4"/>
  <c r="S16" i="4"/>
  <c r="AI16" i="4"/>
  <c r="AY16" i="4"/>
  <c r="BO16" i="4"/>
  <c r="AX16" i="4"/>
  <c r="AS16" i="4"/>
  <c r="AF16" i="4"/>
  <c r="AO16" i="4"/>
  <c r="BF16" i="4"/>
  <c r="BA16" i="4"/>
  <c r="BN16" i="4"/>
  <c r="BI16" i="4"/>
  <c r="AV16" i="4"/>
  <c r="AD16" i="4"/>
  <c r="BE16" i="4"/>
  <c r="R16" i="4"/>
  <c r="M16" i="4"/>
  <c r="BL16" i="4"/>
  <c r="AT16" i="4"/>
  <c r="AR16" i="4"/>
  <c r="Z16" i="4"/>
  <c r="U16" i="4"/>
  <c r="AH16" i="4"/>
  <c r="AC16" i="4"/>
  <c r="P16" i="4"/>
  <c r="BJ16" i="4"/>
  <c r="N16" i="4"/>
  <c r="Y16" i="4"/>
  <c r="BH16" i="4"/>
  <c r="X16" i="4"/>
  <c r="V16" i="4"/>
  <c r="Q16" i="4"/>
  <c r="BP16" i="4"/>
  <c r="AN16" i="4"/>
  <c r="AL16" i="4"/>
  <c r="AG16" i="4"/>
  <c r="T16" i="4"/>
  <c r="AP16" i="4"/>
  <c r="AK16" i="4"/>
  <c r="BD16" i="4"/>
  <c r="BB16" i="4"/>
  <c r="AW16" i="4"/>
  <c r="AJ16" i="4"/>
  <c r="AB16" i="4"/>
  <c r="BQ16" i="4"/>
  <c r="BM16" i="4"/>
  <c r="AZ16" i="4"/>
  <c r="BC53" i="4"/>
  <c r="BR53" i="4"/>
  <c r="O53" i="4"/>
  <c r="AA53" i="4"/>
  <c r="AE53" i="4"/>
  <c r="AQ53" i="4"/>
  <c r="AU53" i="4"/>
  <c r="BG53" i="4"/>
  <c r="BK53" i="4"/>
  <c r="S53" i="4"/>
  <c r="W53" i="4"/>
  <c r="AI53" i="4"/>
  <c r="AM53" i="4"/>
  <c r="AY53" i="4"/>
  <c r="BO53" i="4"/>
  <c r="BS53" i="4"/>
  <c r="AX53" i="4"/>
  <c r="AS53" i="4"/>
  <c r="BL53" i="4"/>
  <c r="Y53" i="4"/>
  <c r="BH53" i="4"/>
  <c r="BF53" i="4"/>
  <c r="AK53" i="4"/>
  <c r="BN53" i="4"/>
  <c r="R53" i="4"/>
  <c r="BI53" i="4"/>
  <c r="P53" i="4"/>
  <c r="AD53" i="4"/>
  <c r="AO53" i="4"/>
  <c r="AF53" i="4"/>
  <c r="AT53" i="4"/>
  <c r="BE53" i="4"/>
  <c r="AB53" i="4"/>
  <c r="Z53" i="4"/>
  <c r="BQ53" i="4"/>
  <c r="AH53" i="4"/>
  <c r="AC53" i="4"/>
  <c r="M53" i="4"/>
  <c r="AV53" i="4"/>
  <c r="BJ53" i="4"/>
  <c r="N53" i="4"/>
  <c r="AR53" i="4"/>
  <c r="AP53" i="4"/>
  <c r="U53" i="4"/>
  <c r="V53" i="4"/>
  <c r="AJ53" i="4"/>
  <c r="BA53" i="4"/>
  <c r="BD53" i="4"/>
  <c r="AL53" i="4"/>
  <c r="AG53" i="4"/>
  <c r="Q53" i="4"/>
  <c r="AZ53" i="4"/>
  <c r="X53" i="4"/>
  <c r="BB53" i="4"/>
  <c r="AW53" i="4"/>
  <c r="BP53" i="4"/>
  <c r="AN53" i="4"/>
  <c r="BM53" i="4"/>
  <c r="T53" i="4"/>
  <c r="BR50" i="4"/>
  <c r="O50" i="4"/>
  <c r="S50" i="4"/>
  <c r="AI50" i="4"/>
  <c r="AY50" i="4"/>
  <c r="BO50" i="4"/>
  <c r="AA50" i="4"/>
  <c r="AQ50" i="4"/>
  <c r="BG50" i="4"/>
  <c r="W50" i="4"/>
  <c r="AE50" i="4"/>
  <c r="AM50" i="4"/>
  <c r="AU50" i="4"/>
  <c r="BC50" i="4"/>
  <c r="BK50" i="4"/>
  <c r="BS50" i="4"/>
  <c r="BN50" i="4"/>
  <c r="BI50" i="4"/>
  <c r="AF50" i="4"/>
  <c r="BJ50" i="4"/>
  <c r="BE50" i="4"/>
  <c r="AB50" i="4"/>
  <c r="BQ50" i="4"/>
  <c r="R50" i="4"/>
  <c r="M50" i="4"/>
  <c r="AV50" i="4"/>
  <c r="N50" i="4"/>
  <c r="AH50" i="4"/>
  <c r="AC50" i="4"/>
  <c r="BL50" i="4"/>
  <c r="AD50" i="4"/>
  <c r="Y50" i="4"/>
  <c r="AP50" i="4"/>
  <c r="AK50" i="4"/>
  <c r="AX50" i="4"/>
  <c r="AS50" i="4"/>
  <c r="P50" i="4"/>
  <c r="AT50" i="4"/>
  <c r="AO50" i="4"/>
  <c r="BF50" i="4"/>
  <c r="X50" i="4"/>
  <c r="BB50" i="4"/>
  <c r="AW50" i="4"/>
  <c r="T50" i="4"/>
  <c r="BH50" i="4"/>
  <c r="U50" i="4"/>
  <c r="AN50" i="4"/>
  <c r="BM50" i="4"/>
  <c r="AJ50" i="4"/>
  <c r="BA50" i="4"/>
  <c r="BD50" i="4"/>
  <c r="V50" i="4"/>
  <c r="AZ50" i="4"/>
  <c r="AR50" i="4"/>
  <c r="Z50" i="4"/>
  <c r="AL50" i="4"/>
  <c r="AG50" i="4"/>
  <c r="Q50" i="4"/>
  <c r="BP50" i="4"/>
  <c r="AA43" i="4"/>
  <c r="AQ43" i="4"/>
  <c r="BG43" i="4"/>
  <c r="BR43" i="4"/>
  <c r="S43" i="4"/>
  <c r="W43" i="4"/>
  <c r="AE43" i="4"/>
  <c r="AI43" i="4"/>
  <c r="AM43" i="4"/>
  <c r="AU43" i="4"/>
  <c r="AY43" i="4"/>
  <c r="BK43" i="4"/>
  <c r="BO43" i="4"/>
  <c r="O43" i="4"/>
  <c r="BC43" i="4"/>
  <c r="BS43" i="4"/>
  <c r="R43" i="4"/>
  <c r="AC43" i="4"/>
  <c r="BL43" i="4"/>
  <c r="AD43" i="4"/>
  <c r="Y43" i="4"/>
  <c r="AK43" i="4"/>
  <c r="BN43" i="4"/>
  <c r="AS43" i="4"/>
  <c r="P43" i="4"/>
  <c r="AT43" i="4"/>
  <c r="AO43" i="4"/>
  <c r="AH43" i="4"/>
  <c r="BI43" i="4"/>
  <c r="AF43" i="4"/>
  <c r="BJ43" i="4"/>
  <c r="BE43" i="4"/>
  <c r="AR43" i="4"/>
  <c r="AP43" i="4"/>
  <c r="BQ43" i="4"/>
  <c r="AX43" i="4"/>
  <c r="M43" i="4"/>
  <c r="AV43" i="4"/>
  <c r="N43" i="4"/>
  <c r="BH43" i="4"/>
  <c r="BD43" i="4"/>
  <c r="V43" i="4"/>
  <c r="BM43" i="4"/>
  <c r="AJ43" i="4"/>
  <c r="Z43" i="4"/>
  <c r="AL43" i="4"/>
  <c r="Q43" i="4"/>
  <c r="AZ43" i="4"/>
  <c r="BF43" i="4"/>
  <c r="U43" i="4"/>
  <c r="X43" i="4"/>
  <c r="BB43" i="4"/>
  <c r="AG43" i="4"/>
  <c r="BP43" i="4"/>
  <c r="AB43" i="4"/>
  <c r="BA43" i="4"/>
  <c r="AN43" i="4"/>
  <c r="AW43" i="4"/>
  <c r="T43" i="4"/>
  <c r="S42" i="4"/>
  <c r="AA42" i="4"/>
  <c r="AI42" i="4"/>
  <c r="AQ42" i="4"/>
  <c r="AY42" i="4"/>
  <c r="BG42" i="4"/>
  <c r="BO42" i="4"/>
  <c r="BR42" i="4"/>
  <c r="W42" i="4"/>
  <c r="AE42" i="4"/>
  <c r="AM42" i="4"/>
  <c r="AU42" i="4"/>
  <c r="BK42" i="4"/>
  <c r="BS42" i="4"/>
  <c r="O42" i="4"/>
  <c r="BC42" i="4"/>
  <c r="BN42" i="4"/>
  <c r="AS42" i="4"/>
  <c r="AD42" i="4"/>
  <c r="Y42" i="4"/>
  <c r="BH42" i="4"/>
  <c r="BQ42" i="4"/>
  <c r="AH42" i="4"/>
  <c r="BI42" i="4"/>
  <c r="AF42" i="4"/>
  <c r="AT42" i="4"/>
  <c r="AO42" i="4"/>
  <c r="AX42" i="4"/>
  <c r="M42" i="4"/>
  <c r="AV42" i="4"/>
  <c r="BJ42" i="4"/>
  <c r="BE42" i="4"/>
  <c r="AB42" i="4"/>
  <c r="AP42" i="4"/>
  <c r="AK42" i="4"/>
  <c r="R42" i="4"/>
  <c r="AC42" i="4"/>
  <c r="BL42" i="4"/>
  <c r="P42" i="4"/>
  <c r="N42" i="4"/>
  <c r="BF42" i="4"/>
  <c r="BA42" i="4"/>
  <c r="V42" i="4"/>
  <c r="Q42" i="4"/>
  <c r="AZ42" i="4"/>
  <c r="X42" i="4"/>
  <c r="AL42" i="4"/>
  <c r="AG42" i="4"/>
  <c r="BP42" i="4"/>
  <c r="AR42" i="4"/>
  <c r="AN42" i="4"/>
  <c r="BB42" i="4"/>
  <c r="AW42" i="4"/>
  <c r="T42" i="4"/>
  <c r="Z42" i="4"/>
  <c r="U42" i="4"/>
  <c r="BD42" i="4"/>
  <c r="BM42" i="4"/>
  <c r="AJ42" i="4"/>
  <c r="BR36" i="4"/>
  <c r="S36" i="4"/>
  <c r="AI36" i="4"/>
  <c r="AY36" i="4"/>
  <c r="BO36" i="4"/>
  <c r="AM36" i="4"/>
  <c r="O36" i="4"/>
  <c r="W36" i="4"/>
  <c r="AE36" i="4"/>
  <c r="AU36" i="4"/>
  <c r="BC36" i="4"/>
  <c r="BK36" i="4"/>
  <c r="BS36" i="4"/>
  <c r="AA36" i="4"/>
  <c r="AQ36" i="4"/>
  <c r="BG36" i="4"/>
  <c r="BN36" i="4"/>
  <c r="AS36" i="4"/>
  <c r="BL36" i="4"/>
  <c r="P36" i="4"/>
  <c r="AD36" i="4"/>
  <c r="BE36" i="4"/>
  <c r="BQ36" i="4"/>
  <c r="R36" i="4"/>
  <c r="BI36" i="4"/>
  <c r="AT36" i="4"/>
  <c r="AH36" i="4"/>
  <c r="M36" i="4"/>
  <c r="AF36" i="4"/>
  <c r="BJ36" i="4"/>
  <c r="N36" i="4"/>
  <c r="Y36" i="4"/>
  <c r="BH36" i="4"/>
  <c r="AP36" i="4"/>
  <c r="AK36" i="4"/>
  <c r="AX36" i="4"/>
  <c r="AC36" i="4"/>
  <c r="AV36" i="4"/>
  <c r="AO36" i="4"/>
  <c r="BA36" i="4"/>
  <c r="AL36" i="4"/>
  <c r="Q36" i="4"/>
  <c r="AZ36" i="4"/>
  <c r="AR36" i="4"/>
  <c r="Z36" i="4"/>
  <c r="BD36" i="4"/>
  <c r="X36" i="4"/>
  <c r="BB36" i="4"/>
  <c r="AW36" i="4"/>
  <c r="AG36" i="4"/>
  <c r="BP36" i="4"/>
  <c r="BF36" i="4"/>
  <c r="AN36" i="4"/>
  <c r="BM36" i="4"/>
  <c r="T36" i="4"/>
  <c r="AB36" i="4"/>
  <c r="U36" i="4"/>
  <c r="V36" i="4"/>
  <c r="AJ36" i="4"/>
  <c r="BS33" i="4"/>
  <c r="S33" i="4"/>
  <c r="AA33" i="4"/>
  <c r="AI33" i="4"/>
  <c r="AQ33" i="4"/>
  <c r="AY33" i="4"/>
  <c r="BG33" i="4"/>
  <c r="BO33" i="4"/>
  <c r="BR33" i="4"/>
  <c r="BC33" i="4"/>
  <c r="O33" i="4"/>
  <c r="W33" i="4"/>
  <c r="AE33" i="4"/>
  <c r="AM33" i="4"/>
  <c r="AU33" i="4"/>
  <c r="BK33" i="4"/>
  <c r="AX33" i="4"/>
  <c r="M33" i="4"/>
  <c r="AV33" i="4"/>
  <c r="N33" i="4"/>
  <c r="AB33" i="4"/>
  <c r="AP33" i="4"/>
  <c r="BA33" i="4"/>
  <c r="R33" i="4"/>
  <c r="AC33" i="4"/>
  <c r="BL33" i="4"/>
  <c r="P33" i="4"/>
  <c r="AD33" i="4"/>
  <c r="BN33" i="4"/>
  <c r="AS33" i="4"/>
  <c r="AT33" i="4"/>
  <c r="AO33" i="4"/>
  <c r="U33" i="4"/>
  <c r="AH33" i="4"/>
  <c r="BI33" i="4"/>
  <c r="AF33" i="4"/>
  <c r="BJ33" i="4"/>
  <c r="BE33" i="4"/>
  <c r="AK33" i="4"/>
  <c r="V33" i="4"/>
  <c r="BM33" i="4"/>
  <c r="AW33" i="4"/>
  <c r="T33" i="4"/>
  <c r="AR33" i="4"/>
  <c r="BQ33" i="4"/>
  <c r="BD33" i="4"/>
  <c r="AL33" i="4"/>
  <c r="AJ33" i="4"/>
  <c r="Y33" i="4"/>
  <c r="BH33" i="4"/>
  <c r="Z33" i="4"/>
  <c r="X33" i="4"/>
  <c r="BB33" i="4"/>
  <c r="Q33" i="4"/>
  <c r="BP33" i="4"/>
  <c r="AZ33" i="4"/>
  <c r="BF33" i="4"/>
  <c r="AN33" i="4"/>
  <c r="AG33" i="4"/>
  <c r="BC30" i="4"/>
  <c r="AU30" i="4"/>
  <c r="AI30" i="4"/>
  <c r="AA30" i="4"/>
  <c r="BS30" i="4"/>
  <c r="BK30" i="4"/>
  <c r="AY30" i="4"/>
  <c r="AQ30" i="4"/>
  <c r="W30" i="4"/>
  <c r="O30" i="4"/>
  <c r="BR30" i="4"/>
  <c r="BO30" i="4"/>
  <c r="BG30" i="4"/>
  <c r="AM30" i="4"/>
  <c r="AE30" i="4"/>
  <c r="S30" i="4"/>
  <c r="AH30" i="4"/>
  <c r="AC30" i="4"/>
  <c r="AF30" i="4"/>
  <c r="BJ30" i="4"/>
  <c r="N30" i="4"/>
  <c r="Y30" i="4"/>
  <c r="AP30" i="4"/>
  <c r="AK30" i="4"/>
  <c r="AX30" i="4"/>
  <c r="AS30" i="4"/>
  <c r="AV30" i="4"/>
  <c r="BN30" i="4"/>
  <c r="BI30" i="4"/>
  <c r="BL30" i="4"/>
  <c r="P30" i="4"/>
  <c r="AD30" i="4"/>
  <c r="BE30" i="4"/>
  <c r="AR30" i="4"/>
  <c r="BQ30" i="4"/>
  <c r="R30" i="4"/>
  <c r="M30" i="4"/>
  <c r="AT30" i="4"/>
  <c r="BH30" i="4"/>
  <c r="X30" i="4"/>
  <c r="BM30" i="4"/>
  <c r="BP30" i="4"/>
  <c r="AO30" i="4"/>
  <c r="AB30" i="4"/>
  <c r="BD30" i="4"/>
  <c r="AN30" i="4"/>
  <c r="V30" i="4"/>
  <c r="Q30" i="4"/>
  <c r="T30" i="4"/>
  <c r="Z30" i="4"/>
  <c r="U30" i="4"/>
  <c r="AL30" i="4"/>
  <c r="AG30" i="4"/>
  <c r="AJ30" i="4"/>
  <c r="BF30" i="4"/>
  <c r="BA30" i="4"/>
  <c r="BB30" i="4"/>
  <c r="AW30" i="4"/>
  <c r="AZ30" i="4"/>
  <c r="W24" i="4"/>
  <c r="AM24" i="4"/>
  <c r="BC24" i="4"/>
  <c r="BS24" i="4"/>
  <c r="AA24" i="4"/>
  <c r="AQ24" i="4"/>
  <c r="BG24" i="4"/>
  <c r="O24" i="4"/>
  <c r="AE24" i="4"/>
  <c r="AU24" i="4"/>
  <c r="BK24" i="4"/>
  <c r="BR24" i="4"/>
  <c r="S24" i="4"/>
  <c r="AI24" i="4"/>
  <c r="AY24" i="4"/>
  <c r="BO24" i="4"/>
  <c r="R24" i="4"/>
  <c r="M24" i="4"/>
  <c r="BL24" i="4"/>
  <c r="AT24" i="4"/>
  <c r="AR24" i="4"/>
  <c r="Z24" i="4"/>
  <c r="U24" i="4"/>
  <c r="AH24" i="4"/>
  <c r="AC24" i="4"/>
  <c r="P24" i="4"/>
  <c r="BJ24" i="4"/>
  <c r="N24" i="4"/>
  <c r="AX24" i="4"/>
  <c r="AS24" i="4"/>
  <c r="AF24" i="4"/>
  <c r="AO24" i="4"/>
  <c r="BF24" i="4"/>
  <c r="BA24" i="4"/>
  <c r="BN24" i="4"/>
  <c r="BI24" i="4"/>
  <c r="AV24" i="4"/>
  <c r="AD24" i="4"/>
  <c r="BE24" i="4"/>
  <c r="BB24" i="4"/>
  <c r="AW24" i="4"/>
  <c r="AJ24" i="4"/>
  <c r="AP24" i="4"/>
  <c r="AK24" i="4"/>
  <c r="BD24" i="4"/>
  <c r="BM24" i="4"/>
  <c r="AZ24" i="4"/>
  <c r="Y24" i="4"/>
  <c r="BH24" i="4"/>
  <c r="AB24" i="4"/>
  <c r="BQ24" i="4"/>
  <c r="X24" i="4"/>
  <c r="V24" i="4"/>
  <c r="Q24" i="4"/>
  <c r="BP24" i="4"/>
  <c r="AN24" i="4"/>
  <c r="AL24" i="4"/>
  <c r="AG24" i="4"/>
  <c r="T24" i="4"/>
  <c r="BR21" i="4"/>
  <c r="O21" i="4"/>
  <c r="AE21" i="4"/>
  <c r="AU21" i="4"/>
  <c r="BK21" i="4"/>
  <c r="AQ21" i="4"/>
  <c r="S21" i="4"/>
  <c r="AI21" i="4"/>
  <c r="AY21" i="4"/>
  <c r="BO21" i="4"/>
  <c r="W21" i="4"/>
  <c r="AM21" i="4"/>
  <c r="BC21" i="4"/>
  <c r="BS21" i="4"/>
  <c r="AA21" i="4"/>
  <c r="BG21" i="4"/>
  <c r="BN21" i="4"/>
  <c r="BI21" i="4"/>
  <c r="AV21" i="4"/>
  <c r="AD21" i="4"/>
  <c r="BE21" i="4"/>
  <c r="AB21" i="4"/>
  <c r="BQ21" i="4"/>
  <c r="R21" i="4"/>
  <c r="M21" i="4"/>
  <c r="BL21" i="4"/>
  <c r="AT21" i="4"/>
  <c r="AH21" i="4"/>
  <c r="AC21" i="4"/>
  <c r="P21" i="4"/>
  <c r="BJ21" i="4"/>
  <c r="N21" i="4"/>
  <c r="Y21" i="4"/>
  <c r="BH21" i="4"/>
  <c r="AP21" i="4"/>
  <c r="AK21" i="4"/>
  <c r="AX21" i="4"/>
  <c r="AS21" i="4"/>
  <c r="AF21" i="4"/>
  <c r="AO21" i="4"/>
  <c r="AN21" i="4"/>
  <c r="AL21" i="4"/>
  <c r="AG21" i="4"/>
  <c r="T21" i="4"/>
  <c r="Z21" i="4"/>
  <c r="U21" i="4"/>
  <c r="BD21" i="4"/>
  <c r="BB21" i="4"/>
  <c r="AW21" i="4"/>
  <c r="AJ21" i="4"/>
  <c r="BF21" i="4"/>
  <c r="BA21" i="4"/>
  <c r="BM21" i="4"/>
  <c r="AZ21" i="4"/>
  <c r="AR21" i="4"/>
  <c r="X21" i="4"/>
  <c r="V21" i="4"/>
  <c r="Q21" i="4"/>
  <c r="BP21" i="4"/>
  <c r="O18" i="4"/>
  <c r="AE18" i="4"/>
  <c r="AU18" i="4"/>
  <c r="BK18" i="4"/>
  <c r="BR18" i="4"/>
  <c r="S18" i="4"/>
  <c r="AI18" i="4"/>
  <c r="AY18" i="4"/>
  <c r="BO18" i="4"/>
  <c r="W18" i="4"/>
  <c r="AM18" i="4"/>
  <c r="BC18" i="4"/>
  <c r="BS18" i="4"/>
  <c r="AA18" i="4"/>
  <c r="AQ18" i="4"/>
  <c r="BG18" i="4"/>
  <c r="AX18" i="4"/>
  <c r="AS18" i="4"/>
  <c r="AV18" i="4"/>
  <c r="AO18" i="4"/>
  <c r="AB18" i="4"/>
  <c r="BF18" i="4"/>
  <c r="BA18" i="4"/>
  <c r="BN18" i="4"/>
  <c r="BI18" i="4"/>
  <c r="BL18" i="4"/>
  <c r="P18" i="4"/>
  <c r="AD18" i="4"/>
  <c r="BE18" i="4"/>
  <c r="R18" i="4"/>
  <c r="M18" i="4"/>
  <c r="AT18" i="4"/>
  <c r="BH18" i="4"/>
  <c r="Z18" i="4"/>
  <c r="U18" i="4"/>
  <c r="BD18" i="4"/>
  <c r="AH18" i="4"/>
  <c r="AC18" i="4"/>
  <c r="AF18" i="4"/>
  <c r="BJ18" i="4"/>
  <c r="N18" i="4"/>
  <c r="Y18" i="4"/>
  <c r="AN18" i="4"/>
  <c r="V18" i="4"/>
  <c r="Q18" i="4"/>
  <c r="T18" i="4"/>
  <c r="AR18" i="4"/>
  <c r="AL18" i="4"/>
  <c r="AG18" i="4"/>
  <c r="AJ18" i="4"/>
  <c r="AP18" i="4"/>
  <c r="AK18" i="4"/>
  <c r="BB18" i="4"/>
  <c r="AW18" i="4"/>
  <c r="AZ18" i="4"/>
  <c r="BQ18" i="4"/>
  <c r="X18" i="4"/>
  <c r="BM18" i="4"/>
  <c r="BP18" i="4"/>
  <c r="BS51" i="2"/>
  <c r="O51" i="2"/>
  <c r="BH51" i="2"/>
  <c r="BA51" i="2"/>
  <c r="BD51" i="2"/>
  <c r="AZ51" i="2"/>
  <c r="AQ51" i="2"/>
  <c r="AA51" i="2"/>
  <c r="AR51" i="2"/>
  <c r="AD51" i="2"/>
  <c r="AO51" i="2"/>
  <c r="AV51" i="2"/>
  <c r="AE51" i="2"/>
  <c r="AX51" i="2"/>
  <c r="R51" i="2"/>
  <c r="BL51" i="2"/>
  <c r="AK51" i="2"/>
  <c r="N51" i="2"/>
  <c r="AC51" i="2"/>
  <c r="AU51" i="2"/>
  <c r="AS51" i="2"/>
  <c r="BG51" i="2"/>
  <c r="AN51" i="2"/>
  <c r="AM51" i="2"/>
  <c r="BK51" i="2"/>
  <c r="AW51" i="2"/>
  <c r="BN51" i="2"/>
  <c r="AH51" i="2"/>
  <c r="BJ51" i="2"/>
  <c r="AT51" i="2"/>
  <c r="AJ51" i="2"/>
  <c r="BC51" i="2"/>
  <c r="AG51" i="2"/>
  <c r="X51" i="2"/>
  <c r="AY51" i="2"/>
  <c r="AI51" i="2"/>
  <c r="BE51" i="2"/>
  <c r="BR51" i="2"/>
  <c r="BB51" i="2"/>
  <c r="V51" i="2"/>
  <c r="Y51" i="2"/>
  <c r="BF51" i="2"/>
  <c r="BO51" i="2"/>
  <c r="M51" i="2"/>
  <c r="BI51" i="2"/>
  <c r="BP51" i="2"/>
  <c r="P51" i="2"/>
  <c r="W51" i="2"/>
  <c r="AP51" i="2"/>
  <c r="Z51" i="2"/>
  <c r="Q51" i="2"/>
  <c r="S51" i="2"/>
  <c r="AL51" i="2"/>
  <c r="BM51" i="2"/>
  <c r="AB51" i="2"/>
  <c r="T51" i="2"/>
  <c r="AF51" i="2"/>
  <c r="U51" i="2"/>
  <c r="BQ51" i="2"/>
  <c r="BS56" i="2"/>
  <c r="O56" i="2"/>
  <c r="BH56" i="2"/>
  <c r="AH56" i="2"/>
  <c r="BA56" i="2"/>
  <c r="AZ56" i="2"/>
  <c r="AR56" i="2"/>
  <c r="AD56" i="2"/>
  <c r="AJ56" i="2"/>
  <c r="BK56" i="2"/>
  <c r="AX56" i="2"/>
  <c r="BG56" i="2"/>
  <c r="AK56" i="2"/>
  <c r="AT56" i="2"/>
  <c r="AC56" i="2"/>
  <c r="BC56" i="2"/>
  <c r="AW56" i="2"/>
  <c r="BN56" i="2"/>
  <c r="BD56" i="2"/>
  <c r="AS56" i="2"/>
  <c r="AA56" i="2"/>
  <c r="BJ56" i="2"/>
  <c r="AN56" i="2"/>
  <c r="AU56" i="2"/>
  <c r="AE56" i="2"/>
  <c r="R56" i="2"/>
  <c r="BL56" i="2"/>
  <c r="AQ56" i="2"/>
  <c r="N56" i="2"/>
  <c r="AO56" i="2"/>
  <c r="AV56" i="2"/>
  <c r="W56" i="2"/>
  <c r="Y56" i="2"/>
  <c r="AP56" i="2"/>
  <c r="T56" i="2"/>
  <c r="AI56" i="2"/>
  <c r="V56" i="2"/>
  <c r="P56" i="2"/>
  <c r="BF56" i="2"/>
  <c r="Q56" i="2"/>
  <c r="M56" i="2"/>
  <c r="AL56" i="2"/>
  <c r="BI56" i="2"/>
  <c r="BP56" i="2"/>
  <c r="AM56" i="2"/>
  <c r="BM56" i="2"/>
  <c r="X56" i="2"/>
  <c r="AY56" i="2"/>
  <c r="BB56" i="2"/>
  <c r="AB56" i="2"/>
  <c r="Z56" i="2"/>
  <c r="AG56" i="2"/>
  <c r="AF56" i="2"/>
  <c r="BO56" i="2"/>
  <c r="S56" i="2"/>
  <c r="BE56" i="2"/>
  <c r="BR56" i="2"/>
  <c r="U56" i="2"/>
  <c r="BQ56" i="2"/>
  <c r="BS47" i="2"/>
  <c r="AW47" i="2"/>
  <c r="AH47" i="2"/>
  <c r="BG47" i="2"/>
  <c r="AD47" i="2"/>
  <c r="AN47" i="2"/>
  <c r="AJ47" i="2"/>
  <c r="AU47" i="2"/>
  <c r="O47" i="2"/>
  <c r="BH47" i="2"/>
  <c r="BA47" i="2"/>
  <c r="AO47" i="2"/>
  <c r="BN47" i="2"/>
  <c r="AX47" i="2"/>
  <c r="AA47" i="2"/>
  <c r="AK47" i="2"/>
  <c r="AR47" i="2"/>
  <c r="AT47" i="2"/>
  <c r="N47" i="2"/>
  <c r="AC47" i="2"/>
  <c r="BC47" i="2"/>
  <c r="BK47" i="2"/>
  <c r="AE47" i="2"/>
  <c r="R47" i="2"/>
  <c r="BD47" i="2"/>
  <c r="AS47" i="2"/>
  <c r="AZ47" i="2"/>
  <c r="BL47" i="2"/>
  <c r="AQ47" i="2"/>
  <c r="BJ47" i="2"/>
  <c r="AV47" i="2"/>
  <c r="AM47" i="2"/>
  <c r="BM47" i="2"/>
  <c r="AB47" i="2"/>
  <c r="X47" i="2"/>
  <c r="AF47" i="2"/>
  <c r="BO47" i="2"/>
  <c r="S47" i="2"/>
  <c r="AL47" i="2"/>
  <c r="U47" i="2"/>
  <c r="BQ47" i="2"/>
  <c r="AP47" i="2"/>
  <c r="AG47" i="2"/>
  <c r="AI47" i="2"/>
  <c r="BE47" i="2"/>
  <c r="BR47" i="2"/>
  <c r="P47" i="2"/>
  <c r="Y47" i="2"/>
  <c r="BF47" i="2"/>
  <c r="AY47" i="2"/>
  <c r="M47" i="2"/>
  <c r="BB47" i="2"/>
  <c r="BI47" i="2"/>
  <c r="BP47" i="2"/>
  <c r="W47" i="2"/>
  <c r="Z47" i="2"/>
  <c r="Q47" i="2"/>
  <c r="T47" i="2"/>
  <c r="V47" i="2"/>
  <c r="BS43" i="2"/>
  <c r="AE43" i="2"/>
  <c r="BH43" i="2"/>
  <c r="BD43" i="2"/>
  <c r="AS43" i="2"/>
  <c r="AR43" i="2"/>
  <c r="AN43" i="2"/>
  <c r="AU43" i="2"/>
  <c r="AW43" i="2"/>
  <c r="AX43" i="2"/>
  <c r="AA43" i="2"/>
  <c r="BJ43" i="2"/>
  <c r="AV43" i="2"/>
  <c r="BK43" i="2"/>
  <c r="R43" i="2"/>
  <c r="BA43" i="2"/>
  <c r="AZ43" i="2"/>
  <c r="BL43" i="2"/>
  <c r="AD43" i="2"/>
  <c r="AO43" i="2"/>
  <c r="AJ43" i="2"/>
  <c r="O43" i="2"/>
  <c r="BN43" i="2"/>
  <c r="AH43" i="2"/>
  <c r="BG43" i="2"/>
  <c r="AQ43" i="2"/>
  <c r="AK43" i="2"/>
  <c r="AT43" i="2"/>
  <c r="N43" i="2"/>
  <c r="AC43" i="2"/>
  <c r="BC43" i="2"/>
  <c r="Z43" i="2"/>
  <c r="Q43" i="2"/>
  <c r="BO43" i="2"/>
  <c r="AY43" i="2"/>
  <c r="AM43" i="2"/>
  <c r="BM43" i="2"/>
  <c r="AP43" i="2"/>
  <c r="BR43" i="2"/>
  <c r="BB43" i="2"/>
  <c r="AL43" i="2"/>
  <c r="U43" i="2"/>
  <c r="BQ43" i="2"/>
  <c r="W43" i="2"/>
  <c r="AG43" i="2"/>
  <c r="X43" i="2"/>
  <c r="T43" i="2"/>
  <c r="AF43" i="2"/>
  <c r="S43" i="2"/>
  <c r="BE43" i="2"/>
  <c r="V43" i="2"/>
  <c r="BP43" i="2"/>
  <c r="Y43" i="2"/>
  <c r="AB43" i="2"/>
  <c r="BF43" i="2"/>
  <c r="AI43" i="2"/>
  <c r="M43" i="2"/>
  <c r="BI43" i="2"/>
  <c r="P43" i="2"/>
  <c r="BS38" i="2"/>
  <c r="AU38" i="2"/>
  <c r="AE38" i="2"/>
  <c r="AX38" i="2"/>
  <c r="AA38" i="2"/>
  <c r="AT38" i="2"/>
  <c r="N38" i="2"/>
  <c r="AO38" i="2"/>
  <c r="BC38" i="2"/>
  <c r="O38" i="2"/>
  <c r="AW38" i="2"/>
  <c r="BH38" i="2"/>
  <c r="BN38" i="2"/>
  <c r="AZ38" i="2"/>
  <c r="AQ38" i="2"/>
  <c r="AK38" i="2"/>
  <c r="AR38" i="2"/>
  <c r="BJ38" i="2"/>
  <c r="AJ38" i="2"/>
  <c r="BK38" i="2"/>
  <c r="BA38" i="2"/>
  <c r="BD38" i="2"/>
  <c r="AS38" i="2"/>
  <c r="BG38" i="2"/>
  <c r="AD38" i="2"/>
  <c r="AN38" i="2"/>
  <c r="AC38" i="2"/>
  <c r="AH38" i="2"/>
  <c r="R38" i="2"/>
  <c r="BL38" i="2"/>
  <c r="AV38" i="2"/>
  <c r="AB38" i="2"/>
  <c r="AY38" i="2"/>
  <c r="BB38" i="2"/>
  <c r="P38" i="2"/>
  <c r="BM38" i="2"/>
  <c r="Y38" i="2"/>
  <c r="BF38" i="2"/>
  <c r="Q38" i="2"/>
  <c r="T38" i="2"/>
  <c r="V38" i="2"/>
  <c r="Z38" i="2"/>
  <c r="X38" i="2"/>
  <c r="BO38" i="2"/>
  <c r="S38" i="2"/>
  <c r="M38" i="2"/>
  <c r="AL38" i="2"/>
  <c r="BI38" i="2"/>
  <c r="BQ38" i="2"/>
  <c r="BP38" i="2"/>
  <c r="AM38" i="2"/>
  <c r="W38" i="2"/>
  <c r="AP38" i="2"/>
  <c r="AG38" i="2"/>
  <c r="AF38" i="2"/>
  <c r="AI38" i="2"/>
  <c r="BE38" i="2"/>
  <c r="BR38" i="2"/>
  <c r="U38" i="2"/>
  <c r="BS34" i="2"/>
  <c r="AE34" i="2"/>
  <c r="AX34" i="2"/>
  <c r="R34" i="2"/>
  <c r="BL34" i="2"/>
  <c r="BJ34" i="2"/>
  <c r="AD34" i="2"/>
  <c r="BC34" i="2"/>
  <c r="AU34" i="2"/>
  <c r="BA34" i="2"/>
  <c r="BD34" i="2"/>
  <c r="AA34" i="2"/>
  <c r="AT34" i="2"/>
  <c r="N34" i="2"/>
  <c r="AO34" i="2"/>
  <c r="AV34" i="2"/>
  <c r="BK34" i="2"/>
  <c r="AH34" i="2"/>
  <c r="AZ34" i="2"/>
  <c r="AQ34" i="2"/>
  <c r="AR34" i="2"/>
  <c r="AN34" i="2"/>
  <c r="AM34" i="2"/>
  <c r="O34" i="2"/>
  <c r="AW34" i="2"/>
  <c r="BH34" i="2"/>
  <c r="BN34" i="2"/>
  <c r="AS34" i="2"/>
  <c r="BG34" i="2"/>
  <c r="AK34" i="2"/>
  <c r="AC34" i="2"/>
  <c r="AJ34" i="2"/>
  <c r="AP34" i="2"/>
  <c r="Z34" i="2"/>
  <c r="AY34" i="2"/>
  <c r="BE34" i="2"/>
  <c r="BP34" i="2"/>
  <c r="AG34" i="2"/>
  <c r="U34" i="2"/>
  <c r="Y34" i="2"/>
  <c r="AB34" i="2"/>
  <c r="T34" i="2"/>
  <c r="AF34" i="2"/>
  <c r="BO34" i="2"/>
  <c r="S34" i="2"/>
  <c r="AL34" i="2"/>
  <c r="BI34" i="2"/>
  <c r="W34" i="2"/>
  <c r="BM34" i="2"/>
  <c r="BF34" i="2"/>
  <c r="X34" i="2"/>
  <c r="Q34" i="2"/>
  <c r="AI34" i="2"/>
  <c r="M34" i="2"/>
  <c r="BR34" i="2"/>
  <c r="BB34" i="2"/>
  <c r="V34" i="2"/>
  <c r="BQ34" i="2"/>
  <c r="P34" i="2"/>
  <c r="BS31" i="2"/>
  <c r="BK31" i="2"/>
  <c r="AZ31" i="2"/>
  <c r="BG31" i="2"/>
  <c r="AK31" i="2"/>
  <c r="AD31" i="2"/>
  <c r="AU31" i="2"/>
  <c r="AE31" i="2"/>
  <c r="AW31" i="2"/>
  <c r="AX31" i="2"/>
  <c r="R31" i="2"/>
  <c r="BD31" i="2"/>
  <c r="AQ31" i="2"/>
  <c r="AC31" i="2"/>
  <c r="BH31" i="2"/>
  <c r="BA31" i="2"/>
  <c r="BL31" i="2"/>
  <c r="AA31" i="2"/>
  <c r="AR31" i="2"/>
  <c r="AT31" i="2"/>
  <c r="N31" i="2"/>
  <c r="AO31" i="2"/>
  <c r="AN31" i="2"/>
  <c r="AV31" i="2"/>
  <c r="AM31" i="2"/>
  <c r="O31" i="2"/>
  <c r="BN31" i="2"/>
  <c r="AH31" i="2"/>
  <c r="AS31" i="2"/>
  <c r="BJ31" i="2"/>
  <c r="AJ31" i="2"/>
  <c r="BC31" i="2"/>
  <c r="W31" i="2"/>
  <c r="AP31" i="2"/>
  <c r="AY31" i="2"/>
  <c r="BE31" i="2"/>
  <c r="V31" i="2"/>
  <c r="BI31" i="2"/>
  <c r="BQ31" i="2"/>
  <c r="BP31" i="2"/>
  <c r="P31" i="2"/>
  <c r="AB31" i="2"/>
  <c r="AG31" i="2"/>
  <c r="S31" i="2"/>
  <c r="AL31" i="2"/>
  <c r="BF31" i="2"/>
  <c r="X31" i="2"/>
  <c r="Q31" i="2"/>
  <c r="BO31" i="2"/>
  <c r="AI31" i="2"/>
  <c r="BR31" i="2"/>
  <c r="U31" i="2"/>
  <c r="BM31" i="2"/>
  <c r="Y31" i="2"/>
  <c r="Z31" i="2"/>
  <c r="T31" i="2"/>
  <c r="AF31" i="2"/>
  <c r="M31" i="2"/>
  <c r="BB31" i="2"/>
  <c r="BS27" i="2"/>
  <c r="BK27" i="2"/>
  <c r="AE27" i="2"/>
  <c r="O27" i="2"/>
  <c r="BH27" i="2"/>
  <c r="BD27" i="2"/>
  <c r="AS27" i="2"/>
  <c r="AZ27" i="2"/>
  <c r="BL27" i="2"/>
  <c r="BG27" i="2"/>
  <c r="AR27" i="2"/>
  <c r="N27" i="2"/>
  <c r="BN27" i="2"/>
  <c r="AK27" i="2"/>
  <c r="AD27" i="2"/>
  <c r="AO27" i="2"/>
  <c r="AX27" i="2"/>
  <c r="AH27" i="2"/>
  <c r="AA27" i="2"/>
  <c r="AT27" i="2"/>
  <c r="AN27" i="2"/>
  <c r="AC27" i="2"/>
  <c r="AU27" i="2"/>
  <c r="AW27" i="2"/>
  <c r="R27" i="2"/>
  <c r="BA27" i="2"/>
  <c r="AQ27" i="2"/>
  <c r="BJ27" i="2"/>
  <c r="AJ27" i="2"/>
  <c r="AV27" i="2"/>
  <c r="BM27" i="2"/>
  <c r="X27" i="2"/>
  <c r="M27" i="2"/>
  <c r="BB27" i="2"/>
  <c r="BP27" i="2"/>
  <c r="AM27" i="2"/>
  <c r="T27" i="2"/>
  <c r="AY27" i="2"/>
  <c r="AI27" i="2"/>
  <c r="S27" i="2"/>
  <c r="BE27" i="2"/>
  <c r="BI27" i="2"/>
  <c r="BQ27" i="2"/>
  <c r="P27" i="2"/>
  <c r="W27" i="2"/>
  <c r="AB27" i="2"/>
  <c r="AP27" i="2"/>
  <c r="AG27" i="2"/>
  <c r="AF27" i="2"/>
  <c r="BR27" i="2"/>
  <c r="BC27" i="2"/>
  <c r="Y27" i="2"/>
  <c r="BF27" i="2"/>
  <c r="Z27" i="2"/>
  <c r="Q27" i="2"/>
  <c r="BO27" i="2"/>
  <c r="AL27" i="2"/>
  <c r="V27" i="2"/>
  <c r="U27" i="2"/>
  <c r="BS24" i="2"/>
  <c r="BN24" i="2"/>
  <c r="BG24" i="2"/>
  <c r="BJ24" i="2"/>
  <c r="AO24" i="2"/>
  <c r="AN24" i="2"/>
  <c r="BK24" i="2"/>
  <c r="O24" i="2"/>
  <c r="AW24" i="2"/>
  <c r="AX24" i="2"/>
  <c r="BA24" i="2"/>
  <c r="AD24" i="2"/>
  <c r="AJ24" i="2"/>
  <c r="BH24" i="2"/>
  <c r="AH24" i="2"/>
  <c r="R24" i="2"/>
  <c r="AS24" i="2"/>
  <c r="AZ24" i="2"/>
  <c r="BL24" i="2"/>
  <c r="AA24" i="2"/>
  <c r="AR24" i="2"/>
  <c r="AT24" i="2"/>
  <c r="N24" i="2"/>
  <c r="AC24" i="2"/>
  <c r="AU24" i="2"/>
  <c r="AE24" i="2"/>
  <c r="BD24" i="2"/>
  <c r="AQ24" i="2"/>
  <c r="AK24" i="2"/>
  <c r="AV24" i="2"/>
  <c r="AM24" i="2"/>
  <c r="BC24" i="2"/>
  <c r="AG24" i="2"/>
  <c r="Q24" i="2"/>
  <c r="AF24" i="2"/>
  <c r="AI24" i="2"/>
  <c r="BR24" i="2"/>
  <c r="BB24" i="2"/>
  <c r="W24" i="2"/>
  <c r="Y24" i="2"/>
  <c r="AP24" i="2"/>
  <c r="X24" i="2"/>
  <c r="BO24" i="2"/>
  <c r="BE24" i="2"/>
  <c r="AL24" i="2"/>
  <c r="V24" i="2"/>
  <c r="BI24" i="2"/>
  <c r="BP24" i="2"/>
  <c r="P24" i="2"/>
  <c r="BM24" i="2"/>
  <c r="BF24" i="2"/>
  <c r="T24" i="2"/>
  <c r="AY24" i="2"/>
  <c r="M24" i="2"/>
  <c r="U24" i="2"/>
  <c r="AB24" i="2"/>
  <c r="Z24" i="2"/>
  <c r="S24" i="2"/>
  <c r="BQ24" i="2"/>
  <c r="BS16" i="2"/>
  <c r="AE16" i="2"/>
  <c r="BH16" i="2"/>
  <c r="AH16" i="2"/>
  <c r="R16" i="2"/>
  <c r="AS16" i="2"/>
  <c r="AZ16" i="2"/>
  <c r="BL16" i="2"/>
  <c r="AQ16" i="2"/>
  <c r="AR16" i="2"/>
  <c r="AT16" i="2"/>
  <c r="N16" i="2"/>
  <c r="AC16" i="2"/>
  <c r="AU16" i="2"/>
  <c r="BD16" i="2"/>
  <c r="BG16" i="2"/>
  <c r="AK16" i="2"/>
  <c r="AV16" i="2"/>
  <c r="BK16" i="2"/>
  <c r="BN16" i="2"/>
  <c r="BJ16" i="2"/>
  <c r="AO16" i="2"/>
  <c r="AN16" i="2"/>
  <c r="O16" i="2"/>
  <c r="AW16" i="2"/>
  <c r="AX16" i="2"/>
  <c r="BA16" i="2"/>
  <c r="AA16" i="2"/>
  <c r="AD16" i="2"/>
  <c r="AJ16" i="2"/>
  <c r="BM16" i="2"/>
  <c r="BF16" i="2"/>
  <c r="T16" i="2"/>
  <c r="S16" i="2"/>
  <c r="M16" i="2"/>
  <c r="U16" i="2"/>
  <c r="BC16" i="2"/>
  <c r="AB16" i="2"/>
  <c r="Z16" i="2"/>
  <c r="AI16" i="2"/>
  <c r="BQ16" i="2"/>
  <c r="AM16" i="2"/>
  <c r="W16" i="2"/>
  <c r="AG16" i="2"/>
  <c r="Q16" i="2"/>
  <c r="AF16" i="2"/>
  <c r="AY16" i="2"/>
  <c r="BR16" i="2"/>
  <c r="BB16" i="2"/>
  <c r="Y16" i="2"/>
  <c r="AP16" i="2"/>
  <c r="X16" i="2"/>
  <c r="BO16" i="2"/>
  <c r="BE16" i="2"/>
  <c r="AL16" i="2"/>
  <c r="V16" i="2"/>
  <c r="BI16" i="2"/>
  <c r="BP16" i="2"/>
  <c r="P16" i="2"/>
  <c r="BS17" i="2"/>
  <c r="AU17" i="2"/>
  <c r="AW17" i="2"/>
  <c r="R17" i="2"/>
  <c r="BL17" i="2"/>
  <c r="AK17" i="2"/>
  <c r="AN17" i="2"/>
  <c r="BC17" i="2"/>
  <c r="AE17" i="2"/>
  <c r="BH17" i="2"/>
  <c r="AH17" i="2"/>
  <c r="AZ17" i="2"/>
  <c r="AQ17" i="2"/>
  <c r="AA17" i="2"/>
  <c r="AR17" i="2"/>
  <c r="BJ17" i="2"/>
  <c r="AO17" i="2"/>
  <c r="AJ17" i="2"/>
  <c r="BK17" i="2"/>
  <c r="BN17" i="2"/>
  <c r="AD17" i="2"/>
  <c r="N17" i="2"/>
  <c r="AC17" i="2"/>
  <c r="O17" i="2"/>
  <c r="AX17" i="2"/>
  <c r="BA17" i="2"/>
  <c r="BD17" i="2"/>
  <c r="AS17" i="2"/>
  <c r="BG17" i="2"/>
  <c r="AT17" i="2"/>
  <c r="AV17" i="2"/>
  <c r="AM17" i="2"/>
  <c r="AB17" i="2"/>
  <c r="AG17" i="2"/>
  <c r="AF17" i="2"/>
  <c r="AY17" i="2"/>
  <c r="V17" i="2"/>
  <c r="T17" i="2"/>
  <c r="AI17" i="2"/>
  <c r="M17" i="2"/>
  <c r="BR17" i="2"/>
  <c r="BB17" i="2"/>
  <c r="AL17" i="2"/>
  <c r="P17" i="2"/>
  <c r="BM17" i="2"/>
  <c r="Y17" i="2"/>
  <c r="BF17" i="2"/>
  <c r="Q17" i="2"/>
  <c r="S17" i="2"/>
  <c r="BI17" i="2"/>
  <c r="BQ17" i="2"/>
  <c r="BP17" i="2"/>
  <c r="W17" i="2"/>
  <c r="AP17" i="2"/>
  <c r="Z17" i="2"/>
  <c r="X17" i="2"/>
  <c r="BO17" i="2"/>
  <c r="BE17" i="2"/>
  <c r="U17" i="2"/>
  <c r="BS54" i="2"/>
  <c r="R54" i="2"/>
  <c r="AA54" i="2"/>
  <c r="N54" i="2"/>
  <c r="BC54" i="2"/>
  <c r="AU54" i="2"/>
  <c r="AH54" i="2"/>
  <c r="BD54" i="2"/>
  <c r="AS54" i="2"/>
  <c r="AQ54" i="2"/>
  <c r="AD54" i="2"/>
  <c r="AN54" i="2"/>
  <c r="BK54" i="2"/>
  <c r="O54" i="2"/>
  <c r="AX54" i="2"/>
  <c r="BL54" i="2"/>
  <c r="BG54" i="2"/>
  <c r="AT54" i="2"/>
  <c r="AO54" i="2"/>
  <c r="AV54" i="2"/>
  <c r="AM54" i="2"/>
  <c r="AE54" i="2"/>
  <c r="AW54" i="2"/>
  <c r="BH54" i="2"/>
  <c r="BN54" i="2"/>
  <c r="BA54" i="2"/>
  <c r="AZ54" i="2"/>
  <c r="AK54" i="2"/>
  <c r="AR54" i="2"/>
  <c r="BJ54" i="2"/>
  <c r="AC54" i="2"/>
  <c r="AJ54" i="2"/>
  <c r="Z54" i="2"/>
  <c r="BO54" i="2"/>
  <c r="BR54" i="2"/>
  <c r="BI54" i="2"/>
  <c r="BP54" i="2"/>
  <c r="AP54" i="2"/>
  <c r="AG54" i="2"/>
  <c r="X54" i="2"/>
  <c r="S54" i="2"/>
  <c r="BE54" i="2"/>
  <c r="M54" i="2"/>
  <c r="V54" i="2"/>
  <c r="BQ54" i="2"/>
  <c r="W54" i="2"/>
  <c r="AB54" i="2"/>
  <c r="BF54" i="2"/>
  <c r="AF54" i="2"/>
  <c r="AI54" i="2"/>
  <c r="AL54" i="2"/>
  <c r="BM54" i="2"/>
  <c r="Y54" i="2"/>
  <c r="Q54" i="2"/>
  <c r="T54" i="2"/>
  <c r="AY54" i="2"/>
  <c r="BB54" i="2"/>
  <c r="U54" i="2"/>
  <c r="P54" i="2"/>
  <c r="BS50" i="2"/>
  <c r="AU50" i="2"/>
  <c r="AX50" i="2"/>
  <c r="BL50" i="2"/>
  <c r="AA50" i="2"/>
  <c r="AK50" i="2"/>
  <c r="BJ50" i="2"/>
  <c r="AV50" i="2"/>
  <c r="BK50" i="2"/>
  <c r="R50" i="2"/>
  <c r="AD50" i="2"/>
  <c r="O50" i="2"/>
  <c r="AW50" i="2"/>
  <c r="BH50" i="2"/>
  <c r="BN50" i="2"/>
  <c r="AH50" i="2"/>
  <c r="BA50" i="2"/>
  <c r="AZ50" i="2"/>
  <c r="BG50" i="2"/>
  <c r="AQ50" i="2"/>
  <c r="AR50" i="2"/>
  <c r="AT50" i="2"/>
  <c r="N50" i="2"/>
  <c r="AJ50" i="2"/>
  <c r="BC50" i="2"/>
  <c r="AE50" i="2"/>
  <c r="BD50" i="2"/>
  <c r="AS50" i="2"/>
  <c r="AO50" i="2"/>
  <c r="AN50" i="2"/>
  <c r="AC50" i="2"/>
  <c r="AM50" i="2"/>
  <c r="BM50" i="2"/>
  <c r="AP50" i="2"/>
  <c r="AF50" i="2"/>
  <c r="BR50" i="2"/>
  <c r="AL50" i="2"/>
  <c r="BQ50" i="2"/>
  <c r="W50" i="2"/>
  <c r="AB50" i="2"/>
  <c r="AG50" i="2"/>
  <c r="S50" i="2"/>
  <c r="P50" i="2"/>
  <c r="Y50" i="2"/>
  <c r="BF50" i="2"/>
  <c r="Q50" i="2"/>
  <c r="T50" i="2"/>
  <c r="AI50" i="2"/>
  <c r="BB50" i="2"/>
  <c r="V50" i="2"/>
  <c r="BI50" i="2"/>
  <c r="U50" i="2"/>
  <c r="Z50" i="2"/>
  <c r="X50" i="2"/>
  <c r="BO50" i="2"/>
  <c r="AY50" i="2"/>
  <c r="BE50" i="2"/>
  <c r="M50" i="2"/>
  <c r="BP50" i="2"/>
  <c r="BS46" i="2"/>
  <c r="AU46" i="2"/>
  <c r="AE46" i="2"/>
  <c r="AW46" i="2"/>
  <c r="BD46" i="2"/>
  <c r="AA46" i="2"/>
  <c r="AK46" i="2"/>
  <c r="AN46" i="2"/>
  <c r="BK46" i="2"/>
  <c r="BA46" i="2"/>
  <c r="AS46" i="2"/>
  <c r="BL46" i="2"/>
  <c r="AQ46" i="2"/>
  <c r="AT46" i="2"/>
  <c r="AO46" i="2"/>
  <c r="AV46" i="2"/>
  <c r="O46" i="2"/>
  <c r="AX46" i="2"/>
  <c r="AH46" i="2"/>
  <c r="R46" i="2"/>
  <c r="BG46" i="2"/>
  <c r="BJ46" i="2"/>
  <c r="N46" i="2"/>
  <c r="BC46" i="2"/>
  <c r="BH46" i="2"/>
  <c r="BN46" i="2"/>
  <c r="AZ46" i="2"/>
  <c r="AR46" i="2"/>
  <c r="AD46" i="2"/>
  <c r="AC46" i="2"/>
  <c r="AJ46" i="2"/>
  <c r="BM46" i="2"/>
  <c r="Z46" i="2"/>
  <c r="X46" i="2"/>
  <c r="Q46" i="2"/>
  <c r="BO46" i="2"/>
  <c r="S46" i="2"/>
  <c r="BE46" i="2"/>
  <c r="V46" i="2"/>
  <c r="BP46" i="2"/>
  <c r="AP46" i="2"/>
  <c r="AF46" i="2"/>
  <c r="AI46" i="2"/>
  <c r="M46" i="2"/>
  <c r="AL46" i="2"/>
  <c r="U46" i="2"/>
  <c r="W46" i="2"/>
  <c r="Y46" i="2"/>
  <c r="AB46" i="2"/>
  <c r="AG46" i="2"/>
  <c r="AY46" i="2"/>
  <c r="BR46" i="2"/>
  <c r="BI46" i="2"/>
  <c r="BQ46" i="2"/>
  <c r="P46" i="2"/>
  <c r="AM46" i="2"/>
  <c r="BF46" i="2"/>
  <c r="T46" i="2"/>
  <c r="BB46" i="2"/>
  <c r="BS42" i="2"/>
  <c r="AU42" i="2"/>
  <c r="AW42" i="2"/>
  <c r="BH42" i="2"/>
  <c r="AZ42" i="2"/>
  <c r="AA42" i="2"/>
  <c r="AK42" i="2"/>
  <c r="AR42" i="2"/>
  <c r="AT42" i="2"/>
  <c r="AJ42" i="2"/>
  <c r="BK42" i="2"/>
  <c r="BN42" i="2"/>
  <c r="AH42" i="2"/>
  <c r="BD42" i="2"/>
  <c r="AS42" i="2"/>
  <c r="AQ42" i="2"/>
  <c r="BJ42" i="2"/>
  <c r="AO42" i="2"/>
  <c r="AN42" i="2"/>
  <c r="AC42" i="2"/>
  <c r="BC42" i="2"/>
  <c r="O42" i="2"/>
  <c r="BA42" i="2"/>
  <c r="BL42" i="2"/>
  <c r="BG42" i="2"/>
  <c r="AD42" i="2"/>
  <c r="AV42" i="2"/>
  <c r="AE42" i="2"/>
  <c r="AX42" i="2"/>
  <c r="R42" i="2"/>
  <c r="N42" i="2"/>
  <c r="AM42" i="2"/>
  <c r="W42" i="2"/>
  <c r="Y42" i="2"/>
  <c r="AP42" i="2"/>
  <c r="Z42" i="2"/>
  <c r="AG42" i="2"/>
  <c r="T42" i="2"/>
  <c r="BO42" i="2"/>
  <c r="S42" i="2"/>
  <c r="BI42" i="2"/>
  <c r="X42" i="2"/>
  <c r="Q42" i="2"/>
  <c r="BE42" i="2"/>
  <c r="M42" i="2"/>
  <c r="BR42" i="2"/>
  <c r="BB42" i="2"/>
  <c r="BQ42" i="2"/>
  <c r="BP42" i="2"/>
  <c r="BM42" i="2"/>
  <c r="AF42" i="2"/>
  <c r="AI42" i="2"/>
  <c r="V42" i="2"/>
  <c r="U42" i="2"/>
  <c r="AB42" i="2"/>
  <c r="BF42" i="2"/>
  <c r="AY42" i="2"/>
  <c r="AL42" i="2"/>
  <c r="P42" i="2"/>
  <c r="BS37" i="2"/>
  <c r="AE37" i="2"/>
  <c r="R37" i="2"/>
  <c r="AQ37" i="2"/>
  <c r="BJ37" i="2"/>
  <c r="N37" i="2"/>
  <c r="AN37" i="2"/>
  <c r="BC37" i="2"/>
  <c r="AU37" i="2"/>
  <c r="AH37" i="2"/>
  <c r="BG37" i="2"/>
  <c r="AD37" i="2"/>
  <c r="AJ37" i="2"/>
  <c r="BK37" i="2"/>
  <c r="AW37" i="2"/>
  <c r="BH37" i="2"/>
  <c r="BN37" i="2"/>
  <c r="AX37" i="2"/>
  <c r="BD37" i="2"/>
  <c r="AZ37" i="2"/>
  <c r="AR37" i="2"/>
  <c r="AC37" i="2"/>
  <c r="AV37" i="2"/>
  <c r="O37" i="2"/>
  <c r="BA37" i="2"/>
  <c r="AS37" i="2"/>
  <c r="BL37" i="2"/>
  <c r="AA37" i="2"/>
  <c r="AK37" i="2"/>
  <c r="AT37" i="2"/>
  <c r="AO37" i="2"/>
  <c r="AM37" i="2"/>
  <c r="Y37" i="2"/>
  <c r="AP37" i="2"/>
  <c r="Z37" i="2"/>
  <c r="AG37" i="2"/>
  <c r="S37" i="2"/>
  <c r="BR37" i="2"/>
  <c r="AB37" i="2"/>
  <c r="T37" i="2"/>
  <c r="AF37" i="2"/>
  <c r="AI37" i="2"/>
  <c r="BB37" i="2"/>
  <c r="BM37" i="2"/>
  <c r="X37" i="2"/>
  <c r="Q37" i="2"/>
  <c r="AY37" i="2"/>
  <c r="BE37" i="2"/>
  <c r="V37" i="2"/>
  <c r="BI37" i="2"/>
  <c r="BP37" i="2"/>
  <c r="W37" i="2"/>
  <c r="BF37" i="2"/>
  <c r="BO37" i="2"/>
  <c r="M37" i="2"/>
  <c r="AL37" i="2"/>
  <c r="U37" i="2"/>
  <c r="BQ37" i="2"/>
  <c r="P37" i="2"/>
  <c r="BS35" i="2"/>
  <c r="AX35" i="2"/>
  <c r="R35" i="2"/>
  <c r="BA35" i="2"/>
  <c r="BD35" i="2"/>
  <c r="AS35" i="2"/>
  <c r="BG35" i="2"/>
  <c r="AO35" i="2"/>
  <c r="AE35" i="2"/>
  <c r="BH35" i="2"/>
  <c r="BL35" i="2"/>
  <c r="AK35" i="2"/>
  <c r="AR35" i="2"/>
  <c r="AT35" i="2"/>
  <c r="N35" i="2"/>
  <c r="AN35" i="2"/>
  <c r="AV35" i="2"/>
  <c r="AW35" i="2"/>
  <c r="BN35" i="2"/>
  <c r="AH35" i="2"/>
  <c r="AQ35" i="2"/>
  <c r="BJ35" i="2"/>
  <c r="AJ35" i="2"/>
  <c r="BK35" i="2"/>
  <c r="AU35" i="2"/>
  <c r="O35" i="2"/>
  <c r="AZ35" i="2"/>
  <c r="AA35" i="2"/>
  <c r="AD35" i="2"/>
  <c r="AC35" i="2"/>
  <c r="BC35" i="2"/>
  <c r="AM35" i="2"/>
  <c r="AB35" i="2"/>
  <c r="BE35" i="2"/>
  <c r="AL35" i="2"/>
  <c r="U35" i="2"/>
  <c r="BF35" i="2"/>
  <c r="AG35" i="2"/>
  <c r="X35" i="2"/>
  <c r="S35" i="2"/>
  <c r="M35" i="2"/>
  <c r="BR35" i="2"/>
  <c r="Y35" i="2"/>
  <c r="Z35" i="2"/>
  <c r="Q35" i="2"/>
  <c r="T35" i="2"/>
  <c r="AF35" i="2"/>
  <c r="BO35" i="2"/>
  <c r="AY35" i="2"/>
  <c r="BB35" i="2"/>
  <c r="W35" i="2"/>
  <c r="BM35" i="2"/>
  <c r="AP35" i="2"/>
  <c r="AI35" i="2"/>
  <c r="V35" i="2"/>
  <c r="BI35" i="2"/>
  <c r="BQ35" i="2"/>
  <c r="BP35" i="2"/>
  <c r="P35" i="2"/>
  <c r="BS30" i="2"/>
  <c r="O30" i="2"/>
  <c r="AW30" i="2"/>
  <c r="BH30" i="2"/>
  <c r="BN30" i="2"/>
  <c r="AS30" i="2"/>
  <c r="AZ30" i="2"/>
  <c r="BL30" i="2"/>
  <c r="BG30" i="2"/>
  <c r="AK30" i="2"/>
  <c r="AR30" i="2"/>
  <c r="AT30" i="2"/>
  <c r="AC30" i="2"/>
  <c r="AE30" i="2"/>
  <c r="AX30" i="2"/>
  <c r="AH30" i="2"/>
  <c r="BD30" i="2"/>
  <c r="AN30" i="2"/>
  <c r="BC30" i="2"/>
  <c r="AU30" i="2"/>
  <c r="R30" i="2"/>
  <c r="BA30" i="2"/>
  <c r="AA30" i="2"/>
  <c r="BJ30" i="2"/>
  <c r="N30" i="2"/>
  <c r="AO30" i="2"/>
  <c r="BK30" i="2"/>
  <c r="AQ30" i="2"/>
  <c r="AD30" i="2"/>
  <c r="AJ30" i="2"/>
  <c r="AV30" i="2"/>
  <c r="AM30" i="2"/>
  <c r="W30" i="2"/>
  <c r="BM30" i="2"/>
  <c r="AP30" i="2"/>
  <c r="Q30" i="2"/>
  <c r="T30" i="2"/>
  <c r="AI30" i="2"/>
  <c r="M30" i="2"/>
  <c r="BQ30" i="2"/>
  <c r="P30" i="2"/>
  <c r="AB30" i="2"/>
  <c r="Z30" i="2"/>
  <c r="X30" i="2"/>
  <c r="AF30" i="2"/>
  <c r="AY30" i="2"/>
  <c r="BE30" i="2"/>
  <c r="V30" i="2"/>
  <c r="BF30" i="2"/>
  <c r="AG30" i="2"/>
  <c r="BR30" i="2"/>
  <c r="BB30" i="2"/>
  <c r="AL30" i="2"/>
  <c r="U30" i="2"/>
  <c r="Y30" i="2"/>
  <c r="BO30" i="2"/>
  <c r="S30" i="2"/>
  <c r="BI30" i="2"/>
  <c r="BP30" i="2"/>
  <c r="BS26" i="2"/>
  <c r="BK26" i="2"/>
  <c r="AU26" i="2"/>
  <c r="O26" i="2"/>
  <c r="BH26" i="2"/>
  <c r="AS26" i="2"/>
  <c r="AD26" i="2"/>
  <c r="AJ26" i="2"/>
  <c r="AV26" i="2"/>
  <c r="AW26" i="2"/>
  <c r="R26" i="2"/>
  <c r="BL26" i="2"/>
  <c r="BG26" i="2"/>
  <c r="AT26" i="2"/>
  <c r="N26" i="2"/>
  <c r="AC26" i="2"/>
  <c r="AE26" i="2"/>
  <c r="AX26" i="2"/>
  <c r="AH26" i="2"/>
  <c r="BD26" i="2"/>
  <c r="AQ26" i="2"/>
  <c r="AK26" i="2"/>
  <c r="BJ26" i="2"/>
  <c r="AN26" i="2"/>
  <c r="BN26" i="2"/>
  <c r="BA26" i="2"/>
  <c r="AZ26" i="2"/>
  <c r="AA26" i="2"/>
  <c r="AR26" i="2"/>
  <c r="AO26" i="2"/>
  <c r="W26" i="2"/>
  <c r="Q26" i="2"/>
  <c r="U26" i="2"/>
  <c r="AM26" i="2"/>
  <c r="Y26" i="2"/>
  <c r="AY26" i="2"/>
  <c r="BE26" i="2"/>
  <c r="AL26" i="2"/>
  <c r="BP26" i="2"/>
  <c r="P26" i="2"/>
  <c r="BC26" i="2"/>
  <c r="BM26" i="2"/>
  <c r="BF26" i="2"/>
  <c r="AP26" i="2"/>
  <c r="AG26" i="2"/>
  <c r="X26" i="2"/>
  <c r="AF26" i="2"/>
  <c r="S26" i="2"/>
  <c r="M26" i="2"/>
  <c r="BB26" i="2"/>
  <c r="V26" i="2"/>
  <c r="AB26" i="2"/>
  <c r="Z26" i="2"/>
  <c r="T26" i="2"/>
  <c r="BO26" i="2"/>
  <c r="AI26" i="2"/>
  <c r="BR26" i="2"/>
  <c r="BI26" i="2"/>
  <c r="BQ26" i="2"/>
  <c r="BS20" i="2"/>
  <c r="AU20" i="2"/>
  <c r="BD20" i="2"/>
  <c r="AQ20" i="2"/>
  <c r="AK20" i="2"/>
  <c r="AV20" i="2"/>
  <c r="BK20" i="2"/>
  <c r="BN20" i="2"/>
  <c r="BG20" i="2"/>
  <c r="BJ20" i="2"/>
  <c r="AO20" i="2"/>
  <c r="AN20" i="2"/>
  <c r="O20" i="2"/>
  <c r="AW20" i="2"/>
  <c r="AX20" i="2"/>
  <c r="BA20" i="2"/>
  <c r="AD20" i="2"/>
  <c r="AJ20" i="2"/>
  <c r="AE20" i="2"/>
  <c r="BH20" i="2"/>
  <c r="AH20" i="2"/>
  <c r="R20" i="2"/>
  <c r="AS20" i="2"/>
  <c r="AZ20" i="2"/>
  <c r="BL20" i="2"/>
  <c r="AA20" i="2"/>
  <c r="AR20" i="2"/>
  <c r="AT20" i="2"/>
  <c r="N20" i="2"/>
  <c r="AC20" i="2"/>
  <c r="AB20" i="2"/>
  <c r="Z20" i="2"/>
  <c r="BQ20" i="2"/>
  <c r="BC20" i="2"/>
  <c r="W20" i="2"/>
  <c r="AG20" i="2"/>
  <c r="Q20" i="2"/>
  <c r="AF20" i="2"/>
  <c r="AI20" i="2"/>
  <c r="BR20" i="2"/>
  <c r="BB20" i="2"/>
  <c r="AM20" i="2"/>
  <c r="Y20" i="2"/>
  <c r="AP20" i="2"/>
  <c r="X20" i="2"/>
  <c r="BO20" i="2"/>
  <c r="BE20" i="2"/>
  <c r="AL20" i="2"/>
  <c r="V20" i="2"/>
  <c r="BI20" i="2"/>
  <c r="BP20" i="2"/>
  <c r="P20" i="2"/>
  <c r="BM20" i="2"/>
  <c r="BF20" i="2"/>
  <c r="T20" i="2"/>
  <c r="AY20" i="2"/>
  <c r="S20" i="2"/>
  <c r="M20" i="2"/>
  <c r="U20" i="2"/>
  <c r="BS18" i="2"/>
  <c r="AE18" i="2"/>
  <c r="AW18" i="2"/>
  <c r="AX18" i="2"/>
  <c r="AH18" i="2"/>
  <c r="BA18" i="2"/>
  <c r="BD18" i="2"/>
  <c r="AQ18" i="2"/>
  <c r="BJ18" i="2"/>
  <c r="AN18" i="2"/>
  <c r="BN18" i="2"/>
  <c r="AZ18" i="2"/>
  <c r="AA18" i="2"/>
  <c r="AR18" i="2"/>
  <c r="BK18" i="2"/>
  <c r="AU18" i="2"/>
  <c r="O18" i="2"/>
  <c r="BH18" i="2"/>
  <c r="AS18" i="2"/>
  <c r="AD18" i="2"/>
  <c r="AJ18" i="2"/>
  <c r="AV18" i="2"/>
  <c r="BC18" i="2"/>
  <c r="R18" i="2"/>
  <c r="BL18" i="2"/>
  <c r="BG18" i="2"/>
  <c r="AK18" i="2"/>
  <c r="AT18" i="2"/>
  <c r="N18" i="2"/>
  <c r="AO18" i="2"/>
  <c r="AC18" i="2"/>
  <c r="BF18" i="2"/>
  <c r="AP18" i="2"/>
  <c r="AG18" i="2"/>
  <c r="X18" i="2"/>
  <c r="AF18" i="2"/>
  <c r="S18" i="2"/>
  <c r="BB18" i="2"/>
  <c r="V18" i="2"/>
  <c r="BQ18" i="2"/>
  <c r="Y18" i="2"/>
  <c r="AB18" i="2"/>
  <c r="Z18" i="2"/>
  <c r="Q18" i="2"/>
  <c r="T18" i="2"/>
  <c r="BO18" i="2"/>
  <c r="AI18" i="2"/>
  <c r="BR18" i="2"/>
  <c r="BI18" i="2"/>
  <c r="U18" i="2"/>
  <c r="W18" i="2"/>
  <c r="BE18" i="2"/>
  <c r="AM18" i="2"/>
  <c r="BM18" i="2"/>
  <c r="AY18" i="2"/>
  <c r="M18" i="2"/>
  <c r="AL18" i="2"/>
  <c r="BP18" i="2"/>
  <c r="P18" i="2"/>
  <c r="BS14" i="2"/>
  <c r="AX14" i="2"/>
  <c r="BA14" i="2"/>
  <c r="BL14" i="2"/>
  <c r="BG14" i="2"/>
  <c r="AK14" i="2"/>
  <c r="AT14" i="2"/>
  <c r="N14" i="2"/>
  <c r="AO14" i="2"/>
  <c r="AE14" i="2"/>
  <c r="AH14" i="2"/>
  <c r="R14" i="2"/>
  <c r="BD14" i="2"/>
  <c r="AQ14" i="2"/>
  <c r="AN14" i="2"/>
  <c r="AW14" i="2"/>
  <c r="AS14" i="2"/>
  <c r="AZ14" i="2"/>
  <c r="AA14" i="2"/>
  <c r="AR14" i="2"/>
  <c r="BJ14" i="2"/>
  <c r="AC14" i="2"/>
  <c r="BK14" i="2"/>
  <c r="AU14" i="2"/>
  <c r="O14" i="2"/>
  <c r="BH14" i="2"/>
  <c r="BN14" i="2"/>
  <c r="AD14" i="2"/>
  <c r="AJ14" i="2"/>
  <c r="AV14" i="2"/>
  <c r="BC14" i="2"/>
  <c r="AM14" i="2"/>
  <c r="BM14" i="2"/>
  <c r="AP14" i="2"/>
  <c r="AY14" i="2"/>
  <c r="AL14" i="2"/>
  <c r="BP14" i="2"/>
  <c r="P14" i="2"/>
  <c r="Y14" i="2"/>
  <c r="BF14" i="2"/>
  <c r="X14" i="2"/>
  <c r="AF14" i="2"/>
  <c r="S14" i="2"/>
  <c r="V14" i="2"/>
  <c r="U14" i="2"/>
  <c r="AB14" i="2"/>
  <c r="Z14" i="2"/>
  <c r="Q14" i="2"/>
  <c r="T14" i="2"/>
  <c r="BO14" i="2"/>
  <c r="AI14" i="2"/>
  <c r="M14" i="2"/>
  <c r="BR14" i="2"/>
  <c r="W14" i="2"/>
  <c r="AG14" i="2"/>
  <c r="BE14" i="2"/>
  <c r="BB14" i="2"/>
  <c r="BI14" i="2"/>
  <c r="BQ14" i="2"/>
  <c r="BS55" i="2"/>
  <c r="AU55" i="2"/>
  <c r="AW55" i="2"/>
  <c r="AH55" i="2"/>
  <c r="AS55" i="2"/>
  <c r="BL55" i="2"/>
  <c r="BG55" i="2"/>
  <c r="AK55" i="2"/>
  <c r="BJ55" i="2"/>
  <c r="AC55" i="2"/>
  <c r="AV55" i="2"/>
  <c r="BK55" i="2"/>
  <c r="O55" i="2"/>
  <c r="BH55" i="2"/>
  <c r="BN55" i="2"/>
  <c r="AX55" i="2"/>
  <c r="R55" i="2"/>
  <c r="AZ55" i="2"/>
  <c r="AA55" i="2"/>
  <c r="AR55" i="2"/>
  <c r="N55" i="2"/>
  <c r="AJ55" i="2"/>
  <c r="AE55" i="2"/>
  <c r="BA55" i="2"/>
  <c r="AQ55" i="2"/>
  <c r="AD55" i="2"/>
  <c r="AO55" i="2"/>
  <c r="BD55" i="2"/>
  <c r="AT55" i="2"/>
  <c r="AN55" i="2"/>
  <c r="BC55" i="2"/>
  <c r="BM55" i="2"/>
  <c r="AB55" i="2"/>
  <c r="BF55" i="2"/>
  <c r="Q55" i="2"/>
  <c r="AF55" i="2"/>
  <c r="M55" i="2"/>
  <c r="BB55" i="2"/>
  <c r="AM55" i="2"/>
  <c r="W55" i="2"/>
  <c r="Z55" i="2"/>
  <c r="T55" i="2"/>
  <c r="AY55" i="2"/>
  <c r="BE55" i="2"/>
  <c r="BR55" i="2"/>
  <c r="BQ55" i="2"/>
  <c r="P55" i="2"/>
  <c r="AG55" i="2"/>
  <c r="BO55" i="2"/>
  <c r="S55" i="2"/>
  <c r="V55" i="2"/>
  <c r="U55" i="2"/>
  <c r="BP55" i="2"/>
  <c r="Y55" i="2"/>
  <c r="AP55" i="2"/>
  <c r="X55" i="2"/>
  <c r="AI55" i="2"/>
  <c r="AL55" i="2"/>
  <c r="BI55" i="2"/>
  <c r="BS49" i="2"/>
  <c r="O49" i="2"/>
  <c r="BN49" i="2"/>
  <c r="AH49" i="2"/>
  <c r="AS49" i="2"/>
  <c r="AA49" i="2"/>
  <c r="BJ49" i="2"/>
  <c r="AO49" i="2"/>
  <c r="AC49" i="2"/>
  <c r="AE49" i="2"/>
  <c r="BA49" i="2"/>
  <c r="AQ49" i="2"/>
  <c r="AR49" i="2"/>
  <c r="AT49" i="2"/>
  <c r="AD49" i="2"/>
  <c r="N49" i="2"/>
  <c r="BC49" i="2"/>
  <c r="AU49" i="2"/>
  <c r="AX49" i="2"/>
  <c r="R49" i="2"/>
  <c r="BD49" i="2"/>
  <c r="AZ49" i="2"/>
  <c r="BL49" i="2"/>
  <c r="BG49" i="2"/>
  <c r="AV49" i="2"/>
  <c r="BK49" i="2"/>
  <c r="AW49" i="2"/>
  <c r="BH49" i="2"/>
  <c r="AK49" i="2"/>
  <c r="AN49" i="2"/>
  <c r="AJ49" i="2"/>
  <c r="W49" i="2"/>
  <c r="AB49" i="2"/>
  <c r="Q49" i="2"/>
  <c r="BO49" i="2"/>
  <c r="BE49" i="2"/>
  <c r="M49" i="2"/>
  <c r="BR49" i="2"/>
  <c r="BB49" i="2"/>
  <c r="BQ49" i="2"/>
  <c r="BP49" i="2"/>
  <c r="P49" i="2"/>
  <c r="BM49" i="2"/>
  <c r="S49" i="2"/>
  <c r="V49" i="2"/>
  <c r="U49" i="2"/>
  <c r="AM49" i="2"/>
  <c r="BF49" i="2"/>
  <c r="AI49" i="2"/>
  <c r="AL49" i="2"/>
  <c r="Y49" i="2"/>
  <c r="AP49" i="2"/>
  <c r="Z49" i="2"/>
  <c r="AG49" i="2"/>
  <c r="X49" i="2"/>
  <c r="T49" i="2"/>
  <c r="AF49" i="2"/>
  <c r="AY49" i="2"/>
  <c r="BI49" i="2"/>
  <c r="L62" i="2"/>
  <c r="BS44" i="2"/>
  <c r="BS62" i="2" s="1"/>
  <c r="BK44" i="2"/>
  <c r="BK62" i="2" s="1"/>
  <c r="AH44" i="2"/>
  <c r="AH62" i="2" s="1"/>
  <c r="N44" i="2"/>
  <c r="N62" i="2" s="1"/>
  <c r="AC44" i="2"/>
  <c r="AC62" i="2" s="1"/>
  <c r="AJ44" i="2"/>
  <c r="AJ62" i="2" s="1"/>
  <c r="BC44" i="2"/>
  <c r="BC62" i="2" s="1"/>
  <c r="O44" i="2"/>
  <c r="O62" i="2" s="1"/>
  <c r="AW44" i="2"/>
  <c r="AW62" i="2" s="1"/>
  <c r="BH44" i="2"/>
  <c r="BH62" i="2" s="1"/>
  <c r="BD44" i="2"/>
  <c r="BD62" i="2" s="1"/>
  <c r="AZ44" i="2"/>
  <c r="AZ62" i="2" s="1"/>
  <c r="AQ44" i="2"/>
  <c r="AQ62" i="2" s="1"/>
  <c r="AA44" i="2"/>
  <c r="AA62" i="2" s="1"/>
  <c r="AR44" i="2"/>
  <c r="AR62" i="2" s="1"/>
  <c r="AD44" i="2"/>
  <c r="AD62" i="2" s="1"/>
  <c r="AV44" i="2"/>
  <c r="AV62" i="2" s="1"/>
  <c r="AE44" i="2"/>
  <c r="AE62" i="2" s="1"/>
  <c r="AX44" i="2"/>
  <c r="AX62" i="2" s="1"/>
  <c r="BA44" i="2"/>
  <c r="BA62" i="2" s="1"/>
  <c r="AS44" i="2"/>
  <c r="AS62" i="2" s="1"/>
  <c r="BL44" i="2"/>
  <c r="BL62" i="2" s="1"/>
  <c r="AK44" i="2"/>
  <c r="AK62" i="2" s="1"/>
  <c r="AT44" i="2"/>
  <c r="AT62" i="2" s="1"/>
  <c r="AO44" i="2"/>
  <c r="AO62" i="2" s="1"/>
  <c r="AU44" i="2"/>
  <c r="AU62" i="2" s="1"/>
  <c r="BN44" i="2"/>
  <c r="BN62" i="2" s="1"/>
  <c r="R44" i="2"/>
  <c r="R62" i="2" s="1"/>
  <c r="BG44" i="2"/>
  <c r="BG62" i="2" s="1"/>
  <c r="BJ44" i="2"/>
  <c r="BJ62" i="2" s="1"/>
  <c r="AN44" i="2"/>
  <c r="AN62" i="2" s="1"/>
  <c r="AM44" i="2"/>
  <c r="AM62" i="2" s="1"/>
  <c r="AB44" i="2"/>
  <c r="AB62" i="2" s="1"/>
  <c r="AP44" i="2"/>
  <c r="AP62" i="2" s="1"/>
  <c r="T44" i="2"/>
  <c r="T62" i="2" s="1"/>
  <c r="AF44" i="2"/>
  <c r="AF62" i="2" s="1"/>
  <c r="S44" i="2"/>
  <c r="S62" i="2" s="1"/>
  <c r="BR44" i="2"/>
  <c r="BR62" i="2" s="1"/>
  <c r="BM44" i="2"/>
  <c r="BM62" i="2" s="1"/>
  <c r="X44" i="2"/>
  <c r="X62" i="2" s="1"/>
  <c r="Q44" i="2"/>
  <c r="Q62" i="2" s="1"/>
  <c r="BO44" i="2"/>
  <c r="BO62" i="2" s="1"/>
  <c r="AY44" i="2"/>
  <c r="AY62" i="2" s="1"/>
  <c r="AI44" i="2"/>
  <c r="AI62" i="2" s="1"/>
  <c r="BE44" i="2"/>
  <c r="BE62" i="2" s="1"/>
  <c r="V44" i="2"/>
  <c r="V62" i="2" s="1"/>
  <c r="BI44" i="2"/>
  <c r="BI62" i="2" s="1"/>
  <c r="BP44" i="2"/>
  <c r="BP62" i="2" s="1"/>
  <c r="BF44" i="2"/>
  <c r="BF62" i="2" s="1"/>
  <c r="M44" i="2"/>
  <c r="M62" i="2" s="1"/>
  <c r="AL44" i="2"/>
  <c r="AL62" i="2" s="1"/>
  <c r="U44" i="2"/>
  <c r="U62" i="2" s="1"/>
  <c r="BQ44" i="2"/>
  <c r="BQ62" i="2" s="1"/>
  <c r="P44" i="2"/>
  <c r="P62" i="2" s="1"/>
  <c r="W44" i="2"/>
  <c r="W62" i="2" s="1"/>
  <c r="Y44" i="2"/>
  <c r="Y62" i="2" s="1"/>
  <c r="Z44" i="2"/>
  <c r="Z62" i="2" s="1"/>
  <c r="AG44" i="2"/>
  <c r="AG62" i="2" s="1"/>
  <c r="BB44" i="2"/>
  <c r="BB62" i="2" s="1"/>
  <c r="BS41" i="2"/>
  <c r="AU41" i="2"/>
  <c r="BH41" i="2"/>
  <c r="BN41" i="2"/>
  <c r="AH41" i="2"/>
  <c r="BA41" i="2"/>
  <c r="BL41" i="2"/>
  <c r="BG41" i="2"/>
  <c r="BJ41" i="2"/>
  <c r="AV41" i="2"/>
  <c r="BK41" i="2"/>
  <c r="AS41" i="2"/>
  <c r="AO41" i="2"/>
  <c r="AC41" i="2"/>
  <c r="O41" i="2"/>
  <c r="AW41" i="2"/>
  <c r="AX41" i="2"/>
  <c r="BD41" i="2"/>
  <c r="AA41" i="2"/>
  <c r="AK41" i="2"/>
  <c r="AR41" i="2"/>
  <c r="AD41" i="2"/>
  <c r="AJ41" i="2"/>
  <c r="AM41" i="2"/>
  <c r="AE41" i="2"/>
  <c r="R41" i="2"/>
  <c r="AZ41" i="2"/>
  <c r="AQ41" i="2"/>
  <c r="AT41" i="2"/>
  <c r="N41" i="2"/>
  <c r="AN41" i="2"/>
  <c r="BC41" i="2"/>
  <c r="BF41" i="2"/>
  <c r="AI41" i="2"/>
  <c r="V41" i="2"/>
  <c r="BI41" i="2"/>
  <c r="U41" i="2"/>
  <c r="Y41" i="2"/>
  <c r="Z41" i="2"/>
  <c r="AG41" i="2"/>
  <c r="AF41" i="2"/>
  <c r="AY41" i="2"/>
  <c r="M41" i="2"/>
  <c r="BB41" i="2"/>
  <c r="AL41" i="2"/>
  <c r="W41" i="2"/>
  <c r="AB41" i="2"/>
  <c r="AP41" i="2"/>
  <c r="BO41" i="2"/>
  <c r="BQ41" i="2"/>
  <c r="P41" i="2"/>
  <c r="BM41" i="2"/>
  <c r="X41" i="2"/>
  <c r="Q41" i="2"/>
  <c r="T41" i="2"/>
  <c r="S41" i="2"/>
  <c r="BE41" i="2"/>
  <c r="BR41" i="2"/>
  <c r="BP41" i="2"/>
  <c r="BS39" i="2"/>
  <c r="AK39" i="2"/>
  <c r="AR39" i="2"/>
  <c r="AD39" i="2"/>
  <c r="AN39" i="2"/>
  <c r="AC39" i="2"/>
  <c r="AU39" i="2"/>
  <c r="AE39" i="2"/>
  <c r="AS39" i="2"/>
  <c r="AZ39" i="2"/>
  <c r="BL39" i="2"/>
  <c r="AA39" i="2"/>
  <c r="AV39" i="2"/>
  <c r="BK39" i="2"/>
  <c r="AW39" i="2"/>
  <c r="BH39" i="2"/>
  <c r="BN39" i="2"/>
  <c r="AQ39" i="2"/>
  <c r="AT39" i="2"/>
  <c r="AJ39" i="2"/>
  <c r="AM39" i="2"/>
  <c r="O39" i="2"/>
  <c r="AX39" i="2"/>
  <c r="AH39" i="2"/>
  <c r="R39" i="2"/>
  <c r="BA39" i="2"/>
  <c r="BD39" i="2"/>
  <c r="BG39" i="2"/>
  <c r="BJ39" i="2"/>
  <c r="N39" i="2"/>
  <c r="AO39" i="2"/>
  <c r="BC39" i="2"/>
  <c r="Y39" i="2"/>
  <c r="AB39" i="2"/>
  <c r="BF39" i="2"/>
  <c r="X39" i="2"/>
  <c r="M39" i="2"/>
  <c r="BB39" i="2"/>
  <c r="BI39" i="2"/>
  <c r="Z39" i="2"/>
  <c r="Q39" i="2"/>
  <c r="T39" i="2"/>
  <c r="BO39" i="2"/>
  <c r="S39" i="2"/>
  <c r="V39" i="2"/>
  <c r="BM39" i="2"/>
  <c r="AP39" i="2"/>
  <c r="AF39" i="2"/>
  <c r="AI39" i="2"/>
  <c r="AL39" i="2"/>
  <c r="U39" i="2"/>
  <c r="BQ39" i="2"/>
  <c r="BP39" i="2"/>
  <c r="W39" i="2"/>
  <c r="AG39" i="2"/>
  <c r="AY39" i="2"/>
  <c r="BE39" i="2"/>
  <c r="BR39" i="2"/>
  <c r="P39" i="2"/>
  <c r="BS33" i="2"/>
  <c r="AW33" i="2"/>
  <c r="R33" i="2"/>
  <c r="AS33" i="2"/>
  <c r="AT33" i="2"/>
  <c r="AC33" i="2"/>
  <c r="AU33" i="2"/>
  <c r="BN33" i="2"/>
  <c r="AH33" i="2"/>
  <c r="BD33" i="2"/>
  <c r="AA33" i="2"/>
  <c r="AK33" i="2"/>
  <c r="BJ33" i="2"/>
  <c r="N33" i="2"/>
  <c r="BC33" i="2"/>
  <c r="AE33" i="2"/>
  <c r="BL33" i="2"/>
  <c r="AQ33" i="2"/>
  <c r="AD33" i="2"/>
  <c r="AO33" i="2"/>
  <c r="AN33" i="2"/>
  <c r="AV33" i="2"/>
  <c r="BK33" i="2"/>
  <c r="O33" i="2"/>
  <c r="BH33" i="2"/>
  <c r="AX33" i="2"/>
  <c r="BA33" i="2"/>
  <c r="AZ33" i="2"/>
  <c r="BG33" i="2"/>
  <c r="AR33" i="2"/>
  <c r="AJ33" i="2"/>
  <c r="W33" i="2"/>
  <c r="Y33" i="2"/>
  <c r="BF33" i="2"/>
  <c r="Q33" i="2"/>
  <c r="AY33" i="2"/>
  <c r="AI33" i="2"/>
  <c r="S33" i="2"/>
  <c r="M33" i="2"/>
  <c r="BR33" i="2"/>
  <c r="U33" i="2"/>
  <c r="BP33" i="2"/>
  <c r="P33" i="2"/>
  <c r="BM33" i="2"/>
  <c r="AP33" i="2"/>
  <c r="Z33" i="2"/>
  <c r="BB33" i="2"/>
  <c r="BQ33" i="2"/>
  <c r="AB33" i="2"/>
  <c r="AG33" i="2"/>
  <c r="X33" i="2"/>
  <c r="BO33" i="2"/>
  <c r="BE33" i="2"/>
  <c r="V33" i="2"/>
  <c r="AM33" i="2"/>
  <c r="T33" i="2"/>
  <c r="AF33" i="2"/>
  <c r="AL33" i="2"/>
  <c r="BI33" i="2"/>
  <c r="BS28" i="2"/>
  <c r="BK28" i="2"/>
  <c r="O28" i="2"/>
  <c r="AW28" i="2"/>
  <c r="AX28" i="2"/>
  <c r="BA28" i="2"/>
  <c r="AD28" i="2"/>
  <c r="AJ28" i="2"/>
  <c r="BC28" i="2"/>
  <c r="BH28" i="2"/>
  <c r="AH28" i="2"/>
  <c r="R28" i="2"/>
  <c r="AS28" i="2"/>
  <c r="AZ28" i="2"/>
  <c r="BL28" i="2"/>
  <c r="BG28" i="2"/>
  <c r="AA28" i="2"/>
  <c r="AR28" i="2"/>
  <c r="AT28" i="2"/>
  <c r="N28" i="2"/>
  <c r="AC28" i="2"/>
  <c r="AU28" i="2"/>
  <c r="AE28" i="2"/>
  <c r="BD28" i="2"/>
  <c r="AK28" i="2"/>
  <c r="AV28" i="2"/>
  <c r="BN28" i="2"/>
  <c r="AQ28" i="2"/>
  <c r="BJ28" i="2"/>
  <c r="AO28" i="2"/>
  <c r="AN28" i="2"/>
  <c r="AM28" i="2"/>
  <c r="W28" i="2"/>
  <c r="Y28" i="2"/>
  <c r="AP28" i="2"/>
  <c r="X28" i="2"/>
  <c r="BO28" i="2"/>
  <c r="BE28" i="2"/>
  <c r="AL28" i="2"/>
  <c r="V28" i="2"/>
  <c r="BI28" i="2"/>
  <c r="BP28" i="2"/>
  <c r="P28" i="2"/>
  <c r="BM28" i="2"/>
  <c r="BF28" i="2"/>
  <c r="T28" i="2"/>
  <c r="AY28" i="2"/>
  <c r="M28" i="2"/>
  <c r="U28" i="2"/>
  <c r="AB28" i="2"/>
  <c r="Z28" i="2"/>
  <c r="S28" i="2"/>
  <c r="BQ28" i="2"/>
  <c r="AG28" i="2"/>
  <c r="Q28" i="2"/>
  <c r="AF28" i="2"/>
  <c r="AI28" i="2"/>
  <c r="BR28" i="2"/>
  <c r="BB28" i="2"/>
  <c r="BS25" i="2"/>
  <c r="BK25" i="2"/>
  <c r="BN25" i="2"/>
  <c r="BL25" i="2"/>
  <c r="AR25" i="2"/>
  <c r="AD25" i="2"/>
  <c r="N25" i="2"/>
  <c r="AC25" i="2"/>
  <c r="AJ25" i="2"/>
  <c r="AV25" i="2"/>
  <c r="O25" i="2"/>
  <c r="BH25" i="2"/>
  <c r="AX25" i="2"/>
  <c r="BA25" i="2"/>
  <c r="AS25" i="2"/>
  <c r="AZ25" i="2"/>
  <c r="BG25" i="2"/>
  <c r="AT25" i="2"/>
  <c r="AU25" i="2"/>
  <c r="AW25" i="2"/>
  <c r="R25" i="2"/>
  <c r="AK25" i="2"/>
  <c r="BC25" i="2"/>
  <c r="AM25" i="2"/>
  <c r="AE25" i="2"/>
  <c r="AH25" i="2"/>
  <c r="BD25" i="2"/>
  <c r="AQ25" i="2"/>
  <c r="AA25" i="2"/>
  <c r="BJ25" i="2"/>
  <c r="AO25" i="2"/>
  <c r="AN25" i="2"/>
  <c r="BM25" i="2"/>
  <c r="Y25" i="2"/>
  <c r="BF25" i="2"/>
  <c r="Q25" i="2"/>
  <c r="S25" i="2"/>
  <c r="BI25" i="2"/>
  <c r="BQ25" i="2"/>
  <c r="P25" i="2"/>
  <c r="W25" i="2"/>
  <c r="AP25" i="2"/>
  <c r="Z25" i="2"/>
  <c r="X25" i="2"/>
  <c r="BO25" i="2"/>
  <c r="BE25" i="2"/>
  <c r="U25" i="2"/>
  <c r="BP25" i="2"/>
  <c r="AB25" i="2"/>
  <c r="AG25" i="2"/>
  <c r="T25" i="2"/>
  <c r="AY25" i="2"/>
  <c r="V25" i="2"/>
  <c r="AF25" i="2"/>
  <c r="AI25" i="2"/>
  <c r="M25" i="2"/>
  <c r="BR25" i="2"/>
  <c r="BB25" i="2"/>
  <c r="AL25" i="2"/>
  <c r="BS22" i="2"/>
  <c r="BN22" i="2"/>
  <c r="AZ22" i="2"/>
  <c r="AA22" i="2"/>
  <c r="AR22" i="2"/>
  <c r="BK22" i="2"/>
  <c r="AU22" i="2"/>
  <c r="O22" i="2"/>
  <c r="BH22" i="2"/>
  <c r="BA22" i="2"/>
  <c r="AS22" i="2"/>
  <c r="AD22" i="2"/>
  <c r="AJ22" i="2"/>
  <c r="AV22" i="2"/>
  <c r="R22" i="2"/>
  <c r="BL22" i="2"/>
  <c r="BG22" i="2"/>
  <c r="AK22" i="2"/>
  <c r="AT22" i="2"/>
  <c r="N22" i="2"/>
  <c r="AC22" i="2"/>
  <c r="AE22" i="2"/>
  <c r="AW22" i="2"/>
  <c r="AX22" i="2"/>
  <c r="AH22" i="2"/>
  <c r="BD22" i="2"/>
  <c r="AQ22" i="2"/>
  <c r="BJ22" i="2"/>
  <c r="AO22" i="2"/>
  <c r="AN22" i="2"/>
  <c r="Y22" i="2"/>
  <c r="AB22" i="2"/>
  <c r="Z22" i="2"/>
  <c r="T22" i="2"/>
  <c r="BO22" i="2"/>
  <c r="AI22" i="2"/>
  <c r="M22" i="2"/>
  <c r="BR22" i="2"/>
  <c r="BI22" i="2"/>
  <c r="U22" i="2"/>
  <c r="W22" i="2"/>
  <c r="BM22" i="2"/>
  <c r="BE22" i="2"/>
  <c r="AM22" i="2"/>
  <c r="AY22" i="2"/>
  <c r="AL22" i="2"/>
  <c r="BP22" i="2"/>
  <c r="P22" i="2"/>
  <c r="BC22" i="2"/>
  <c r="BF22" i="2"/>
  <c r="AP22" i="2"/>
  <c r="AG22" i="2"/>
  <c r="X22" i="2"/>
  <c r="Q22" i="2"/>
  <c r="AF22" i="2"/>
  <c r="S22" i="2"/>
  <c r="BB22" i="2"/>
  <c r="V22" i="2"/>
  <c r="BQ22" i="2"/>
  <c r="BS19" i="2"/>
  <c r="AH19" i="2"/>
  <c r="R19" i="2"/>
  <c r="AA19" i="2"/>
  <c r="AN19" i="2"/>
  <c r="AC19" i="2"/>
  <c r="AU19" i="2"/>
  <c r="AW19" i="2"/>
  <c r="AX19" i="2"/>
  <c r="BA19" i="2"/>
  <c r="AQ19" i="2"/>
  <c r="AD19" i="2"/>
  <c r="N19" i="2"/>
  <c r="AJ19" i="2"/>
  <c r="AV19" i="2"/>
  <c r="BK19" i="2"/>
  <c r="AE19" i="2"/>
  <c r="O19" i="2"/>
  <c r="BH19" i="2"/>
  <c r="BD19" i="2"/>
  <c r="AS19" i="2"/>
  <c r="AZ19" i="2"/>
  <c r="BL19" i="2"/>
  <c r="BG19" i="2"/>
  <c r="AR19" i="2"/>
  <c r="BJ19" i="2"/>
  <c r="BN19" i="2"/>
  <c r="AK19" i="2"/>
  <c r="AT19" i="2"/>
  <c r="AO19" i="2"/>
  <c r="BC19" i="2"/>
  <c r="W19" i="2"/>
  <c r="AB19" i="2"/>
  <c r="AG19" i="2"/>
  <c r="AF19" i="2"/>
  <c r="V19" i="2"/>
  <c r="Y19" i="2"/>
  <c r="BF19" i="2"/>
  <c r="AP19" i="2"/>
  <c r="Z19" i="2"/>
  <c r="Q19" i="2"/>
  <c r="BO19" i="2"/>
  <c r="BR19" i="2"/>
  <c r="U19" i="2"/>
  <c r="BM19" i="2"/>
  <c r="X19" i="2"/>
  <c r="M19" i="2"/>
  <c r="AL19" i="2"/>
  <c r="BP19" i="2"/>
  <c r="AM19" i="2"/>
  <c r="T19" i="2"/>
  <c r="AY19" i="2"/>
  <c r="AI19" i="2"/>
  <c r="S19" i="2"/>
  <c r="BE19" i="2"/>
  <c r="BB19" i="2"/>
  <c r="BI19" i="2"/>
  <c r="BQ19" i="2"/>
  <c r="P19" i="2"/>
  <c r="BS52" i="2"/>
  <c r="BK52" i="2"/>
  <c r="AX52" i="2"/>
  <c r="BA52" i="2"/>
  <c r="BD52" i="2"/>
  <c r="AT52" i="2"/>
  <c r="AN52" i="2"/>
  <c r="AC52" i="2"/>
  <c r="O52" i="2"/>
  <c r="AW52" i="2"/>
  <c r="BN52" i="2"/>
  <c r="R52" i="2"/>
  <c r="BL52" i="2"/>
  <c r="AA52" i="2"/>
  <c r="AK52" i="2"/>
  <c r="BJ52" i="2"/>
  <c r="AO52" i="2"/>
  <c r="AV52" i="2"/>
  <c r="AE52" i="2"/>
  <c r="BH52" i="2"/>
  <c r="AH52" i="2"/>
  <c r="AZ52" i="2"/>
  <c r="AQ52" i="2"/>
  <c r="AR52" i="2"/>
  <c r="N52" i="2"/>
  <c r="AJ52" i="2"/>
  <c r="BC52" i="2"/>
  <c r="AU52" i="2"/>
  <c r="AS52" i="2"/>
  <c r="BG52" i="2"/>
  <c r="AD52" i="2"/>
  <c r="BF52" i="2"/>
  <c r="X52" i="2"/>
  <c r="AY52" i="2"/>
  <c r="BE52" i="2"/>
  <c r="M52" i="2"/>
  <c r="AL52" i="2"/>
  <c r="BI52" i="2"/>
  <c r="U52" i="2"/>
  <c r="W52" i="2"/>
  <c r="BM52" i="2"/>
  <c r="AB52" i="2"/>
  <c r="Z52" i="2"/>
  <c r="Q52" i="2"/>
  <c r="AF52" i="2"/>
  <c r="BB52" i="2"/>
  <c r="BQ52" i="2"/>
  <c r="AP52" i="2"/>
  <c r="T52" i="2"/>
  <c r="BO52" i="2"/>
  <c r="S52" i="2"/>
  <c r="BR52" i="2"/>
  <c r="P52" i="2"/>
  <c r="AM52" i="2"/>
  <c r="Y52" i="2"/>
  <c r="AG52" i="2"/>
  <c r="AI52" i="2"/>
  <c r="V52" i="2"/>
  <c r="BP52" i="2"/>
  <c r="BS53" i="2"/>
  <c r="BK53" i="2"/>
  <c r="AE53" i="2"/>
  <c r="BN53" i="2"/>
  <c r="AQ53" i="2"/>
  <c r="AT53" i="2"/>
  <c r="AD53" i="2"/>
  <c r="N53" i="2"/>
  <c r="AO53" i="2"/>
  <c r="AJ53" i="2"/>
  <c r="AV53" i="2"/>
  <c r="AW53" i="2"/>
  <c r="AH53" i="2"/>
  <c r="AS53" i="2"/>
  <c r="BL53" i="2"/>
  <c r="BJ53" i="2"/>
  <c r="AN53" i="2"/>
  <c r="R53" i="2"/>
  <c r="AK53" i="2"/>
  <c r="AC53" i="2"/>
  <c r="BC53" i="2"/>
  <c r="AU53" i="2"/>
  <c r="O53" i="2"/>
  <c r="BH53" i="2"/>
  <c r="AX53" i="2"/>
  <c r="BA53" i="2"/>
  <c r="BD53" i="2"/>
  <c r="AZ53" i="2"/>
  <c r="BG53" i="2"/>
  <c r="AA53" i="2"/>
  <c r="AR53" i="2"/>
  <c r="AM53" i="2"/>
  <c r="AG53" i="2"/>
  <c r="T53" i="2"/>
  <c r="AY53" i="2"/>
  <c r="S53" i="2"/>
  <c r="AL53" i="2"/>
  <c r="BI53" i="2"/>
  <c r="U53" i="2"/>
  <c r="BP53" i="2"/>
  <c r="BM53" i="2"/>
  <c r="Y53" i="2"/>
  <c r="X53" i="2"/>
  <c r="BO53" i="2"/>
  <c r="AI53" i="2"/>
  <c r="BB53" i="2"/>
  <c r="V53" i="2"/>
  <c r="AB53" i="2"/>
  <c r="Q53" i="2"/>
  <c r="AF53" i="2"/>
  <c r="BE53" i="2"/>
  <c r="M53" i="2"/>
  <c r="BQ53" i="2"/>
  <c r="W53" i="2"/>
  <c r="BF53" i="2"/>
  <c r="AP53" i="2"/>
  <c r="Z53" i="2"/>
  <c r="BR53" i="2"/>
  <c r="P53" i="2"/>
  <c r="BS48" i="2"/>
  <c r="AU48" i="2"/>
  <c r="BH48" i="2"/>
  <c r="AS48" i="2"/>
  <c r="AQ48" i="2"/>
  <c r="AD48" i="2"/>
  <c r="AO48" i="2"/>
  <c r="AC48" i="2"/>
  <c r="AW48" i="2"/>
  <c r="AX48" i="2"/>
  <c r="BD48" i="2"/>
  <c r="BG48" i="2"/>
  <c r="AK48" i="2"/>
  <c r="AR48" i="2"/>
  <c r="AT48" i="2"/>
  <c r="AJ48" i="2"/>
  <c r="BK48" i="2"/>
  <c r="AE48" i="2"/>
  <c r="O48" i="2"/>
  <c r="BN48" i="2"/>
  <c r="R48" i="2"/>
  <c r="AZ48" i="2"/>
  <c r="BJ48" i="2"/>
  <c r="AN48" i="2"/>
  <c r="BC48" i="2"/>
  <c r="AH48" i="2"/>
  <c r="BA48" i="2"/>
  <c r="BL48" i="2"/>
  <c r="AA48" i="2"/>
  <c r="N48" i="2"/>
  <c r="AV48" i="2"/>
  <c r="Y48" i="2"/>
  <c r="AG48" i="2"/>
  <c r="AF48" i="2"/>
  <c r="AI48" i="2"/>
  <c r="M48" i="2"/>
  <c r="V48" i="2"/>
  <c r="AM48" i="2"/>
  <c r="BF48" i="2"/>
  <c r="AY48" i="2"/>
  <c r="AL48" i="2"/>
  <c r="BQ48" i="2"/>
  <c r="P48" i="2"/>
  <c r="W48" i="2"/>
  <c r="BM48" i="2"/>
  <c r="Z48" i="2"/>
  <c r="X48" i="2"/>
  <c r="T48" i="2"/>
  <c r="BE48" i="2"/>
  <c r="BB48" i="2"/>
  <c r="BP48" i="2"/>
  <c r="AB48" i="2"/>
  <c r="AP48" i="2"/>
  <c r="Q48" i="2"/>
  <c r="BO48" i="2"/>
  <c r="S48" i="2"/>
  <c r="BR48" i="2"/>
  <c r="BI48" i="2"/>
  <c r="U48" i="2"/>
  <c r="BS45" i="2"/>
  <c r="BK45" i="2"/>
  <c r="AW45" i="2"/>
  <c r="BN45" i="2"/>
  <c r="BD45" i="2"/>
  <c r="BJ45" i="2"/>
  <c r="O45" i="2"/>
  <c r="BA45" i="2"/>
  <c r="AS45" i="2"/>
  <c r="AZ45" i="2"/>
  <c r="AA45" i="2"/>
  <c r="AK45" i="2"/>
  <c r="AD45" i="2"/>
  <c r="AN45" i="2"/>
  <c r="AC45" i="2"/>
  <c r="AJ45" i="2"/>
  <c r="AE45" i="2"/>
  <c r="AH45" i="2"/>
  <c r="R45" i="2"/>
  <c r="BL45" i="2"/>
  <c r="AQ45" i="2"/>
  <c r="AV45" i="2"/>
  <c r="BC45" i="2"/>
  <c r="AU45" i="2"/>
  <c r="BH45" i="2"/>
  <c r="AX45" i="2"/>
  <c r="BG45" i="2"/>
  <c r="AR45" i="2"/>
  <c r="AT45" i="2"/>
  <c r="N45" i="2"/>
  <c r="AO45" i="2"/>
  <c r="BM45" i="2"/>
  <c r="Y45" i="2"/>
  <c r="Z45" i="2"/>
  <c r="X45" i="2"/>
  <c r="Q45" i="2"/>
  <c r="AF45" i="2"/>
  <c r="AY45" i="2"/>
  <c r="V45" i="2"/>
  <c r="W45" i="2"/>
  <c r="T45" i="2"/>
  <c r="BO45" i="2"/>
  <c r="M45" i="2"/>
  <c r="AL45" i="2"/>
  <c r="BI45" i="2"/>
  <c r="BQ45" i="2"/>
  <c r="BP45" i="2"/>
  <c r="P45" i="2"/>
  <c r="AB45" i="2"/>
  <c r="AP45" i="2"/>
  <c r="AG45" i="2"/>
  <c r="S45" i="2"/>
  <c r="BE45" i="2"/>
  <c r="BR45" i="2"/>
  <c r="U45" i="2"/>
  <c r="AM45" i="2"/>
  <c r="BF45" i="2"/>
  <c r="AI45" i="2"/>
  <c r="BB45" i="2"/>
  <c r="BS40" i="2"/>
  <c r="BK40" i="2"/>
  <c r="AE40" i="2"/>
  <c r="BN40" i="2"/>
  <c r="R40" i="2"/>
  <c r="BD40" i="2"/>
  <c r="AZ40" i="2"/>
  <c r="BL40" i="2"/>
  <c r="AQ40" i="2"/>
  <c r="BJ40" i="2"/>
  <c r="AV40" i="2"/>
  <c r="AW40" i="2"/>
  <c r="AH40" i="2"/>
  <c r="BG40" i="2"/>
  <c r="AK40" i="2"/>
  <c r="N40" i="2"/>
  <c r="AN40" i="2"/>
  <c r="AJ40" i="2"/>
  <c r="AU40" i="2"/>
  <c r="O40" i="2"/>
  <c r="BH40" i="2"/>
  <c r="AS40" i="2"/>
  <c r="AD40" i="2"/>
  <c r="AO40" i="2"/>
  <c r="AC40" i="2"/>
  <c r="AX40" i="2"/>
  <c r="BA40" i="2"/>
  <c r="AA40" i="2"/>
  <c r="AR40" i="2"/>
  <c r="AT40" i="2"/>
  <c r="BC40" i="2"/>
  <c r="W40" i="2"/>
  <c r="Z40" i="2"/>
  <c r="AG40" i="2"/>
  <c r="T40" i="2"/>
  <c r="BB40" i="2"/>
  <c r="AB40" i="2"/>
  <c r="AP40" i="2"/>
  <c r="X40" i="2"/>
  <c r="Q40" i="2"/>
  <c r="AF40" i="2"/>
  <c r="BO40" i="2"/>
  <c r="S40" i="2"/>
  <c r="BR40" i="2"/>
  <c r="BI40" i="2"/>
  <c r="AM40" i="2"/>
  <c r="BM40" i="2"/>
  <c r="Y40" i="2"/>
  <c r="AI40" i="2"/>
  <c r="BE40" i="2"/>
  <c r="M40" i="2"/>
  <c r="V40" i="2"/>
  <c r="BQ40" i="2"/>
  <c r="P40" i="2"/>
  <c r="BF40" i="2"/>
  <c r="AY40" i="2"/>
  <c r="AL40" i="2"/>
  <c r="U40" i="2"/>
  <c r="BP40" i="2"/>
  <c r="BS36" i="2"/>
  <c r="O36" i="2"/>
  <c r="R36" i="2"/>
  <c r="BA36" i="2"/>
  <c r="BG36" i="2"/>
  <c r="AT36" i="2"/>
  <c r="N36" i="2"/>
  <c r="AO36" i="2"/>
  <c r="AE36" i="2"/>
  <c r="BN36" i="2"/>
  <c r="AX36" i="2"/>
  <c r="AH36" i="2"/>
  <c r="AU36" i="2"/>
  <c r="AW36" i="2"/>
  <c r="BD36" i="2"/>
  <c r="AS36" i="2"/>
  <c r="AA36" i="2"/>
  <c r="AK36" i="2"/>
  <c r="BJ36" i="2"/>
  <c r="AN36" i="2"/>
  <c r="AC36" i="2"/>
  <c r="AJ36" i="2"/>
  <c r="BC36" i="2"/>
  <c r="BK36" i="2"/>
  <c r="BH36" i="2"/>
  <c r="AZ36" i="2"/>
  <c r="BL36" i="2"/>
  <c r="AQ36" i="2"/>
  <c r="AR36" i="2"/>
  <c r="AD36" i="2"/>
  <c r="AV36" i="2"/>
  <c r="AG36" i="2"/>
  <c r="X36" i="2"/>
  <c r="T36" i="2"/>
  <c r="AI36" i="2"/>
  <c r="U36" i="2"/>
  <c r="BQ36" i="2"/>
  <c r="AM36" i="2"/>
  <c r="W36" i="2"/>
  <c r="Y36" i="2"/>
  <c r="AB36" i="2"/>
  <c r="BF36" i="2"/>
  <c r="AP36" i="2"/>
  <c r="BO36" i="2"/>
  <c r="AY36" i="2"/>
  <c r="BI36" i="2"/>
  <c r="BM36" i="2"/>
  <c r="Z36" i="2"/>
  <c r="Q36" i="2"/>
  <c r="M36" i="2"/>
  <c r="BR36" i="2"/>
  <c r="BB36" i="2"/>
  <c r="P36" i="2"/>
  <c r="AF36" i="2"/>
  <c r="S36" i="2"/>
  <c r="BE36" i="2"/>
  <c r="AL36" i="2"/>
  <c r="V36" i="2"/>
  <c r="BP36" i="2"/>
  <c r="BS32" i="2"/>
  <c r="BK32" i="2"/>
  <c r="AH32" i="2"/>
  <c r="R32" i="2"/>
  <c r="AZ32" i="2"/>
  <c r="AQ32" i="2"/>
  <c r="AT32" i="2"/>
  <c r="N32" i="2"/>
  <c r="AJ32" i="2"/>
  <c r="O32" i="2"/>
  <c r="BH32" i="2"/>
  <c r="BA32" i="2"/>
  <c r="BG32" i="2"/>
  <c r="BJ32" i="2"/>
  <c r="AO32" i="2"/>
  <c r="AN32" i="2"/>
  <c r="AE32" i="2"/>
  <c r="BN32" i="2"/>
  <c r="AV32" i="2"/>
  <c r="AM32" i="2"/>
  <c r="AU32" i="2"/>
  <c r="AW32" i="2"/>
  <c r="AX32" i="2"/>
  <c r="BD32" i="2"/>
  <c r="AS32" i="2"/>
  <c r="BL32" i="2"/>
  <c r="AA32" i="2"/>
  <c r="AK32" i="2"/>
  <c r="AR32" i="2"/>
  <c r="AD32" i="2"/>
  <c r="AC32" i="2"/>
  <c r="BC32" i="2"/>
  <c r="BF32" i="2"/>
  <c r="S32" i="2"/>
  <c r="BE32" i="2"/>
  <c r="AL32" i="2"/>
  <c r="BP32" i="2"/>
  <c r="P32" i="2"/>
  <c r="Z32" i="2"/>
  <c r="AG32" i="2"/>
  <c r="T32" i="2"/>
  <c r="AF32" i="2"/>
  <c r="AI32" i="2"/>
  <c r="BB32" i="2"/>
  <c r="V32" i="2"/>
  <c r="U32" i="2"/>
  <c r="W32" i="2"/>
  <c r="Y32" i="2"/>
  <c r="AY32" i="2"/>
  <c r="BR32" i="2"/>
  <c r="BI32" i="2"/>
  <c r="BM32" i="2"/>
  <c r="AB32" i="2"/>
  <c r="AP32" i="2"/>
  <c r="X32" i="2"/>
  <c r="Q32" i="2"/>
  <c r="BO32" i="2"/>
  <c r="M32" i="2"/>
  <c r="BQ32" i="2"/>
  <c r="BS29" i="2"/>
  <c r="O29" i="2"/>
  <c r="BH29" i="2"/>
  <c r="AX29" i="2"/>
  <c r="BA29" i="2"/>
  <c r="AS29" i="2"/>
  <c r="AZ29" i="2"/>
  <c r="BG29" i="2"/>
  <c r="AR29" i="2"/>
  <c r="AJ29" i="2"/>
  <c r="R29" i="2"/>
  <c r="AT29" i="2"/>
  <c r="AC29" i="2"/>
  <c r="AU29" i="2"/>
  <c r="BN29" i="2"/>
  <c r="AH29" i="2"/>
  <c r="BD29" i="2"/>
  <c r="AQ29" i="2"/>
  <c r="AA29" i="2"/>
  <c r="AK29" i="2"/>
  <c r="BJ29" i="2"/>
  <c r="AO29" i="2"/>
  <c r="BK29" i="2"/>
  <c r="AE29" i="2"/>
  <c r="AW29" i="2"/>
  <c r="BL29" i="2"/>
  <c r="AD29" i="2"/>
  <c r="N29" i="2"/>
  <c r="AN29" i="2"/>
  <c r="AV29" i="2"/>
  <c r="AM29" i="2"/>
  <c r="BM29" i="2"/>
  <c r="T29" i="2"/>
  <c r="AF29" i="2"/>
  <c r="BO29" i="2"/>
  <c r="AL29" i="2"/>
  <c r="W29" i="2"/>
  <c r="BF29" i="2"/>
  <c r="AY29" i="2"/>
  <c r="BR29" i="2"/>
  <c r="BI29" i="2"/>
  <c r="BP29" i="2"/>
  <c r="P29" i="2"/>
  <c r="BC29" i="2"/>
  <c r="AP29" i="2"/>
  <c r="Z29" i="2"/>
  <c r="AG29" i="2"/>
  <c r="AI29" i="2"/>
  <c r="M29" i="2"/>
  <c r="BB29" i="2"/>
  <c r="BQ29" i="2"/>
  <c r="Y29" i="2"/>
  <c r="AB29" i="2"/>
  <c r="X29" i="2"/>
  <c r="Q29" i="2"/>
  <c r="S29" i="2"/>
  <c r="BE29" i="2"/>
  <c r="V29" i="2"/>
  <c r="U29" i="2"/>
  <c r="BS23" i="2"/>
  <c r="AU23" i="2"/>
  <c r="AW23" i="2"/>
  <c r="BN23" i="2"/>
  <c r="AX23" i="2"/>
  <c r="BA23" i="2"/>
  <c r="AQ23" i="2"/>
  <c r="AJ23" i="2"/>
  <c r="AV23" i="2"/>
  <c r="BK23" i="2"/>
  <c r="AE23" i="2"/>
  <c r="O23" i="2"/>
  <c r="BH23" i="2"/>
  <c r="R23" i="2"/>
  <c r="BD23" i="2"/>
  <c r="AS23" i="2"/>
  <c r="AZ23" i="2"/>
  <c r="BL23" i="2"/>
  <c r="BG23" i="2"/>
  <c r="AR23" i="2"/>
  <c r="BJ23" i="2"/>
  <c r="AT23" i="2"/>
  <c r="AK23" i="2"/>
  <c r="AD23" i="2"/>
  <c r="N23" i="2"/>
  <c r="AO23" i="2"/>
  <c r="BC23" i="2"/>
  <c r="AH23" i="2"/>
  <c r="AA23" i="2"/>
  <c r="AN23" i="2"/>
  <c r="AC23" i="2"/>
  <c r="Y23" i="2"/>
  <c r="BF23" i="2"/>
  <c r="Z23" i="2"/>
  <c r="Q23" i="2"/>
  <c r="BO23" i="2"/>
  <c r="U23" i="2"/>
  <c r="BM23" i="2"/>
  <c r="AP23" i="2"/>
  <c r="X23" i="2"/>
  <c r="M23" i="2"/>
  <c r="AL23" i="2"/>
  <c r="BP23" i="2"/>
  <c r="AM23" i="2"/>
  <c r="T23" i="2"/>
  <c r="AY23" i="2"/>
  <c r="AI23" i="2"/>
  <c r="S23" i="2"/>
  <c r="BE23" i="2"/>
  <c r="BB23" i="2"/>
  <c r="V23" i="2"/>
  <c r="BI23" i="2"/>
  <c r="BQ23" i="2"/>
  <c r="P23" i="2"/>
  <c r="W23" i="2"/>
  <c r="AB23" i="2"/>
  <c r="AG23" i="2"/>
  <c r="AF23" i="2"/>
  <c r="BR23" i="2"/>
  <c r="BS21" i="2"/>
  <c r="AE21" i="2"/>
  <c r="AH21" i="2"/>
  <c r="AQ21" i="2"/>
  <c r="AA21" i="2"/>
  <c r="BJ21" i="2"/>
  <c r="AO21" i="2"/>
  <c r="AV21" i="2"/>
  <c r="BK21" i="2"/>
  <c r="BN21" i="2"/>
  <c r="AZ21" i="2"/>
  <c r="BL21" i="2"/>
  <c r="AR21" i="2"/>
  <c r="AD21" i="2"/>
  <c r="N21" i="2"/>
  <c r="AC21" i="2"/>
  <c r="AJ21" i="2"/>
  <c r="O21" i="2"/>
  <c r="BH21" i="2"/>
  <c r="AX21" i="2"/>
  <c r="BA21" i="2"/>
  <c r="BD21" i="2"/>
  <c r="AS21" i="2"/>
  <c r="BG21" i="2"/>
  <c r="AT21" i="2"/>
  <c r="AU21" i="2"/>
  <c r="AW21" i="2"/>
  <c r="R21" i="2"/>
  <c r="AK21" i="2"/>
  <c r="AN21" i="2"/>
  <c r="BC21" i="2"/>
  <c r="AM21" i="2"/>
  <c r="AI21" i="2"/>
  <c r="M21" i="2"/>
  <c r="BR21" i="2"/>
  <c r="BB21" i="2"/>
  <c r="AL21" i="2"/>
  <c r="BM21" i="2"/>
  <c r="Y21" i="2"/>
  <c r="BF21" i="2"/>
  <c r="Q21" i="2"/>
  <c r="T21" i="2"/>
  <c r="S21" i="2"/>
  <c r="BI21" i="2"/>
  <c r="BQ21" i="2"/>
  <c r="BP21" i="2"/>
  <c r="W21" i="2"/>
  <c r="AP21" i="2"/>
  <c r="Z21" i="2"/>
  <c r="X21" i="2"/>
  <c r="AF21" i="2"/>
  <c r="BO21" i="2"/>
  <c r="BE21" i="2"/>
  <c r="U21" i="2"/>
  <c r="P21" i="2"/>
  <c r="AB21" i="2"/>
  <c r="AG21" i="2"/>
  <c r="AY21" i="2"/>
  <c r="V21" i="2"/>
  <c r="BS15" i="2"/>
  <c r="O15" i="2"/>
  <c r="BN15" i="2"/>
  <c r="AK15" i="2"/>
  <c r="AO15" i="2"/>
  <c r="R15" i="2"/>
  <c r="AN15" i="2"/>
  <c r="AC15" i="2"/>
  <c r="BC15" i="2"/>
  <c r="AU15" i="2"/>
  <c r="AE15" i="2"/>
  <c r="AW15" i="2"/>
  <c r="AH15" i="2"/>
  <c r="BA15" i="2"/>
  <c r="AQ15" i="2"/>
  <c r="AA15" i="2"/>
  <c r="AT15" i="2"/>
  <c r="AJ15" i="2"/>
  <c r="AV15" i="2"/>
  <c r="BK15" i="2"/>
  <c r="BH15" i="2"/>
  <c r="AX15" i="2"/>
  <c r="BD15" i="2"/>
  <c r="AS15" i="2"/>
  <c r="AZ15" i="2"/>
  <c r="BL15" i="2"/>
  <c r="BG15" i="2"/>
  <c r="AR15" i="2"/>
  <c r="BJ15" i="2"/>
  <c r="AD15" i="2"/>
  <c r="N15" i="2"/>
  <c r="T15" i="2"/>
  <c r="AI15" i="2"/>
  <c r="BE15" i="2"/>
  <c r="BR15" i="2"/>
  <c r="BB15" i="2"/>
  <c r="BI15" i="2"/>
  <c r="BQ15" i="2"/>
  <c r="P15" i="2"/>
  <c r="AM15" i="2"/>
  <c r="W15" i="2"/>
  <c r="AB15" i="2"/>
  <c r="AG15" i="2"/>
  <c r="AF15" i="2"/>
  <c r="AY15" i="2"/>
  <c r="V15" i="2"/>
  <c r="Y15" i="2"/>
  <c r="BF15" i="2"/>
  <c r="AP15" i="2"/>
  <c r="Z15" i="2"/>
  <c r="Q15" i="2"/>
  <c r="U15" i="2"/>
  <c r="BM15" i="2"/>
  <c r="X15" i="2"/>
  <c r="BO15" i="2"/>
  <c r="S15" i="2"/>
  <c r="M15" i="2"/>
  <c r="AL15" i="2"/>
  <c r="BP15" i="2"/>
  <c r="D25" i="10" l="1"/>
  <c r="F25" i="10" s="1"/>
  <c r="J25" i="10" s="1"/>
  <c r="D25" i="12"/>
  <c r="F25" i="12" s="1"/>
  <c r="G25" i="9"/>
  <c r="H25" i="9" s="1"/>
  <c r="I25" i="9" s="1"/>
  <c r="K25" i="9" s="1"/>
  <c r="L25" i="9" s="1"/>
  <c r="M25" i="9" s="1"/>
  <c r="W25" i="8"/>
  <c r="AC25" i="8" s="1"/>
  <c r="V25" i="8"/>
  <c r="Q25" i="8"/>
  <c r="R25" i="8" s="1"/>
  <c r="S25" i="8" s="1"/>
  <c r="AM24" i="6"/>
  <c r="AP24" i="6"/>
  <c r="AR24" i="6" s="1"/>
  <c r="AS24" i="6" s="1"/>
  <c r="AT24" i="6" s="1"/>
  <c r="AZ24" i="6" s="1"/>
  <c r="I56" i="1"/>
  <c r="J56" i="1" s="1"/>
  <c r="C57" i="1"/>
  <c r="E57" i="1"/>
  <c r="F57" i="1"/>
  <c r="N25" i="9" l="1"/>
  <c r="U25" i="9" s="1"/>
  <c r="G25" i="10"/>
  <c r="H25" i="10" s="1"/>
  <c r="I25" i="10" s="1"/>
  <c r="K25" i="10" s="1"/>
  <c r="L25" i="10" s="1"/>
  <c r="M25" i="10" s="1"/>
  <c r="O25" i="9"/>
  <c r="P25" i="9"/>
  <c r="AD25" i="8"/>
  <c r="AF25" i="8" s="1"/>
  <c r="AM25" i="8" s="1"/>
  <c r="N25" i="10"/>
  <c r="X25" i="8"/>
  <c r="Y25" i="8"/>
  <c r="J25" i="12"/>
  <c r="G25" i="12"/>
  <c r="H25" i="12" s="1"/>
  <c r="I25" i="12" s="1"/>
  <c r="AN24" i="6"/>
  <c r="AO24" i="6"/>
  <c r="AV24" i="6" s="1"/>
  <c r="I57" i="1"/>
  <c r="J57" i="1" s="1"/>
  <c r="K57" i="1" s="1"/>
  <c r="L57" i="1" s="1"/>
  <c r="K19" i="1"/>
  <c r="L19" i="1" s="1"/>
  <c r="K28" i="1"/>
  <c r="L28" i="1" s="1"/>
  <c r="K35" i="1"/>
  <c r="L35" i="1" s="1"/>
  <c r="K42" i="1"/>
  <c r="L42" i="1" s="1"/>
  <c r="K30" i="1"/>
  <c r="L30" i="1" s="1"/>
  <c r="K40" i="1"/>
  <c r="L40" i="1" s="1"/>
  <c r="K51" i="1"/>
  <c r="L51" i="1" s="1"/>
  <c r="K25" i="1"/>
  <c r="L25" i="1" s="1"/>
  <c r="K41" i="1"/>
  <c r="L41" i="1" s="1"/>
  <c r="K31" i="1"/>
  <c r="L31" i="1" s="1"/>
  <c r="K18" i="1"/>
  <c r="L18" i="1" s="1"/>
  <c r="K48" i="1"/>
  <c r="L48" i="1" s="1"/>
  <c r="K17" i="1"/>
  <c r="L17" i="1" s="1"/>
  <c r="K37" i="1"/>
  <c r="L37" i="1" s="1"/>
  <c r="K44" i="1"/>
  <c r="L44" i="1" s="1"/>
  <c r="K47" i="1"/>
  <c r="L47" i="1" s="1"/>
  <c r="K54" i="1"/>
  <c r="L54" i="1" s="1"/>
  <c r="K22" i="1"/>
  <c r="L22" i="1" s="1"/>
  <c r="K29" i="1"/>
  <c r="L29" i="1" s="1"/>
  <c r="K14" i="1"/>
  <c r="L14" i="1" s="1"/>
  <c r="AC14" i="1" s="1"/>
  <c r="K52" i="1"/>
  <c r="L52" i="1" s="1"/>
  <c r="K24" i="1"/>
  <c r="L24" i="1" s="1"/>
  <c r="K34" i="1"/>
  <c r="L34" i="1" s="1"/>
  <c r="K20" i="1"/>
  <c r="L20" i="1" s="1"/>
  <c r="AS14" i="1"/>
  <c r="AP14" i="1"/>
  <c r="AX14" i="1"/>
  <c r="BI14" i="1"/>
  <c r="BC14" i="1"/>
  <c r="AH14" i="1"/>
  <c r="AU14" i="1"/>
  <c r="AY14" i="1"/>
  <c r="AV14" i="1"/>
  <c r="BD14" i="1"/>
  <c r="BS14" i="1"/>
  <c r="BM14" i="1"/>
  <c r="BN14" i="1"/>
  <c r="BF14" i="1"/>
  <c r="BE14" i="1"/>
  <c r="BB14" i="1"/>
  <c r="BJ14" i="1"/>
  <c r="AO14" i="1"/>
  <c r="AK14" i="1"/>
  <c r="AI14" i="1"/>
  <c r="P14" i="1"/>
  <c r="BK14" i="1"/>
  <c r="AF14" i="1"/>
  <c r="BP14" i="1"/>
  <c r="BA14" i="1"/>
  <c r="AW14" i="1"/>
  <c r="BO14" i="1"/>
  <c r="AG14" i="1"/>
  <c r="BQ14" i="1"/>
  <c r="AL14" i="1"/>
  <c r="AN14" i="1"/>
  <c r="BL14" i="1"/>
  <c r="BH14" i="1"/>
  <c r="AT14" i="1"/>
  <c r="AM14" i="1"/>
  <c r="AJ14" i="1"/>
  <c r="AR14" i="1"/>
  <c r="AZ14" i="1"/>
  <c r="AQ14" i="1"/>
  <c r="BR14" i="1"/>
  <c r="BG14" i="1"/>
  <c r="M14" i="1"/>
  <c r="R14" i="1"/>
  <c r="AD14" i="1"/>
  <c r="U14" i="1"/>
  <c r="Z14" i="1"/>
  <c r="T14" i="1"/>
  <c r="X14" i="1"/>
  <c r="W14" i="1"/>
  <c r="AB14" i="1"/>
  <c r="AA14" i="1"/>
  <c r="O14" i="1"/>
  <c r="Y14" i="1"/>
  <c r="AE14" i="1"/>
  <c r="Q14" i="1"/>
  <c r="N14" i="1"/>
  <c r="V14" i="1"/>
  <c r="T25" i="9" l="1"/>
  <c r="V25" i="9" s="1"/>
  <c r="Q25" i="9"/>
  <c r="R25" i="9" s="1"/>
  <c r="S25" i="9" s="1"/>
  <c r="AL25" i="8"/>
  <c r="AO25" i="8" s="1"/>
  <c r="AV25" i="8" s="1"/>
  <c r="AE25" i="8"/>
  <c r="T25" i="10"/>
  <c r="U25" i="10"/>
  <c r="O25" i="10"/>
  <c r="P25" i="10"/>
  <c r="Z25" i="8"/>
  <c r="AA25" i="8" s="1"/>
  <c r="AB25" i="8" s="1"/>
  <c r="K25" i="12"/>
  <c r="L25" i="12" s="1"/>
  <c r="M25" i="12" s="1"/>
  <c r="N25" i="12"/>
  <c r="AU24" i="6"/>
  <c r="AW24" i="6" s="1"/>
  <c r="AY24" i="6" s="1"/>
  <c r="BB24" i="6" s="1"/>
  <c r="BA37" i="1"/>
  <c r="AY37" i="1"/>
  <c r="AX37" i="1"/>
  <c r="BF37" i="1"/>
  <c r="AH37" i="1"/>
  <c r="AV37" i="1"/>
  <c r="AI37" i="1"/>
  <c r="M37" i="1"/>
  <c r="AB37" i="1"/>
  <c r="P37" i="1"/>
  <c r="BN37" i="1"/>
  <c r="AS37" i="1"/>
  <c r="AU37" i="1"/>
  <c r="BD37" i="1"/>
  <c r="BK37" i="1"/>
  <c r="Z37" i="1"/>
  <c r="V37" i="1"/>
  <c r="AA37" i="1"/>
  <c r="AQ37" i="1"/>
  <c r="AW37" i="1"/>
  <c r="BC37" i="1"/>
  <c r="BI37" i="1"/>
  <c r="BR37" i="1"/>
  <c r="BB37" i="1"/>
  <c r="N37" i="1"/>
  <c r="AC37" i="1"/>
  <c r="O37" i="1"/>
  <c r="AN37" i="1"/>
  <c r="AT37" i="1"/>
  <c r="AZ37" i="1"/>
  <c r="BG37" i="1"/>
  <c r="AG37" i="1"/>
  <c r="BO37" i="1"/>
  <c r="R37" i="1"/>
  <c r="AD37" i="1"/>
  <c r="AF37" i="1"/>
  <c r="BH37" i="1"/>
  <c r="AR37" i="1"/>
  <c r="Q37" i="1"/>
  <c r="BP37" i="1"/>
  <c r="AJ37" i="1"/>
  <c r="AP37" i="1"/>
  <c r="BS37" i="1"/>
  <c r="BE37" i="1"/>
  <c r="X37" i="1"/>
  <c r="BJ37" i="1"/>
  <c r="Y37" i="1"/>
  <c r="BM37" i="1"/>
  <c r="AL37" i="1"/>
  <c r="AE37" i="1"/>
  <c r="S37" i="1"/>
  <c r="AM37" i="1"/>
  <c r="AK37" i="1"/>
  <c r="AO37" i="1"/>
  <c r="BQ37" i="1"/>
  <c r="BL37" i="1"/>
  <c r="U37" i="1"/>
  <c r="T37" i="1"/>
  <c r="W37" i="1"/>
  <c r="AE30" i="1"/>
  <c r="AO30" i="1"/>
  <c r="R30" i="1"/>
  <c r="AK30" i="1"/>
  <c r="BA30" i="1"/>
  <c r="AG30" i="1"/>
  <c r="BB30" i="1"/>
  <c r="BI30" i="1"/>
  <c r="AN30" i="1"/>
  <c r="AD30" i="1"/>
  <c r="AB30" i="1"/>
  <c r="AF30" i="1"/>
  <c r="BE30" i="1"/>
  <c r="P30" i="1"/>
  <c r="AR30" i="1"/>
  <c r="BQ30" i="1"/>
  <c r="AM30" i="1"/>
  <c r="AJ30" i="1"/>
  <c r="AI30" i="1"/>
  <c r="Y30" i="1"/>
  <c r="T30" i="1"/>
  <c r="BP30" i="1"/>
  <c r="AZ30" i="1"/>
  <c r="X30" i="1"/>
  <c r="BH30" i="1"/>
  <c r="BL30" i="1"/>
  <c r="AH30" i="1"/>
  <c r="N30" i="1"/>
  <c r="BS30" i="1"/>
  <c r="U30" i="1"/>
  <c r="BN30" i="1"/>
  <c r="AC30" i="1"/>
  <c r="BG30" i="1"/>
  <c r="V30" i="1"/>
  <c r="W30" i="1"/>
  <c r="BO30" i="1"/>
  <c r="BK30" i="1"/>
  <c r="AX30" i="1"/>
  <c r="AA30" i="1"/>
  <c r="O30" i="1"/>
  <c r="Q30" i="1"/>
  <c r="BF30" i="1"/>
  <c r="AQ30" i="1"/>
  <c r="AS30" i="1"/>
  <c r="M30" i="1"/>
  <c r="AU30" i="1"/>
  <c r="BC30" i="1"/>
  <c r="BR30" i="1"/>
  <c r="BJ30" i="1"/>
  <c r="Z30" i="1"/>
  <c r="AY30" i="1"/>
  <c r="BM30" i="1"/>
  <c r="AT30" i="1"/>
  <c r="BD30" i="1"/>
  <c r="AL30" i="1"/>
  <c r="AP30" i="1"/>
  <c r="S30" i="1"/>
  <c r="AV30" i="1"/>
  <c r="AW30" i="1"/>
  <c r="AA52" i="1"/>
  <c r="BL52" i="1"/>
  <c r="AJ52" i="1"/>
  <c r="AH52" i="1"/>
  <c r="AG52" i="1"/>
  <c r="AU52" i="1"/>
  <c r="BD52" i="1"/>
  <c r="V52" i="1"/>
  <c r="X52" i="1"/>
  <c r="U52" i="1"/>
  <c r="P52" i="1"/>
  <c r="AM52" i="1"/>
  <c r="BF52" i="1"/>
  <c r="AS52" i="1"/>
  <c r="AQ52" i="1"/>
  <c r="AP52" i="1"/>
  <c r="BA52" i="1"/>
  <c r="AB52" i="1"/>
  <c r="N52" i="1"/>
  <c r="BJ52" i="1"/>
  <c r="AF52" i="1"/>
  <c r="BE52" i="1"/>
  <c r="AV52" i="1"/>
  <c r="BB52" i="1"/>
  <c r="AZ52" i="1"/>
  <c r="AY52" i="1"/>
  <c r="M52" i="1"/>
  <c r="Z52" i="1"/>
  <c r="AC52" i="1"/>
  <c r="BH52" i="1"/>
  <c r="AI52" i="1"/>
  <c r="AW52" i="1"/>
  <c r="AT52" i="1"/>
  <c r="Q52" i="1"/>
  <c r="BR52" i="1"/>
  <c r="BS52" i="1"/>
  <c r="AX52" i="1"/>
  <c r="BC52" i="1"/>
  <c r="T52" i="1"/>
  <c r="BP52" i="1"/>
  <c r="AN52" i="1"/>
  <c r="BK52" i="1"/>
  <c r="AE52" i="1"/>
  <c r="S52" i="1"/>
  <c r="BM52" i="1"/>
  <c r="AR52" i="1"/>
  <c r="AK52" i="1"/>
  <c r="W52" i="1"/>
  <c r="Y52" i="1"/>
  <c r="AO52" i="1"/>
  <c r="R52" i="1"/>
  <c r="BN52" i="1"/>
  <c r="O52" i="1"/>
  <c r="AD52" i="1"/>
  <c r="BO52" i="1"/>
  <c r="BQ52" i="1"/>
  <c r="AL52" i="1"/>
  <c r="BG52" i="1"/>
  <c r="BI52" i="1"/>
  <c r="Z51" i="1"/>
  <c r="S51" i="1"/>
  <c r="Y51" i="1"/>
  <c r="AM51" i="1"/>
  <c r="AV51" i="1"/>
  <c r="BI51" i="1"/>
  <c r="AI51" i="1"/>
  <c r="AH51" i="1"/>
  <c r="BF51" i="1"/>
  <c r="AU51" i="1"/>
  <c r="Q51" i="1"/>
  <c r="AD51" i="1"/>
  <c r="AP51" i="1"/>
  <c r="AS51" i="1"/>
  <c r="AY51" i="1"/>
  <c r="BE51" i="1"/>
  <c r="BK51" i="1"/>
  <c r="BQ51" i="1"/>
  <c r="BC51" i="1"/>
  <c r="AL51" i="1"/>
  <c r="BO51" i="1"/>
  <c r="AE51" i="1"/>
  <c r="AX51" i="1"/>
  <c r="BG51" i="1"/>
  <c r="AB51" i="1"/>
  <c r="U51" i="1"/>
  <c r="W51" i="1"/>
  <c r="AG51" i="1"/>
  <c r="N51" i="1"/>
  <c r="M51" i="1"/>
  <c r="AK51" i="1"/>
  <c r="AT51" i="1"/>
  <c r="BL51" i="1"/>
  <c r="AF51" i="1"/>
  <c r="BS51" i="1"/>
  <c r="AC51" i="1"/>
  <c r="AR51" i="1"/>
  <c r="R51" i="1"/>
  <c r="X51" i="1"/>
  <c r="P51" i="1"/>
  <c r="BD51" i="1"/>
  <c r="BM51" i="1"/>
  <c r="AN51" i="1"/>
  <c r="AW51" i="1"/>
  <c r="AZ51" i="1"/>
  <c r="BR51" i="1"/>
  <c r="T51" i="1"/>
  <c r="BA51" i="1"/>
  <c r="AO51" i="1"/>
  <c r="AJ51" i="1"/>
  <c r="AQ51" i="1"/>
  <c r="BB51" i="1"/>
  <c r="BN51" i="1"/>
  <c r="V51" i="1"/>
  <c r="BP51" i="1"/>
  <c r="AA51" i="1"/>
  <c r="BJ51" i="1"/>
  <c r="O51" i="1"/>
  <c r="BH51" i="1"/>
  <c r="U42" i="1"/>
  <c r="BE42" i="1"/>
  <c r="BQ42" i="1"/>
  <c r="AG42" i="1"/>
  <c r="BN42" i="1"/>
  <c r="BD42" i="1"/>
  <c r="AE42" i="1"/>
  <c r="T42" i="1"/>
  <c r="S42" i="1"/>
  <c r="N42" i="1"/>
  <c r="AI42" i="1"/>
  <c r="AQ42" i="1"/>
  <c r="AH42" i="1"/>
  <c r="AT42" i="1"/>
  <c r="AP42" i="1"/>
  <c r="AN42" i="1"/>
  <c r="O42" i="1"/>
  <c r="BI42" i="1"/>
  <c r="AL42" i="1"/>
  <c r="X42" i="1"/>
  <c r="BS42" i="1"/>
  <c r="AO42" i="1"/>
  <c r="BR42" i="1"/>
  <c r="AJ42" i="1"/>
  <c r="BC42" i="1"/>
  <c r="AY42" i="1"/>
  <c r="M42" i="1"/>
  <c r="Q42" i="1"/>
  <c r="P42" i="1"/>
  <c r="Z42" i="1"/>
  <c r="AF42" i="1"/>
  <c r="AZ42" i="1"/>
  <c r="BL42" i="1"/>
  <c r="AU42" i="1"/>
  <c r="W42" i="1"/>
  <c r="BP42" i="1"/>
  <c r="BG42" i="1"/>
  <c r="AS42" i="1"/>
  <c r="BB42" i="1"/>
  <c r="AD42" i="1"/>
  <c r="BF42" i="1"/>
  <c r="AX42" i="1"/>
  <c r="BO42" i="1"/>
  <c r="Y42" i="1"/>
  <c r="BJ42" i="1"/>
  <c r="BA42" i="1"/>
  <c r="BK42" i="1"/>
  <c r="AK42" i="1"/>
  <c r="R42" i="1"/>
  <c r="AW42" i="1"/>
  <c r="AA42" i="1"/>
  <c r="AR42" i="1"/>
  <c r="AM42" i="1"/>
  <c r="AV42" i="1"/>
  <c r="AC42" i="1"/>
  <c r="AB42" i="1"/>
  <c r="BM42" i="1"/>
  <c r="V42" i="1"/>
  <c r="BH42" i="1"/>
  <c r="R20" i="1"/>
  <c r="BC20" i="1"/>
  <c r="BK20" i="1"/>
  <c r="AA20" i="1"/>
  <c r="BG20" i="1"/>
  <c r="P20" i="1"/>
  <c r="BR20" i="1"/>
  <c r="AK20" i="1"/>
  <c r="N20" i="1"/>
  <c r="BS20" i="1"/>
  <c r="AC20" i="1"/>
  <c r="AO20" i="1"/>
  <c r="BD20" i="1"/>
  <c r="Y20" i="1"/>
  <c r="AP20" i="1"/>
  <c r="AM20" i="1"/>
  <c r="AH20" i="1"/>
  <c r="BF20" i="1"/>
  <c r="AY20" i="1"/>
  <c r="BH20" i="1"/>
  <c r="M20" i="1"/>
  <c r="BB20" i="1"/>
  <c r="BM20" i="1"/>
  <c r="AG20" i="1"/>
  <c r="BI20" i="1"/>
  <c r="AF20" i="1"/>
  <c r="V20" i="1"/>
  <c r="AJ20" i="1"/>
  <c r="AR20" i="1"/>
  <c r="S20" i="1"/>
  <c r="U20" i="1"/>
  <c r="AZ20" i="1"/>
  <c r="O20" i="1"/>
  <c r="BJ20" i="1"/>
  <c r="AV20" i="1"/>
  <c r="BA20" i="1"/>
  <c r="AE20" i="1"/>
  <c r="AN20" i="1"/>
  <c r="BO20" i="1"/>
  <c r="AD20" i="1"/>
  <c r="AW20" i="1"/>
  <c r="Z20" i="1"/>
  <c r="X20" i="1"/>
  <c r="AU20" i="1"/>
  <c r="AB20" i="1"/>
  <c r="BL20" i="1"/>
  <c r="W20" i="1"/>
  <c r="AS20" i="1"/>
  <c r="BN20" i="1"/>
  <c r="AI20" i="1"/>
  <c r="AT20" i="1"/>
  <c r="BQ20" i="1"/>
  <c r="T20" i="1"/>
  <c r="Q20" i="1"/>
  <c r="BP20" i="1"/>
  <c r="AL20" i="1"/>
  <c r="BE20" i="1"/>
  <c r="AQ20" i="1"/>
  <c r="AX20" i="1"/>
  <c r="U47" i="1"/>
  <c r="AL47" i="1"/>
  <c r="BJ47" i="1"/>
  <c r="X47" i="1"/>
  <c r="AI47" i="1"/>
  <c r="AH47" i="1"/>
  <c r="Q47" i="1"/>
  <c r="AN47" i="1"/>
  <c r="Y47" i="1"/>
  <c r="BR47" i="1"/>
  <c r="AY47" i="1"/>
  <c r="AC47" i="1"/>
  <c r="AM47" i="1"/>
  <c r="BM47" i="1"/>
  <c r="R47" i="1"/>
  <c r="AT47" i="1"/>
  <c r="M47" i="1"/>
  <c r="BG47" i="1"/>
  <c r="AU47" i="1"/>
  <c r="AA47" i="1"/>
  <c r="V47" i="1"/>
  <c r="BH47" i="1"/>
  <c r="T47" i="1"/>
  <c r="Z47" i="1"/>
  <c r="W47" i="1"/>
  <c r="BL47" i="1"/>
  <c r="AZ47" i="1"/>
  <c r="BB47" i="1"/>
  <c r="BF47" i="1"/>
  <c r="BN47" i="1"/>
  <c r="AJ47" i="1"/>
  <c r="P47" i="1"/>
  <c r="AD47" i="1"/>
  <c r="AE47" i="1"/>
  <c r="BC47" i="1"/>
  <c r="BI47" i="1"/>
  <c r="BQ47" i="1"/>
  <c r="AG47" i="1"/>
  <c r="AP47" i="1"/>
  <c r="AV47" i="1"/>
  <c r="BO47" i="1"/>
  <c r="BS47" i="1"/>
  <c r="AF47" i="1"/>
  <c r="AO47" i="1"/>
  <c r="AK47" i="1"/>
  <c r="AR47" i="1"/>
  <c r="AQ47" i="1"/>
  <c r="BD47" i="1"/>
  <c r="AB47" i="1"/>
  <c r="N47" i="1"/>
  <c r="BP47" i="1"/>
  <c r="AX47" i="1"/>
  <c r="AW47" i="1"/>
  <c r="BA47" i="1"/>
  <c r="BK47" i="1"/>
  <c r="O47" i="1"/>
  <c r="S47" i="1"/>
  <c r="AS47" i="1"/>
  <c r="BE47" i="1"/>
  <c r="K27" i="1"/>
  <c r="L27" i="1" s="1"/>
  <c r="K45" i="1"/>
  <c r="L45" i="1" s="1"/>
  <c r="K36" i="1"/>
  <c r="L36" i="1" s="1"/>
  <c r="K39" i="1"/>
  <c r="L39" i="1" s="1"/>
  <c r="K50" i="1"/>
  <c r="L50" i="1" s="1"/>
  <c r="T24" i="1"/>
  <c r="AH24" i="1"/>
  <c r="AT24" i="1"/>
  <c r="BP24" i="1"/>
  <c r="BC24" i="1"/>
  <c r="AD24" i="1"/>
  <c r="AS24" i="1"/>
  <c r="BG24" i="1"/>
  <c r="BN24" i="1"/>
  <c r="AL24" i="1"/>
  <c r="AE24" i="1"/>
  <c r="BR24" i="1"/>
  <c r="AO24" i="1"/>
  <c r="BM24" i="1"/>
  <c r="BH24" i="1"/>
  <c r="S24" i="1"/>
  <c r="BD24" i="1"/>
  <c r="AM24" i="1"/>
  <c r="AX24" i="1"/>
  <c r="BI24" i="1"/>
  <c r="AZ24" i="1"/>
  <c r="BQ24" i="1"/>
  <c r="AR24" i="1"/>
  <c r="AA24" i="1"/>
  <c r="BA24" i="1"/>
  <c r="U24" i="1"/>
  <c r="W24" i="1"/>
  <c r="AJ24" i="1"/>
  <c r="AU24" i="1"/>
  <c r="BE24" i="1"/>
  <c r="AV24" i="1"/>
  <c r="AY24" i="1"/>
  <c r="AW24" i="1"/>
  <c r="AF24" i="1"/>
  <c r="V24" i="1"/>
  <c r="M24" i="1"/>
  <c r="BF24" i="1"/>
  <c r="AP24" i="1"/>
  <c r="Z24" i="1"/>
  <c r="AB24" i="1"/>
  <c r="R24" i="1"/>
  <c r="AN24" i="1"/>
  <c r="X24" i="1"/>
  <c r="BJ24" i="1"/>
  <c r="BB24" i="1"/>
  <c r="BO24" i="1"/>
  <c r="AG24" i="1"/>
  <c r="AC24" i="1"/>
  <c r="BS24" i="1"/>
  <c r="Q24" i="1"/>
  <c r="Y24" i="1"/>
  <c r="AK24" i="1"/>
  <c r="O24" i="1"/>
  <c r="BL24" i="1"/>
  <c r="AI24" i="1"/>
  <c r="BK24" i="1"/>
  <c r="N24" i="1"/>
  <c r="P24" i="1"/>
  <c r="AQ24" i="1"/>
  <c r="AT18" i="1"/>
  <c r="BG18" i="1"/>
  <c r="AA18" i="1"/>
  <c r="AG18" i="1"/>
  <c r="AP18" i="1"/>
  <c r="BO18" i="1"/>
  <c r="BD18" i="1"/>
  <c r="T18" i="1"/>
  <c r="M18" i="1"/>
  <c r="P18" i="1"/>
  <c r="BQ18" i="1"/>
  <c r="AX18" i="1"/>
  <c r="AI18" i="1"/>
  <c r="AO18" i="1"/>
  <c r="AU18" i="1"/>
  <c r="S18" i="1"/>
  <c r="AB18" i="1"/>
  <c r="Z18" i="1"/>
  <c r="BA18" i="1"/>
  <c r="AZ18" i="1"/>
  <c r="BF18" i="1"/>
  <c r="BL18" i="1"/>
  <c r="BR18" i="1"/>
  <c r="AK18" i="1"/>
  <c r="AC18" i="1"/>
  <c r="R18" i="1"/>
  <c r="AS18" i="1"/>
  <c r="BC18" i="1"/>
  <c r="BK18" i="1"/>
  <c r="AL18" i="1"/>
  <c r="AV18" i="1"/>
  <c r="AJ18" i="1"/>
  <c r="Y18" i="1"/>
  <c r="O18" i="1"/>
  <c r="AM18" i="1"/>
  <c r="BE18" i="1"/>
  <c r="AQ18" i="1"/>
  <c r="V18" i="1"/>
  <c r="AF18" i="1"/>
  <c r="BS18" i="1"/>
  <c r="BB18" i="1"/>
  <c r="BI18" i="1"/>
  <c r="AY18" i="1"/>
  <c r="N18" i="1"/>
  <c r="X18" i="1"/>
  <c r="U18" i="1"/>
  <c r="Q18" i="1"/>
  <c r="BM18" i="1"/>
  <c r="AH18" i="1"/>
  <c r="W18" i="1"/>
  <c r="AD18" i="1"/>
  <c r="BP18" i="1"/>
  <c r="AR18" i="1"/>
  <c r="BH18" i="1"/>
  <c r="AN18" i="1"/>
  <c r="BN18" i="1"/>
  <c r="AW18" i="1"/>
  <c r="AE18" i="1"/>
  <c r="BJ18" i="1"/>
  <c r="AS28" i="1"/>
  <c r="AQ28" i="1"/>
  <c r="AY28" i="1"/>
  <c r="BD28" i="1"/>
  <c r="BS28" i="1"/>
  <c r="AP28" i="1"/>
  <c r="W28" i="1"/>
  <c r="AD28" i="1"/>
  <c r="O28" i="1"/>
  <c r="S28" i="1"/>
  <c r="BO28" i="1"/>
  <c r="BB28" i="1"/>
  <c r="BI28" i="1"/>
  <c r="BH28" i="1"/>
  <c r="BJ28" i="1"/>
  <c r="AB28" i="1"/>
  <c r="AC28" i="1"/>
  <c r="R28" i="1"/>
  <c r="AR28" i="1"/>
  <c r="AO28" i="1"/>
  <c r="AM28" i="1"/>
  <c r="BC28" i="1"/>
  <c r="AN28" i="1"/>
  <c r="BR28" i="1"/>
  <c r="BQ28" i="1"/>
  <c r="U28" i="1"/>
  <c r="M28" i="1"/>
  <c r="BA28" i="1"/>
  <c r="N28" i="1"/>
  <c r="AF28" i="1"/>
  <c r="AU28" i="1"/>
  <c r="AT28" i="1"/>
  <c r="AK28" i="1"/>
  <c r="AW28" i="1"/>
  <c r="AJ28" i="1"/>
  <c r="T28" i="1"/>
  <c r="BE28" i="1"/>
  <c r="BN28" i="1"/>
  <c r="AA28" i="1"/>
  <c r="BG28" i="1"/>
  <c r="BF28" i="1"/>
  <c r="Y28" i="1"/>
  <c r="AH28" i="1"/>
  <c r="BM28" i="1"/>
  <c r="BK28" i="1"/>
  <c r="Q28" i="1"/>
  <c r="AX28" i="1"/>
  <c r="Z28" i="1"/>
  <c r="V28" i="1"/>
  <c r="P28" i="1"/>
  <c r="BL28" i="1"/>
  <c r="X28" i="1"/>
  <c r="BP28" i="1"/>
  <c r="AI28" i="1"/>
  <c r="AE28" i="1"/>
  <c r="AL28" i="1"/>
  <c r="AG28" i="1"/>
  <c r="AV28" i="1"/>
  <c r="AZ28" i="1"/>
  <c r="O31" i="1"/>
  <c r="U31" i="1"/>
  <c r="AM31" i="1"/>
  <c r="BM31" i="1"/>
  <c r="AP31" i="1"/>
  <c r="BH31" i="1"/>
  <c r="BQ31" i="1"/>
  <c r="AA31" i="1"/>
  <c r="BC31" i="1"/>
  <c r="BI31" i="1"/>
  <c r="N31" i="1"/>
  <c r="AK31" i="1"/>
  <c r="AQ31" i="1"/>
  <c r="AF31" i="1"/>
  <c r="BS31" i="1"/>
  <c r="AC31" i="1"/>
  <c r="AD31" i="1"/>
  <c r="BD31" i="1"/>
  <c r="AX31" i="1"/>
  <c r="BL31" i="1"/>
  <c r="BR31" i="1"/>
  <c r="AI31" i="1"/>
  <c r="AT31" i="1"/>
  <c r="M31" i="1"/>
  <c r="AB31" i="1"/>
  <c r="V31" i="1"/>
  <c r="BB31" i="1"/>
  <c r="BK31" i="1"/>
  <c r="AL31" i="1"/>
  <c r="AV31" i="1"/>
  <c r="BE31" i="1"/>
  <c r="AU31" i="1"/>
  <c r="R31" i="1"/>
  <c r="Z31" i="1"/>
  <c r="BA31" i="1"/>
  <c r="BP31" i="1"/>
  <c r="BN31" i="1"/>
  <c r="AO31" i="1"/>
  <c r="AH31" i="1"/>
  <c r="AE31" i="1"/>
  <c r="Q31" i="1"/>
  <c r="BJ31" i="1"/>
  <c r="AS31" i="1"/>
  <c r="W31" i="1"/>
  <c r="AZ31" i="1"/>
  <c r="BO31" i="1"/>
  <c r="AN31" i="1"/>
  <c r="X31" i="1"/>
  <c r="P31" i="1"/>
  <c r="AR31" i="1"/>
  <c r="BF31" i="1"/>
  <c r="AW31" i="1"/>
  <c r="Y31" i="1"/>
  <c r="AY31" i="1"/>
  <c r="BG31" i="1"/>
  <c r="AG31" i="1"/>
  <c r="S31" i="1"/>
  <c r="AJ31" i="1"/>
  <c r="T31" i="1"/>
  <c r="BC19" i="1"/>
  <c r="AM19" i="1"/>
  <c r="AL19" i="1"/>
  <c r="AX19" i="1"/>
  <c r="BA19" i="1"/>
  <c r="AZ19" i="1"/>
  <c r="AY19" i="1"/>
  <c r="Q19" i="1"/>
  <c r="V19" i="1"/>
  <c r="AD19" i="1"/>
  <c r="BB19" i="1"/>
  <c r="BI19" i="1"/>
  <c r="Z19" i="1"/>
  <c r="BL19" i="1"/>
  <c r="BF19" i="1"/>
  <c r="BK19" i="1"/>
  <c r="BJ19" i="1"/>
  <c r="U19" i="1"/>
  <c r="T19" i="1"/>
  <c r="AA19" i="1"/>
  <c r="BG19" i="1"/>
  <c r="BH19" i="1"/>
  <c r="BO19" i="1"/>
  <c r="AK19" i="1"/>
  <c r="AU19" i="1"/>
  <c r="BP19" i="1"/>
  <c r="BS19" i="1"/>
  <c r="X19" i="1"/>
  <c r="M19" i="1"/>
  <c r="W19" i="1"/>
  <c r="BR19" i="1"/>
  <c r="BQ19" i="1"/>
  <c r="BN19" i="1"/>
  <c r="AJ19" i="1"/>
  <c r="AQ19" i="1"/>
  <c r="BM19" i="1"/>
  <c r="BD19" i="1"/>
  <c r="Y19" i="1"/>
  <c r="R19" i="1"/>
  <c r="AI19" i="1"/>
  <c r="AP19" i="1"/>
  <c r="S19" i="1"/>
  <c r="AS19" i="1"/>
  <c r="AV19" i="1"/>
  <c r="AE19" i="1"/>
  <c r="AN19" i="1"/>
  <c r="AT19" i="1"/>
  <c r="AH19" i="1"/>
  <c r="AB19" i="1"/>
  <c r="AG19" i="1"/>
  <c r="N19" i="1"/>
  <c r="AR19" i="1"/>
  <c r="P19" i="1"/>
  <c r="AF19" i="1"/>
  <c r="BE19" i="1"/>
  <c r="AO19" i="1"/>
  <c r="AW19" i="1"/>
  <c r="AC19" i="1"/>
  <c r="O19" i="1"/>
  <c r="S14" i="1"/>
  <c r="K55" i="1"/>
  <c r="L55" i="1" s="1"/>
  <c r="K23" i="1"/>
  <c r="L23" i="1" s="1"/>
  <c r="K16" i="1"/>
  <c r="L16" i="1" s="1"/>
  <c r="K58" i="1"/>
  <c r="L58" i="1" s="1"/>
  <c r="K33" i="1"/>
  <c r="L33" i="1" s="1"/>
  <c r="K21" i="1"/>
  <c r="L21" i="1" s="1"/>
  <c r="K15" i="1"/>
  <c r="L15" i="1" s="1"/>
  <c r="K26" i="1"/>
  <c r="L26" i="1" s="1"/>
  <c r="AV17" i="1"/>
  <c r="AQ17" i="1"/>
  <c r="AZ17" i="1"/>
  <c r="AW17" i="1"/>
  <c r="AX17" i="1"/>
  <c r="BP17" i="1"/>
  <c r="BN17" i="1"/>
  <c r="Q17" i="1"/>
  <c r="Z17" i="1"/>
  <c r="BO17" i="1"/>
  <c r="AH17" i="1"/>
  <c r="BI17" i="1"/>
  <c r="BS17" i="1"/>
  <c r="AN17" i="1"/>
  <c r="T17" i="1"/>
  <c r="R17" i="1"/>
  <c r="N17" i="1"/>
  <c r="BL17" i="1"/>
  <c r="AU17" i="1"/>
  <c r="AT17" i="1"/>
  <c r="AK17" i="1"/>
  <c r="AF17" i="1"/>
  <c r="AM17" i="1"/>
  <c r="P17" i="1"/>
  <c r="O17" i="1"/>
  <c r="V17" i="1"/>
  <c r="AG17" i="1"/>
  <c r="AS17" i="1"/>
  <c r="AY17" i="1"/>
  <c r="BE17" i="1"/>
  <c r="AP17" i="1"/>
  <c r="BM17" i="1"/>
  <c r="W17" i="1"/>
  <c r="AA17" i="1"/>
  <c r="BK17" i="1"/>
  <c r="AL17" i="1"/>
  <c r="BG17" i="1"/>
  <c r="M17" i="1"/>
  <c r="X17" i="1"/>
  <c r="BA17" i="1"/>
  <c r="S17" i="1"/>
  <c r="BD17" i="1"/>
  <c r="AO17" i="1"/>
  <c r="BR17" i="1"/>
  <c r="AC17" i="1"/>
  <c r="BH17" i="1"/>
  <c r="AB17" i="1"/>
  <c r="AI17" i="1"/>
  <c r="BB17" i="1"/>
  <c r="AJ17" i="1"/>
  <c r="AD17" i="1"/>
  <c r="BJ17" i="1"/>
  <c r="AE17" i="1"/>
  <c r="BF17" i="1"/>
  <c r="BC17" i="1"/>
  <c r="BQ17" i="1"/>
  <c r="AR17" i="1"/>
  <c r="Y17" i="1"/>
  <c r="U17" i="1"/>
  <c r="AU34" i="1"/>
  <c r="AJ34" i="1"/>
  <c r="AR34" i="1"/>
  <c r="AZ34" i="1"/>
  <c r="BI34" i="1"/>
  <c r="BM34" i="1"/>
  <c r="AQ34" i="1"/>
  <c r="AB34" i="1"/>
  <c r="U34" i="1"/>
  <c r="O34" i="1"/>
  <c r="BH34" i="1"/>
  <c r="BD34" i="1"/>
  <c r="BB34" i="1"/>
  <c r="BA34" i="1"/>
  <c r="BF34" i="1"/>
  <c r="T34" i="1"/>
  <c r="AO34" i="1"/>
  <c r="AS34" i="1"/>
  <c r="M34" i="1"/>
  <c r="Q34" i="1"/>
  <c r="AM34" i="1"/>
  <c r="BQ34" i="1"/>
  <c r="AG34" i="1"/>
  <c r="BK34" i="1"/>
  <c r="BJ34" i="1"/>
  <c r="S34" i="1"/>
  <c r="AN34" i="1"/>
  <c r="X34" i="1"/>
  <c r="V34" i="1"/>
  <c r="BO34" i="1"/>
  <c r="AK34" i="1"/>
  <c r="BN34" i="1"/>
  <c r="BP34" i="1"/>
  <c r="AP34" i="1"/>
  <c r="AL34" i="1"/>
  <c r="P34" i="1"/>
  <c r="Z34" i="1"/>
  <c r="AE34" i="1"/>
  <c r="R34" i="1"/>
  <c r="AW34" i="1"/>
  <c r="AY34" i="1"/>
  <c r="N34" i="1"/>
  <c r="AT34" i="1"/>
  <c r="BG34" i="1"/>
  <c r="W34" i="1"/>
  <c r="BL34" i="1"/>
  <c r="AX34" i="1"/>
  <c r="BE34" i="1"/>
  <c r="AC34" i="1"/>
  <c r="BS34" i="1"/>
  <c r="BC34" i="1"/>
  <c r="AD34" i="1"/>
  <c r="Y34" i="1"/>
  <c r="AF34" i="1"/>
  <c r="AH34" i="1"/>
  <c r="AV34" i="1"/>
  <c r="AI34" i="1"/>
  <c r="BR34" i="1"/>
  <c r="AA34" i="1"/>
  <c r="R29" i="1"/>
  <c r="BD29" i="1"/>
  <c r="X29" i="1"/>
  <c r="BR29" i="1"/>
  <c r="BP29" i="1"/>
  <c r="AT29" i="1"/>
  <c r="AC29" i="1"/>
  <c r="AS29" i="1"/>
  <c r="AL29" i="1"/>
  <c r="AE29" i="1"/>
  <c r="AA29" i="1"/>
  <c r="N29" i="1"/>
  <c r="AY29" i="1"/>
  <c r="BJ29" i="1"/>
  <c r="T29" i="1"/>
  <c r="AI29" i="1"/>
  <c r="AJ29" i="1"/>
  <c r="AZ29" i="1"/>
  <c r="P29" i="1"/>
  <c r="BB29" i="1"/>
  <c r="AD29" i="1"/>
  <c r="BF29" i="1"/>
  <c r="BA29" i="1"/>
  <c r="U29" i="1"/>
  <c r="Y29" i="1"/>
  <c r="M29" i="1"/>
  <c r="Q29" i="1"/>
  <c r="Z29" i="1"/>
  <c r="O29" i="1"/>
  <c r="W29" i="1"/>
  <c r="V29" i="1"/>
  <c r="AK29" i="1"/>
  <c r="AQ29" i="1"/>
  <c r="AW29" i="1"/>
  <c r="AH29" i="1"/>
  <c r="AN29" i="1"/>
  <c r="BO29" i="1"/>
  <c r="AM29" i="1"/>
  <c r="AV29" i="1"/>
  <c r="AU29" i="1"/>
  <c r="BC29" i="1"/>
  <c r="BI29" i="1"/>
  <c r="AF29" i="1"/>
  <c r="AO29" i="1"/>
  <c r="AX29" i="1"/>
  <c r="BK29" i="1"/>
  <c r="AR29" i="1"/>
  <c r="BN29" i="1"/>
  <c r="BS29" i="1"/>
  <c r="AB29" i="1"/>
  <c r="BQ29" i="1"/>
  <c r="BM29" i="1"/>
  <c r="S29" i="1"/>
  <c r="AP29" i="1"/>
  <c r="AG29" i="1"/>
  <c r="BE29" i="1"/>
  <c r="BH29" i="1"/>
  <c r="BL29" i="1"/>
  <c r="BG29" i="1"/>
  <c r="BK44" i="1"/>
  <c r="BK62" i="1" s="1"/>
  <c r="AG44" i="1"/>
  <c r="AG62" i="1" s="1"/>
  <c r="BS44" i="1"/>
  <c r="BS62" i="1" s="1"/>
  <c r="BJ44" i="1"/>
  <c r="BJ62" i="1" s="1"/>
  <c r="AL44" i="1"/>
  <c r="AL62" i="1" s="1"/>
  <c r="BO44" i="1"/>
  <c r="BO62" i="1" s="1"/>
  <c r="AA44" i="1"/>
  <c r="AA62" i="1" s="1"/>
  <c r="W44" i="1"/>
  <c r="W62" i="1" s="1"/>
  <c r="R44" i="1"/>
  <c r="R62" i="1" s="1"/>
  <c r="AI44" i="1"/>
  <c r="AI62" i="1" s="1"/>
  <c r="S44" i="1"/>
  <c r="S62" i="1" s="1"/>
  <c r="AR44" i="1"/>
  <c r="AR62" i="1" s="1"/>
  <c r="AS44" i="1"/>
  <c r="AS62" i="1" s="1"/>
  <c r="AY44" i="1"/>
  <c r="AY62" i="1" s="1"/>
  <c r="Q44" i="1"/>
  <c r="Q62" i="1" s="1"/>
  <c r="AM44" i="1"/>
  <c r="AM62" i="1" s="1"/>
  <c r="AN44" i="1"/>
  <c r="AN62" i="1" s="1"/>
  <c r="AE44" i="1"/>
  <c r="AE62" i="1" s="1"/>
  <c r="AD44" i="1"/>
  <c r="AD62" i="1" s="1"/>
  <c r="BH44" i="1"/>
  <c r="BH62" i="1" s="1"/>
  <c r="BN44" i="1"/>
  <c r="BN62" i="1" s="1"/>
  <c r="AW44" i="1"/>
  <c r="AW62" i="1" s="1"/>
  <c r="BF44" i="1"/>
  <c r="BF62" i="1" s="1"/>
  <c r="BB44" i="1"/>
  <c r="BB62" i="1" s="1"/>
  <c r="N44" i="1"/>
  <c r="N62" i="1" s="1"/>
  <c r="V44" i="1"/>
  <c r="V62" i="1" s="1"/>
  <c r="Y44" i="1"/>
  <c r="Y62" i="1" s="1"/>
  <c r="AF44" i="1"/>
  <c r="AF62" i="1" s="1"/>
  <c r="AO44" i="1"/>
  <c r="AO62" i="1" s="1"/>
  <c r="BG44" i="1"/>
  <c r="BG62" i="1" s="1"/>
  <c r="BP44" i="1"/>
  <c r="BP62" i="1" s="1"/>
  <c r="AH44" i="1"/>
  <c r="AH62" i="1" s="1"/>
  <c r="AJ44" i="1"/>
  <c r="AJ62" i="1" s="1"/>
  <c r="AX44" i="1"/>
  <c r="AX62" i="1" s="1"/>
  <c r="P44" i="1"/>
  <c r="P62" i="1" s="1"/>
  <c r="AQ44" i="1"/>
  <c r="AQ62" i="1" s="1"/>
  <c r="BR44" i="1"/>
  <c r="BR62" i="1" s="1"/>
  <c r="AU44" i="1"/>
  <c r="AU62" i="1" s="1"/>
  <c r="Z44" i="1"/>
  <c r="Z62" i="1" s="1"/>
  <c r="U44" i="1"/>
  <c r="U62" i="1" s="1"/>
  <c r="AB44" i="1"/>
  <c r="AB62" i="1" s="1"/>
  <c r="BD44" i="1"/>
  <c r="BD62" i="1" s="1"/>
  <c r="BA44" i="1"/>
  <c r="BA62" i="1" s="1"/>
  <c r="BL44" i="1"/>
  <c r="BL62" i="1" s="1"/>
  <c r="O44" i="1"/>
  <c r="O62" i="1" s="1"/>
  <c r="T44" i="1"/>
  <c r="T62" i="1" s="1"/>
  <c r="BE44" i="1"/>
  <c r="BE62" i="1" s="1"/>
  <c r="BQ44" i="1"/>
  <c r="BQ62" i="1" s="1"/>
  <c r="AV44" i="1"/>
  <c r="AV62" i="1" s="1"/>
  <c r="AT44" i="1"/>
  <c r="AT62" i="1" s="1"/>
  <c r="BI44" i="1"/>
  <c r="BI62" i="1" s="1"/>
  <c r="BM44" i="1"/>
  <c r="BM62" i="1" s="1"/>
  <c r="AP44" i="1"/>
  <c r="AP62" i="1" s="1"/>
  <c r="AC44" i="1"/>
  <c r="AC62" i="1" s="1"/>
  <c r="AZ44" i="1"/>
  <c r="AZ62" i="1" s="1"/>
  <c r="AK44" i="1"/>
  <c r="AK62" i="1" s="1"/>
  <c r="X44" i="1"/>
  <c r="X62" i="1" s="1"/>
  <c r="M44" i="1"/>
  <c r="M62" i="1" s="1"/>
  <c r="BC44" i="1"/>
  <c r="BC62" i="1" s="1"/>
  <c r="L62" i="1"/>
  <c r="Z48" i="1"/>
  <c r="AH48" i="1"/>
  <c r="AZ48" i="1"/>
  <c r="AW48" i="1"/>
  <c r="AV48" i="1"/>
  <c r="AY48" i="1"/>
  <c r="BB48" i="1"/>
  <c r="N48" i="1"/>
  <c r="Q48" i="1"/>
  <c r="AB48" i="1"/>
  <c r="O48" i="1"/>
  <c r="BC48" i="1"/>
  <c r="BD48" i="1"/>
  <c r="R48" i="1"/>
  <c r="AF48" i="1"/>
  <c r="AL48" i="1"/>
  <c r="M48" i="1"/>
  <c r="Y48" i="1"/>
  <c r="AE48" i="1"/>
  <c r="BH48" i="1"/>
  <c r="BN48" i="1"/>
  <c r="AJ48" i="1"/>
  <c r="AQ48" i="1"/>
  <c r="BF48" i="1"/>
  <c r="BO48" i="1"/>
  <c r="P48" i="1"/>
  <c r="T48" i="1"/>
  <c r="BK48" i="1"/>
  <c r="BQ48" i="1"/>
  <c r="AK48" i="1"/>
  <c r="BG48" i="1"/>
  <c r="BP48" i="1"/>
  <c r="BJ48" i="1"/>
  <c r="V48" i="1"/>
  <c r="U48" i="1"/>
  <c r="AM48" i="1"/>
  <c r="BR48" i="1"/>
  <c r="BS48" i="1"/>
  <c r="W48" i="1"/>
  <c r="AT48" i="1"/>
  <c r="BL48" i="1"/>
  <c r="BM48" i="1"/>
  <c r="AS48" i="1"/>
  <c r="X48" i="1"/>
  <c r="AD48" i="1"/>
  <c r="AN48" i="1"/>
  <c r="AR48" i="1"/>
  <c r="AG48" i="1"/>
  <c r="AU48" i="1"/>
  <c r="AA48" i="1"/>
  <c r="AI48" i="1"/>
  <c r="AX48" i="1"/>
  <c r="BE48" i="1"/>
  <c r="BA48" i="1"/>
  <c r="BI48" i="1"/>
  <c r="AP48" i="1"/>
  <c r="S48" i="1"/>
  <c r="AO48" i="1"/>
  <c r="AC48" i="1"/>
  <c r="AS41" i="1"/>
  <c r="AL41" i="1"/>
  <c r="BJ41" i="1"/>
  <c r="P41" i="1"/>
  <c r="BD41" i="1"/>
  <c r="BR41" i="1"/>
  <c r="AG41" i="1"/>
  <c r="BM41" i="1"/>
  <c r="AH41" i="1"/>
  <c r="AC41" i="1"/>
  <c r="AQ41" i="1"/>
  <c r="AE41" i="1"/>
  <c r="AW41" i="1"/>
  <c r="BB41" i="1"/>
  <c r="Y41" i="1"/>
  <c r="AX41" i="1"/>
  <c r="BN41" i="1"/>
  <c r="N41" i="1"/>
  <c r="BC41" i="1"/>
  <c r="R41" i="1"/>
  <c r="BA41" i="1"/>
  <c r="BF41" i="1"/>
  <c r="AY41" i="1"/>
  <c r="AN41" i="1"/>
  <c r="BI41" i="1"/>
  <c r="AD41" i="1"/>
  <c r="AI41" i="1"/>
  <c r="Q41" i="1"/>
  <c r="BL41" i="1"/>
  <c r="AB41" i="1"/>
  <c r="BK41" i="1"/>
  <c r="AT41" i="1"/>
  <c r="BP41" i="1"/>
  <c r="V41" i="1"/>
  <c r="AZ41" i="1"/>
  <c r="AP41" i="1"/>
  <c r="AU41" i="1"/>
  <c r="O41" i="1"/>
  <c r="BH41" i="1"/>
  <c r="BG41" i="1"/>
  <c r="BO41" i="1"/>
  <c r="BS41" i="1"/>
  <c r="AO41" i="1"/>
  <c r="AR41" i="1"/>
  <c r="W41" i="1"/>
  <c r="BE41" i="1"/>
  <c r="AK41" i="1"/>
  <c r="AA41" i="1"/>
  <c r="U41" i="1"/>
  <c r="AV41" i="1"/>
  <c r="AM41" i="1"/>
  <c r="Z41" i="1"/>
  <c r="AF41" i="1"/>
  <c r="BQ41" i="1"/>
  <c r="S41" i="1"/>
  <c r="M41" i="1"/>
  <c r="X41" i="1"/>
  <c r="AJ41" i="1"/>
  <c r="T41" i="1"/>
  <c r="AO40" i="1"/>
  <c r="BO40" i="1"/>
  <c r="X40" i="1"/>
  <c r="AG40" i="1"/>
  <c r="AN40" i="1"/>
  <c r="AC40" i="1"/>
  <c r="BN40" i="1"/>
  <c r="Z40" i="1"/>
  <c r="AI40" i="1"/>
  <c r="P40" i="1"/>
  <c r="BB40" i="1"/>
  <c r="BL40" i="1"/>
  <c r="AK40" i="1"/>
  <c r="BQ40" i="1"/>
  <c r="AL40" i="1"/>
  <c r="M40" i="1"/>
  <c r="AJ40" i="1"/>
  <c r="BC40" i="1"/>
  <c r="BA40" i="1"/>
  <c r="T40" i="1"/>
  <c r="BJ40" i="1"/>
  <c r="AM40" i="1"/>
  <c r="AH40" i="1"/>
  <c r="S40" i="1"/>
  <c r="BE40" i="1"/>
  <c r="AB40" i="1"/>
  <c r="BS40" i="1"/>
  <c r="AZ40" i="1"/>
  <c r="W40" i="1"/>
  <c r="AE40" i="1"/>
  <c r="BR40" i="1"/>
  <c r="BP40" i="1"/>
  <c r="AY40" i="1"/>
  <c r="AA40" i="1"/>
  <c r="O40" i="1"/>
  <c r="AV40" i="1"/>
  <c r="BH40" i="1"/>
  <c r="AD40" i="1"/>
  <c r="V40" i="1"/>
  <c r="U40" i="1"/>
  <c r="BG40" i="1"/>
  <c r="AR40" i="1"/>
  <c r="Q40" i="1"/>
  <c r="N40" i="1"/>
  <c r="BI40" i="1"/>
  <c r="AX40" i="1"/>
  <c r="R40" i="1"/>
  <c r="AW40" i="1"/>
  <c r="BD40" i="1"/>
  <c r="BF40" i="1"/>
  <c r="AT40" i="1"/>
  <c r="BK40" i="1"/>
  <c r="AF40" i="1"/>
  <c r="AP40" i="1"/>
  <c r="AS40" i="1"/>
  <c r="BM40" i="1"/>
  <c r="Y40" i="1"/>
  <c r="AQ40" i="1"/>
  <c r="AU40" i="1"/>
  <c r="BB35" i="1"/>
  <c r="BK35" i="1"/>
  <c r="X35" i="1"/>
  <c r="BM35" i="1"/>
  <c r="BI35" i="1"/>
  <c r="BG35" i="1"/>
  <c r="BF35" i="1"/>
  <c r="Q35" i="1"/>
  <c r="P35" i="1"/>
  <c r="M35" i="1"/>
  <c r="BO35" i="1"/>
  <c r="BH35" i="1"/>
  <c r="AG35" i="1"/>
  <c r="BJ35" i="1"/>
  <c r="AR35" i="1"/>
  <c r="BR35" i="1"/>
  <c r="BP35" i="1"/>
  <c r="R35" i="1"/>
  <c r="O35" i="1"/>
  <c r="AA35" i="1"/>
  <c r="AH35" i="1"/>
  <c r="AF35" i="1"/>
  <c r="BQ35" i="1"/>
  <c r="AM35" i="1"/>
  <c r="BL35" i="1"/>
  <c r="BS35" i="1"/>
  <c r="AL35" i="1"/>
  <c r="AB35" i="1"/>
  <c r="AC35" i="1"/>
  <c r="AD35" i="1"/>
  <c r="AQ35" i="1"/>
  <c r="AJ35" i="1"/>
  <c r="AK35" i="1"/>
  <c r="Z35" i="1"/>
  <c r="N35" i="1"/>
  <c r="BD35" i="1"/>
  <c r="AN35" i="1"/>
  <c r="AY35" i="1"/>
  <c r="V35" i="1"/>
  <c r="BE35" i="1"/>
  <c r="BC35" i="1"/>
  <c r="AX35" i="1"/>
  <c r="AV35" i="1"/>
  <c r="U35" i="1"/>
  <c r="AU35" i="1"/>
  <c r="BN35" i="1"/>
  <c r="AS35" i="1"/>
  <c r="AT35" i="1"/>
  <c r="T35" i="1"/>
  <c r="AP35" i="1"/>
  <c r="BA35" i="1"/>
  <c r="AI35" i="1"/>
  <c r="Y35" i="1"/>
  <c r="S35" i="1"/>
  <c r="W35" i="1"/>
  <c r="AE35" i="1"/>
  <c r="AO35" i="1"/>
  <c r="AZ35" i="1"/>
  <c r="AW35" i="1"/>
  <c r="AL22" i="1"/>
  <c r="AO22" i="1"/>
  <c r="AN22" i="1"/>
  <c r="AV22" i="1"/>
  <c r="AQ22" i="1"/>
  <c r="BI22" i="1"/>
  <c r="AM22" i="1"/>
  <c r="AC22" i="1"/>
  <c r="AA22" i="1"/>
  <c r="Z22" i="1"/>
  <c r="BF22" i="1"/>
  <c r="BP22" i="1"/>
  <c r="AK22" i="1"/>
  <c r="BG22" i="1"/>
  <c r="BK22" i="1"/>
  <c r="BJ22" i="1"/>
  <c r="Q22" i="1"/>
  <c r="Y22" i="1"/>
  <c r="N22" i="1"/>
  <c r="BN22" i="1"/>
  <c r="AS22" i="1"/>
  <c r="AF22" i="1"/>
  <c r="BB22" i="1"/>
  <c r="BR22" i="1"/>
  <c r="AD22" i="1"/>
  <c r="O22" i="1"/>
  <c r="AH22" i="1"/>
  <c r="BL22" i="1"/>
  <c r="AR22" i="1"/>
  <c r="BC22" i="1"/>
  <c r="AI22" i="1"/>
  <c r="T22" i="1"/>
  <c r="M22" i="1"/>
  <c r="AX22" i="1"/>
  <c r="BQ22" i="1"/>
  <c r="AU22" i="1"/>
  <c r="BO22" i="1"/>
  <c r="BE22" i="1"/>
  <c r="AB22" i="1"/>
  <c r="BA22" i="1"/>
  <c r="AP22" i="1"/>
  <c r="BD22" i="1"/>
  <c r="BM22" i="1"/>
  <c r="S22" i="1"/>
  <c r="P22" i="1"/>
  <c r="AJ22" i="1"/>
  <c r="BS22" i="1"/>
  <c r="AG22" i="1"/>
  <c r="BH22" i="1"/>
  <c r="AW22" i="1"/>
  <c r="W22" i="1"/>
  <c r="AZ22" i="1"/>
  <c r="AE22" i="1"/>
  <c r="U22" i="1"/>
  <c r="R22" i="1"/>
  <c r="V22" i="1"/>
  <c r="X22" i="1"/>
  <c r="AY22" i="1"/>
  <c r="AT22" i="1"/>
  <c r="BC25" i="1"/>
  <c r="BM25" i="1"/>
  <c r="W25" i="1"/>
  <c r="BQ25" i="1"/>
  <c r="BI25" i="1"/>
  <c r="AS25" i="1"/>
  <c r="N25" i="1"/>
  <c r="BD25" i="1"/>
  <c r="AQ25" i="1"/>
  <c r="AG25" i="1"/>
  <c r="AR25" i="1"/>
  <c r="AP25" i="1"/>
  <c r="BG25" i="1"/>
  <c r="T25" i="1"/>
  <c r="O25" i="1"/>
  <c r="AE25" i="1"/>
  <c r="AI25" i="1"/>
  <c r="BE25" i="1"/>
  <c r="AN25" i="1"/>
  <c r="BK25" i="1"/>
  <c r="BP25" i="1"/>
  <c r="P25" i="1"/>
  <c r="R25" i="1"/>
  <c r="AV25" i="1"/>
  <c r="Y25" i="1"/>
  <c r="AC25" i="1"/>
  <c r="AU25" i="1"/>
  <c r="AW25" i="1"/>
  <c r="AK25" i="1"/>
  <c r="AZ25" i="1"/>
  <c r="BR25" i="1"/>
  <c r="S25" i="1"/>
  <c r="X25" i="1"/>
  <c r="M25" i="1"/>
  <c r="AT25" i="1"/>
  <c r="AL25" i="1"/>
  <c r="AY25" i="1"/>
  <c r="AD25" i="1"/>
  <c r="Q25" i="1"/>
  <c r="BB25" i="1"/>
  <c r="AO25" i="1"/>
  <c r="AH25" i="1"/>
  <c r="BS25" i="1"/>
  <c r="BA25" i="1"/>
  <c r="U25" i="1"/>
  <c r="AA25" i="1"/>
  <c r="BJ25" i="1"/>
  <c r="V25" i="1"/>
  <c r="BF25" i="1"/>
  <c r="AX25" i="1"/>
  <c r="Z25" i="1"/>
  <c r="AF25" i="1"/>
  <c r="AJ25" i="1"/>
  <c r="AM25" i="1"/>
  <c r="BH25" i="1"/>
  <c r="BL25" i="1"/>
  <c r="BN25" i="1"/>
  <c r="AB25" i="1"/>
  <c r="BO25" i="1"/>
  <c r="V54" i="1"/>
  <c r="AN54" i="1"/>
  <c r="BC54" i="1"/>
  <c r="BA54" i="1"/>
  <c r="AZ54" i="1"/>
  <c r="BK54" i="1"/>
  <c r="X54" i="1"/>
  <c r="AD54" i="1"/>
  <c r="Z54" i="1"/>
  <c r="S54" i="1"/>
  <c r="BQ54" i="1"/>
  <c r="AM54" i="1"/>
  <c r="AV54" i="1"/>
  <c r="BO54" i="1"/>
  <c r="AW54" i="1"/>
  <c r="AF54" i="1"/>
  <c r="BS54" i="1"/>
  <c r="AE54" i="1"/>
  <c r="AA54" i="1"/>
  <c r="W54" i="1"/>
  <c r="BG54" i="1"/>
  <c r="AS54" i="1"/>
  <c r="BJ54" i="1"/>
  <c r="AO54" i="1"/>
  <c r="BH54" i="1"/>
  <c r="Y54" i="1"/>
  <c r="AP54" i="1"/>
  <c r="AQ54" i="1"/>
  <c r="AL54" i="1"/>
  <c r="BE54" i="1"/>
  <c r="P54" i="1"/>
  <c r="AC54" i="1"/>
  <c r="AJ54" i="1"/>
  <c r="AH54" i="1"/>
  <c r="BL54" i="1"/>
  <c r="AX54" i="1"/>
  <c r="BI54" i="1"/>
  <c r="T54" i="1"/>
  <c r="O54" i="1"/>
  <c r="AG54" i="1"/>
  <c r="AR54" i="1"/>
  <c r="AU54" i="1"/>
  <c r="BN54" i="1"/>
  <c r="M54" i="1"/>
  <c r="U54" i="1"/>
  <c r="N54" i="1"/>
  <c r="AI54" i="1"/>
  <c r="BR54" i="1"/>
  <c r="R54" i="1"/>
  <c r="AT54" i="1"/>
  <c r="AK54" i="1"/>
  <c r="BF54" i="1"/>
  <c r="BD54" i="1"/>
  <c r="BM54" i="1"/>
  <c r="BP54" i="1"/>
  <c r="BB54" i="1"/>
  <c r="AY54" i="1"/>
  <c r="AB54" i="1"/>
  <c r="Q54" i="1"/>
  <c r="K53" i="1"/>
  <c r="L53" i="1" s="1"/>
  <c r="K56" i="1"/>
  <c r="L56" i="1" s="1"/>
  <c r="K38" i="1"/>
  <c r="L38" i="1" s="1"/>
  <c r="K43" i="1"/>
  <c r="L43" i="1" s="1"/>
  <c r="K49" i="1"/>
  <c r="L49" i="1" s="1"/>
  <c r="K46" i="1"/>
  <c r="L46" i="1" s="1"/>
  <c r="K32" i="1"/>
  <c r="L32" i="1" s="1"/>
  <c r="W25" i="9" l="1"/>
  <c r="AD25" i="9" s="1"/>
  <c r="AN25" i="8"/>
  <c r="C25" i="6"/>
  <c r="E25" i="6" s="1"/>
  <c r="Y25" i="9"/>
  <c r="X25" i="9"/>
  <c r="AU25" i="8"/>
  <c r="AX25" i="8" s="1"/>
  <c r="BA25" i="8" s="1"/>
  <c r="V25" i="10"/>
  <c r="Q25" i="10"/>
  <c r="R25" i="10" s="1"/>
  <c r="S25" i="10" s="1"/>
  <c r="W25" i="10"/>
  <c r="AG25" i="8"/>
  <c r="AH25" i="8"/>
  <c r="T25" i="12"/>
  <c r="U25" i="12"/>
  <c r="O25" i="12"/>
  <c r="P25" i="12"/>
  <c r="AX24" i="6"/>
  <c r="BA24" i="6" s="1"/>
  <c r="R27" i="1"/>
  <c r="BE27" i="1"/>
  <c r="AJ27" i="1"/>
  <c r="AZ27" i="1"/>
  <c r="BA27" i="1"/>
  <c r="BJ27" i="1"/>
  <c r="BS27" i="1"/>
  <c r="BO27" i="1"/>
  <c r="BD27" i="1"/>
  <c r="AE27" i="1"/>
  <c r="Z27" i="1"/>
  <c r="AD27" i="1"/>
  <c r="AR27" i="1"/>
  <c r="AN27" i="1"/>
  <c r="AX27" i="1"/>
  <c r="P27" i="1"/>
  <c r="X27" i="1"/>
  <c r="M27" i="1"/>
  <c r="AP27" i="1"/>
  <c r="AM27" i="1"/>
  <c r="Y27" i="1"/>
  <c r="BG27" i="1"/>
  <c r="BB27" i="1"/>
  <c r="BH27" i="1"/>
  <c r="BN27" i="1"/>
  <c r="AC27" i="1"/>
  <c r="AT27" i="1"/>
  <c r="AY27" i="1"/>
  <c r="U27" i="1"/>
  <c r="AV27" i="1"/>
  <c r="AL27" i="1"/>
  <c r="AU27" i="1"/>
  <c r="AI27" i="1"/>
  <c r="V27" i="1"/>
  <c r="AK27" i="1"/>
  <c r="BL27" i="1"/>
  <c r="AO27" i="1"/>
  <c r="N27" i="1"/>
  <c r="AF27" i="1"/>
  <c r="AA27" i="1"/>
  <c r="O27" i="1"/>
  <c r="BM27" i="1"/>
  <c r="AW27" i="1"/>
  <c r="BI27" i="1"/>
  <c r="AB27" i="1"/>
  <c r="AH27" i="1"/>
  <c r="AS27" i="1"/>
  <c r="AQ27" i="1"/>
  <c r="T27" i="1"/>
  <c r="AG27" i="1"/>
  <c r="BC27" i="1"/>
  <c r="W27" i="1"/>
  <c r="Q27" i="1"/>
  <c r="S27" i="1"/>
  <c r="BQ27" i="1"/>
  <c r="BF27" i="1"/>
  <c r="BP27" i="1"/>
  <c r="BK27" i="1"/>
  <c r="BR27" i="1"/>
  <c r="P46" i="1"/>
  <c r="AE46" i="1"/>
  <c r="BG46" i="1"/>
  <c r="AZ46" i="1"/>
  <c r="R46" i="1"/>
  <c r="AS46" i="1"/>
  <c r="BE46" i="1"/>
  <c r="BR46" i="1"/>
  <c r="AN46" i="1"/>
  <c r="AB46" i="1"/>
  <c r="V46" i="1"/>
  <c r="AA46" i="1"/>
  <c r="BQ46" i="1"/>
  <c r="AG46" i="1"/>
  <c r="BC46" i="1"/>
  <c r="BP46" i="1"/>
  <c r="BB46" i="1"/>
  <c r="BA46" i="1"/>
  <c r="AO46" i="1"/>
  <c r="U46" i="1"/>
  <c r="Q46" i="1"/>
  <c r="S46" i="1"/>
  <c r="AX46" i="1"/>
  <c r="AM46" i="1"/>
  <c r="BF46" i="1"/>
  <c r="X46" i="1"/>
  <c r="AP46" i="1"/>
  <c r="BN46" i="1"/>
  <c r="BJ46" i="1"/>
  <c r="AD46" i="1"/>
  <c r="AL46" i="1"/>
  <c r="AI46" i="1"/>
  <c r="O46" i="1"/>
  <c r="AF46" i="1"/>
  <c r="T46" i="1"/>
  <c r="AU46" i="1"/>
  <c r="AV46" i="1"/>
  <c r="Y46" i="1"/>
  <c r="BK46" i="1"/>
  <c r="Z46" i="1"/>
  <c r="AW46" i="1"/>
  <c r="AJ46" i="1"/>
  <c r="AH46" i="1"/>
  <c r="AY46" i="1"/>
  <c r="AC46" i="1"/>
  <c r="W46" i="1"/>
  <c r="BO46" i="1"/>
  <c r="BI46" i="1"/>
  <c r="BS46" i="1"/>
  <c r="AQ46" i="1"/>
  <c r="BH46" i="1"/>
  <c r="BD46" i="1"/>
  <c r="BM46" i="1"/>
  <c r="N46" i="1"/>
  <c r="M46" i="1"/>
  <c r="AT46" i="1"/>
  <c r="BL46" i="1"/>
  <c r="AR46" i="1"/>
  <c r="AK46" i="1"/>
  <c r="Y50" i="1"/>
  <c r="BF50" i="1"/>
  <c r="U50" i="1"/>
  <c r="BB50" i="1"/>
  <c r="AR50" i="1"/>
  <c r="AP50" i="1"/>
  <c r="AO50" i="1"/>
  <c r="AZ50" i="1"/>
  <c r="AV50" i="1"/>
  <c r="P50" i="1"/>
  <c r="Q50" i="1"/>
  <c r="BC50" i="1"/>
  <c r="O50" i="1"/>
  <c r="AM50" i="1"/>
  <c r="BN50" i="1"/>
  <c r="BA50" i="1"/>
  <c r="AY50" i="1"/>
  <c r="AW50" i="1"/>
  <c r="AE50" i="1"/>
  <c r="AB50" i="1"/>
  <c r="T50" i="1"/>
  <c r="BG50" i="1"/>
  <c r="BL50" i="1"/>
  <c r="AH50" i="1"/>
  <c r="BE50" i="1"/>
  <c r="AL50" i="1"/>
  <c r="BJ50" i="1"/>
  <c r="AX50" i="1"/>
  <c r="R50" i="1"/>
  <c r="Z50" i="1"/>
  <c r="X50" i="1"/>
  <c r="BM50" i="1"/>
  <c r="AG50" i="1"/>
  <c r="AQ50" i="1"/>
  <c r="AS50" i="1"/>
  <c r="AC50" i="1"/>
  <c r="AI50" i="1"/>
  <c r="AF50" i="1"/>
  <c r="M50" i="1"/>
  <c r="W50" i="1"/>
  <c r="N50" i="1"/>
  <c r="BR50" i="1"/>
  <c r="BD50" i="1"/>
  <c r="AD50" i="1"/>
  <c r="S50" i="1"/>
  <c r="BO50" i="1"/>
  <c r="AU50" i="1"/>
  <c r="BQ50" i="1"/>
  <c r="AN50" i="1"/>
  <c r="BH50" i="1"/>
  <c r="AJ50" i="1"/>
  <c r="AK50" i="1"/>
  <c r="BS50" i="1"/>
  <c r="BI50" i="1"/>
  <c r="BP50" i="1"/>
  <c r="BK50" i="1"/>
  <c r="AT50" i="1"/>
  <c r="V50" i="1"/>
  <c r="AA50" i="1"/>
  <c r="AK32" i="1"/>
  <c r="AI32" i="1"/>
  <c r="AH32" i="1"/>
  <c r="AP32" i="1"/>
  <c r="BE32" i="1"/>
  <c r="AX32" i="1"/>
  <c r="AT32" i="1"/>
  <c r="AR32" i="1"/>
  <c r="AQ32" i="1"/>
  <c r="BB32" i="1"/>
  <c r="AW32" i="1"/>
  <c r="T32" i="1"/>
  <c r="AN32" i="1"/>
  <c r="BG32" i="1"/>
  <c r="BC32" i="1"/>
  <c r="BA32" i="1"/>
  <c r="BK32" i="1"/>
  <c r="AL32" i="1"/>
  <c r="BL32" i="1"/>
  <c r="BF32" i="1"/>
  <c r="BO32" i="1"/>
  <c r="Q32" i="1"/>
  <c r="X32" i="1"/>
  <c r="S32" i="1"/>
  <c r="BH32" i="1"/>
  <c r="AM32" i="1"/>
  <c r="BD32" i="1"/>
  <c r="AY32" i="1"/>
  <c r="AC32" i="1"/>
  <c r="AA32" i="1"/>
  <c r="AB32" i="1"/>
  <c r="BR32" i="1"/>
  <c r="AJ32" i="1"/>
  <c r="AU32" i="1"/>
  <c r="AV32" i="1"/>
  <c r="AE32" i="1"/>
  <c r="U32" i="1"/>
  <c r="AD32" i="1"/>
  <c r="AG32" i="1"/>
  <c r="BP32" i="1"/>
  <c r="BI32" i="1"/>
  <c r="AZ32" i="1"/>
  <c r="R32" i="1"/>
  <c r="P32" i="1"/>
  <c r="V32" i="1"/>
  <c r="BQ32" i="1"/>
  <c r="BJ32" i="1"/>
  <c r="Y32" i="1"/>
  <c r="BM32" i="1"/>
  <c r="O32" i="1"/>
  <c r="AS32" i="1"/>
  <c r="M32" i="1"/>
  <c r="W32" i="1"/>
  <c r="N32" i="1"/>
  <c r="BN32" i="1"/>
  <c r="Z32" i="1"/>
  <c r="BS32" i="1"/>
  <c r="AO32" i="1"/>
  <c r="AF32" i="1"/>
  <c r="M33" i="1"/>
  <c r="AA33" i="1"/>
  <c r="R33" i="1"/>
  <c r="AY33" i="1"/>
  <c r="BP33" i="1"/>
  <c r="AL33" i="1"/>
  <c r="S33" i="1"/>
  <c r="AS33" i="1"/>
  <c r="AG33" i="1"/>
  <c r="BN33" i="1"/>
  <c r="N33" i="1"/>
  <c r="AC33" i="1"/>
  <c r="AI33" i="1"/>
  <c r="BI33" i="1"/>
  <c r="BH33" i="1"/>
  <c r="BF33" i="1"/>
  <c r="AR33" i="1"/>
  <c r="X33" i="1"/>
  <c r="BB33" i="1"/>
  <c r="BC33" i="1"/>
  <c r="AE33" i="1"/>
  <c r="AB33" i="1"/>
  <c r="BS33" i="1"/>
  <c r="W33" i="1"/>
  <c r="AQ33" i="1"/>
  <c r="BQ33" i="1"/>
  <c r="AV33" i="1"/>
  <c r="BG33" i="1"/>
  <c r="Z33" i="1"/>
  <c r="AZ33" i="1"/>
  <c r="P33" i="1"/>
  <c r="BJ33" i="1"/>
  <c r="BK33" i="1"/>
  <c r="BO33" i="1"/>
  <c r="BM33" i="1"/>
  <c r="AF33" i="1"/>
  <c r="AD33" i="1"/>
  <c r="AN33" i="1"/>
  <c r="AU33" i="1"/>
  <c r="AK33" i="1"/>
  <c r="BD33" i="1"/>
  <c r="AH33" i="1"/>
  <c r="AT33" i="1"/>
  <c r="U33" i="1"/>
  <c r="BL33" i="1"/>
  <c r="AM33" i="1"/>
  <c r="AJ33" i="1"/>
  <c r="AP33" i="1"/>
  <c r="BR33" i="1"/>
  <c r="Q33" i="1"/>
  <c r="BE33" i="1"/>
  <c r="V33" i="1"/>
  <c r="AW33" i="1"/>
  <c r="BA33" i="1"/>
  <c r="T33" i="1"/>
  <c r="AO33" i="1"/>
  <c r="AX33" i="1"/>
  <c r="O33" i="1"/>
  <c r="Y33" i="1"/>
  <c r="X49" i="1"/>
  <c r="AE49" i="1"/>
  <c r="Z49" i="1"/>
  <c r="BN49" i="1"/>
  <c r="BL49" i="1"/>
  <c r="AN49" i="1"/>
  <c r="AQ49" i="1"/>
  <c r="AV49" i="1"/>
  <c r="AS49" i="1"/>
  <c r="BR49" i="1"/>
  <c r="P49" i="1"/>
  <c r="AB49" i="1"/>
  <c r="BD49" i="1"/>
  <c r="W49" i="1"/>
  <c r="BQ49" i="1"/>
  <c r="AI49" i="1"/>
  <c r="AR49" i="1"/>
  <c r="BH49" i="1"/>
  <c r="BE49" i="1"/>
  <c r="U49" i="1"/>
  <c r="Y49" i="1"/>
  <c r="BC49" i="1"/>
  <c r="AF49" i="1"/>
  <c r="AM49" i="1"/>
  <c r="O49" i="1"/>
  <c r="AY49" i="1"/>
  <c r="T49" i="1"/>
  <c r="AK49" i="1"/>
  <c r="Q49" i="1"/>
  <c r="BI49" i="1"/>
  <c r="V49" i="1"/>
  <c r="AC49" i="1"/>
  <c r="AP49" i="1"/>
  <c r="BP49" i="1"/>
  <c r="AG49" i="1"/>
  <c r="AX49" i="1"/>
  <c r="AW49" i="1"/>
  <c r="AA49" i="1"/>
  <c r="AT49" i="1"/>
  <c r="BA49" i="1"/>
  <c r="AH49" i="1"/>
  <c r="AZ49" i="1"/>
  <c r="M49" i="1"/>
  <c r="N49" i="1"/>
  <c r="BJ49" i="1"/>
  <c r="BM49" i="1"/>
  <c r="AO49" i="1"/>
  <c r="AU49" i="1"/>
  <c r="BG49" i="1"/>
  <c r="AJ49" i="1"/>
  <c r="AD49" i="1"/>
  <c r="BS49" i="1"/>
  <c r="R49" i="1"/>
  <c r="BB49" i="1"/>
  <c r="BO49" i="1"/>
  <c r="S49" i="1"/>
  <c r="AL49" i="1"/>
  <c r="BK49" i="1"/>
  <c r="BF49" i="1"/>
  <c r="V16" i="1"/>
  <c r="AZ16" i="1"/>
  <c r="AA16" i="1"/>
  <c r="AX16" i="1"/>
  <c r="BE16" i="1"/>
  <c r="AT16" i="1"/>
  <c r="AV16" i="1"/>
  <c r="BD16" i="1"/>
  <c r="AS16" i="1"/>
  <c r="S16" i="1"/>
  <c r="R16" i="1"/>
  <c r="BF16" i="1"/>
  <c r="BS16" i="1"/>
  <c r="BN16" i="1"/>
  <c r="AI16" i="1"/>
  <c r="BA16" i="1"/>
  <c r="BP16" i="1"/>
  <c r="T16" i="1"/>
  <c r="BC16" i="1"/>
  <c r="AB16" i="1"/>
  <c r="AU16" i="1"/>
  <c r="AL16" i="1"/>
  <c r="BM16" i="1"/>
  <c r="BB16" i="1"/>
  <c r="AD16" i="1"/>
  <c r="BJ16" i="1"/>
  <c r="BR16" i="1"/>
  <c r="AN16" i="1"/>
  <c r="AR16" i="1"/>
  <c r="AF16" i="1"/>
  <c r="P16" i="1"/>
  <c r="BK16" i="1"/>
  <c r="U16" i="1"/>
  <c r="W16" i="1"/>
  <c r="AG16" i="1"/>
  <c r="BG16" i="1"/>
  <c r="AO16" i="1"/>
  <c r="AP16" i="1"/>
  <c r="O16" i="1"/>
  <c r="BI16" i="1"/>
  <c r="AE16" i="1"/>
  <c r="AC16" i="1"/>
  <c r="AM16" i="1"/>
  <c r="BH16" i="1"/>
  <c r="AW16" i="1"/>
  <c r="X16" i="1"/>
  <c r="AH16" i="1"/>
  <c r="AJ16" i="1"/>
  <c r="Q16" i="1"/>
  <c r="Y16" i="1"/>
  <c r="BL16" i="1"/>
  <c r="Z16" i="1"/>
  <c r="AK16" i="1"/>
  <c r="BQ16" i="1"/>
  <c r="AQ16" i="1"/>
  <c r="M16" i="1"/>
  <c r="BO16" i="1"/>
  <c r="AY16" i="1"/>
  <c r="N16" i="1"/>
  <c r="BJ39" i="1"/>
  <c r="AF39" i="1"/>
  <c r="AU39" i="1"/>
  <c r="AM39" i="1"/>
  <c r="AV39" i="1"/>
  <c r="BR39" i="1"/>
  <c r="BG39" i="1"/>
  <c r="N39" i="1"/>
  <c r="U39" i="1"/>
  <c r="AE39" i="1"/>
  <c r="BQ39" i="1"/>
  <c r="BP39" i="1"/>
  <c r="AL39" i="1"/>
  <c r="BA39" i="1"/>
  <c r="AK39" i="1"/>
  <c r="AW39" i="1"/>
  <c r="AX39" i="1"/>
  <c r="Y39" i="1"/>
  <c r="Z39" i="1"/>
  <c r="M39" i="1"/>
  <c r="AJ39" i="1"/>
  <c r="AH39" i="1"/>
  <c r="AG39" i="1"/>
  <c r="AR39" i="1"/>
  <c r="AD39" i="1"/>
  <c r="BC39" i="1"/>
  <c r="AY39" i="1"/>
  <c r="R39" i="1"/>
  <c r="Q39" i="1"/>
  <c r="P39" i="1"/>
  <c r="AS39" i="1"/>
  <c r="AP39" i="1"/>
  <c r="BI39" i="1"/>
  <c r="V39" i="1"/>
  <c r="AI39" i="1"/>
  <c r="BO39" i="1"/>
  <c r="AZ39" i="1"/>
  <c r="AN39" i="1"/>
  <c r="X39" i="1"/>
  <c r="BS39" i="1"/>
  <c r="BN39" i="1"/>
  <c r="BK39" i="1"/>
  <c r="BE39" i="1"/>
  <c r="AC39" i="1"/>
  <c r="BF39" i="1"/>
  <c r="AQ39" i="1"/>
  <c r="BM39" i="1"/>
  <c r="W39" i="1"/>
  <c r="S39" i="1"/>
  <c r="BB39" i="1"/>
  <c r="AB39" i="1"/>
  <c r="BD39" i="1"/>
  <c r="BH39" i="1"/>
  <c r="AA39" i="1"/>
  <c r="O39" i="1"/>
  <c r="T39" i="1"/>
  <c r="BL39" i="1"/>
  <c r="AO39" i="1"/>
  <c r="AT39" i="1"/>
  <c r="AP56" i="1"/>
  <c r="AU56" i="1"/>
  <c r="AJ56" i="1"/>
  <c r="AI56" i="1"/>
  <c r="AW56" i="1"/>
  <c r="AR56" i="1"/>
  <c r="AQ56" i="1"/>
  <c r="S56" i="1"/>
  <c r="W56" i="1"/>
  <c r="AD56" i="1"/>
  <c r="BC56" i="1"/>
  <c r="BL56" i="1"/>
  <c r="AH56" i="1"/>
  <c r="AY56" i="1"/>
  <c r="BP56" i="1"/>
  <c r="BN56" i="1"/>
  <c r="AM56" i="1"/>
  <c r="AC56" i="1"/>
  <c r="U56" i="1"/>
  <c r="AB56" i="1"/>
  <c r="BI56" i="1"/>
  <c r="BD56" i="1"/>
  <c r="BQ56" i="1"/>
  <c r="BB56" i="1"/>
  <c r="P56" i="1"/>
  <c r="Z56" i="1"/>
  <c r="BF56" i="1"/>
  <c r="BS56" i="1"/>
  <c r="AX56" i="1"/>
  <c r="AZ56" i="1"/>
  <c r="AV56" i="1"/>
  <c r="V56" i="1"/>
  <c r="N56" i="1"/>
  <c r="BJ56" i="1"/>
  <c r="AF56" i="1"/>
  <c r="AN56" i="1"/>
  <c r="BA56" i="1"/>
  <c r="AT56" i="1"/>
  <c r="Y56" i="1"/>
  <c r="Q56" i="1"/>
  <c r="AL56" i="1"/>
  <c r="AG56" i="1"/>
  <c r="AK56" i="1"/>
  <c r="BK56" i="1"/>
  <c r="BE56" i="1"/>
  <c r="M56" i="1"/>
  <c r="T56" i="1"/>
  <c r="BR56" i="1"/>
  <c r="AE56" i="1"/>
  <c r="BO56" i="1"/>
  <c r="AA56" i="1"/>
  <c r="AS56" i="1"/>
  <c r="R56" i="1"/>
  <c r="BM56" i="1"/>
  <c r="X56" i="1"/>
  <c r="AO56" i="1"/>
  <c r="BG56" i="1"/>
  <c r="BH56" i="1"/>
  <c r="O56" i="1"/>
  <c r="AK21" i="1"/>
  <c r="AJ21" i="1"/>
  <c r="AT21" i="1"/>
  <c r="P21" i="1"/>
  <c r="AG21" i="1"/>
  <c r="AU21" i="1"/>
  <c r="AI21" i="1"/>
  <c r="AB21" i="1"/>
  <c r="Q21" i="1"/>
  <c r="W21" i="1"/>
  <c r="AP21" i="1"/>
  <c r="AS21" i="1"/>
  <c r="AR21" i="1"/>
  <c r="Z21" i="1"/>
  <c r="BC21" i="1"/>
  <c r="BM21" i="1"/>
  <c r="BP21" i="1"/>
  <c r="V21" i="1"/>
  <c r="AA21" i="1"/>
  <c r="T21" i="1"/>
  <c r="BI21" i="1"/>
  <c r="AW21" i="1"/>
  <c r="BA21" i="1"/>
  <c r="AZ21" i="1"/>
  <c r="AO21" i="1"/>
  <c r="AM21" i="1"/>
  <c r="BF21" i="1"/>
  <c r="AE21" i="1"/>
  <c r="AC21" i="1"/>
  <c r="AQ21" i="1"/>
  <c r="BD21" i="1"/>
  <c r="BL21" i="1"/>
  <c r="BG21" i="1"/>
  <c r="M21" i="1"/>
  <c r="AL21" i="1"/>
  <c r="BJ21" i="1"/>
  <c r="BN21" i="1"/>
  <c r="BO21" i="1"/>
  <c r="O21" i="1"/>
  <c r="AN21" i="1"/>
  <c r="BB21" i="1"/>
  <c r="AF21" i="1"/>
  <c r="N21" i="1"/>
  <c r="Y21" i="1"/>
  <c r="R21" i="1"/>
  <c r="AV21" i="1"/>
  <c r="AY21" i="1"/>
  <c r="BS21" i="1"/>
  <c r="S21" i="1"/>
  <c r="BH21" i="1"/>
  <c r="AH21" i="1"/>
  <c r="AX21" i="1"/>
  <c r="BR21" i="1"/>
  <c r="AD21" i="1"/>
  <c r="X21" i="1"/>
  <c r="U21" i="1"/>
  <c r="BE21" i="1"/>
  <c r="BQ21" i="1"/>
  <c r="BK21" i="1"/>
  <c r="AA53" i="1"/>
  <c r="AN53" i="1"/>
  <c r="AI53" i="1"/>
  <c r="BB53" i="1"/>
  <c r="BH53" i="1"/>
  <c r="AO53" i="1"/>
  <c r="AX53" i="1"/>
  <c r="AV53" i="1"/>
  <c r="Z53" i="1"/>
  <c r="Y53" i="1"/>
  <c r="AD53" i="1"/>
  <c r="AK53" i="1"/>
  <c r="AT53" i="1"/>
  <c r="BS53" i="1"/>
  <c r="AS53" i="1"/>
  <c r="AR53" i="1"/>
  <c r="BJ53" i="1"/>
  <c r="BG53" i="1"/>
  <c r="AB53" i="1"/>
  <c r="R53" i="1"/>
  <c r="AC53" i="1"/>
  <c r="AL53" i="1"/>
  <c r="AQ53" i="1"/>
  <c r="AZ53" i="1"/>
  <c r="AJ53" i="1"/>
  <c r="BK53" i="1"/>
  <c r="AG53" i="1"/>
  <c r="AY53" i="1"/>
  <c r="S53" i="1"/>
  <c r="X53" i="1"/>
  <c r="P53" i="1"/>
  <c r="BE53" i="1"/>
  <c r="AU53" i="1"/>
  <c r="AW53" i="1"/>
  <c r="BF53" i="1"/>
  <c r="BL53" i="1"/>
  <c r="AH53" i="1"/>
  <c r="BQ53" i="1"/>
  <c r="AE53" i="1"/>
  <c r="Q53" i="1"/>
  <c r="BD53" i="1"/>
  <c r="BR53" i="1"/>
  <c r="T53" i="1"/>
  <c r="AF53" i="1"/>
  <c r="BO53" i="1"/>
  <c r="BP53" i="1"/>
  <c r="BC53" i="1"/>
  <c r="U53" i="1"/>
  <c r="BA53" i="1"/>
  <c r="BM53" i="1"/>
  <c r="M53" i="1"/>
  <c r="BN53" i="1"/>
  <c r="V53" i="1"/>
  <c r="AP53" i="1"/>
  <c r="N53" i="1"/>
  <c r="BI53" i="1"/>
  <c r="O53" i="1"/>
  <c r="W53" i="1"/>
  <c r="AM53" i="1"/>
  <c r="BR43" i="1"/>
  <c r="AN43" i="1"/>
  <c r="BC43" i="1"/>
  <c r="AO43" i="1"/>
  <c r="BG43" i="1"/>
  <c r="BQ43" i="1"/>
  <c r="BM43" i="1"/>
  <c r="BN43" i="1"/>
  <c r="AZ43" i="1"/>
  <c r="BF43" i="1"/>
  <c r="BL43" i="1"/>
  <c r="AB43" i="1"/>
  <c r="W43" i="1"/>
  <c r="AR43" i="1"/>
  <c r="U43" i="1"/>
  <c r="AQ43" i="1"/>
  <c r="BA43" i="1"/>
  <c r="BJ43" i="1"/>
  <c r="BS43" i="1"/>
  <c r="P43" i="1"/>
  <c r="V43" i="1"/>
  <c r="O43" i="1"/>
  <c r="N43" i="1"/>
  <c r="AK43" i="1"/>
  <c r="AI43" i="1"/>
  <c r="BK43" i="1"/>
  <c r="AL43" i="1"/>
  <c r="AU43" i="1"/>
  <c r="S43" i="1"/>
  <c r="M43" i="1"/>
  <c r="AE43" i="1"/>
  <c r="AG43" i="1"/>
  <c r="AH43" i="1"/>
  <c r="AS43" i="1"/>
  <c r="AP43" i="1"/>
  <c r="AY43" i="1"/>
  <c r="BH43" i="1"/>
  <c r="Z43" i="1"/>
  <c r="X43" i="1"/>
  <c r="AA43" i="1"/>
  <c r="T43" i="1"/>
  <c r="AX43" i="1"/>
  <c r="AW43" i="1"/>
  <c r="AC43" i="1"/>
  <c r="BI43" i="1"/>
  <c r="AM43" i="1"/>
  <c r="Q43" i="1"/>
  <c r="AJ43" i="1"/>
  <c r="R43" i="1"/>
  <c r="AT43" i="1"/>
  <c r="BD43" i="1"/>
  <c r="BO43" i="1"/>
  <c r="AD43" i="1"/>
  <c r="BE43" i="1"/>
  <c r="AF43" i="1"/>
  <c r="Y43" i="1"/>
  <c r="BB43" i="1"/>
  <c r="AV43" i="1"/>
  <c r="BP43" i="1"/>
  <c r="AT26" i="1"/>
  <c r="Y26" i="1"/>
  <c r="BS26" i="1"/>
  <c r="BG26" i="1"/>
  <c r="Q26" i="1"/>
  <c r="AI26" i="1"/>
  <c r="S26" i="1"/>
  <c r="AR26" i="1"/>
  <c r="AQ26" i="1"/>
  <c r="AY26" i="1"/>
  <c r="BC26" i="1"/>
  <c r="BM26" i="1"/>
  <c r="AM26" i="1"/>
  <c r="P26" i="1"/>
  <c r="BK26" i="1"/>
  <c r="AK26" i="1"/>
  <c r="AU26" i="1"/>
  <c r="AF26" i="1"/>
  <c r="AD26" i="1"/>
  <c r="AW26" i="1"/>
  <c r="AZ26" i="1"/>
  <c r="BF26" i="1"/>
  <c r="BO26" i="1"/>
  <c r="V26" i="1"/>
  <c r="R26" i="1"/>
  <c r="BN26" i="1"/>
  <c r="BB26" i="1"/>
  <c r="BD26" i="1"/>
  <c r="N26" i="1"/>
  <c r="AV26" i="1"/>
  <c r="BR26" i="1"/>
  <c r="AN26" i="1"/>
  <c r="AX26" i="1"/>
  <c r="AE26" i="1"/>
  <c r="AA26" i="1"/>
  <c r="AP26" i="1"/>
  <c r="AC26" i="1"/>
  <c r="BH26" i="1"/>
  <c r="W26" i="1"/>
  <c r="AH26" i="1"/>
  <c r="BA26" i="1"/>
  <c r="AO26" i="1"/>
  <c r="U26" i="1"/>
  <c r="BL26" i="1"/>
  <c r="AG26" i="1"/>
  <c r="AL26" i="1"/>
  <c r="BJ26" i="1"/>
  <c r="BI26" i="1"/>
  <c r="BP26" i="1"/>
  <c r="BE26" i="1"/>
  <c r="M26" i="1"/>
  <c r="AS26" i="1"/>
  <c r="Z26" i="1"/>
  <c r="O26" i="1"/>
  <c r="T26" i="1"/>
  <c r="BQ26" i="1"/>
  <c r="AJ26" i="1"/>
  <c r="AB26" i="1"/>
  <c r="X26" i="1"/>
  <c r="AK23" i="1"/>
  <c r="AR23" i="1"/>
  <c r="BL23" i="1"/>
  <c r="BM23" i="1"/>
  <c r="BH23" i="1"/>
  <c r="BF23" i="1"/>
  <c r="V23" i="1"/>
  <c r="N23" i="1"/>
  <c r="AD23" i="1"/>
  <c r="Y23" i="1"/>
  <c r="AT23" i="1"/>
  <c r="AV23" i="1"/>
  <c r="AZ23" i="1"/>
  <c r="BD23" i="1"/>
  <c r="AF23" i="1"/>
  <c r="BI23" i="1"/>
  <c r="BJ23" i="1"/>
  <c r="S23" i="1"/>
  <c r="AO23" i="1"/>
  <c r="AM23" i="1"/>
  <c r="AN23" i="1"/>
  <c r="AH23" i="1"/>
  <c r="BA23" i="1"/>
  <c r="AB23" i="1"/>
  <c r="M23" i="1"/>
  <c r="BQ23" i="1"/>
  <c r="BB23" i="1"/>
  <c r="BG23" i="1"/>
  <c r="AI23" i="1"/>
  <c r="U23" i="1"/>
  <c r="W23" i="1"/>
  <c r="X23" i="1"/>
  <c r="AQ23" i="1"/>
  <c r="AX23" i="1"/>
  <c r="BK23" i="1"/>
  <c r="AG23" i="1"/>
  <c r="BN23" i="1"/>
  <c r="O23" i="1"/>
  <c r="T23" i="1"/>
  <c r="AP23" i="1"/>
  <c r="BC23" i="1"/>
  <c r="AJ23" i="1"/>
  <c r="BR23" i="1"/>
  <c r="AA23" i="1"/>
  <c r="Q23" i="1"/>
  <c r="AC23" i="1"/>
  <c r="AY23" i="1"/>
  <c r="AE23" i="1"/>
  <c r="R23" i="1"/>
  <c r="AL23" i="1"/>
  <c r="BP23" i="1"/>
  <c r="Z23" i="1"/>
  <c r="AS23" i="1"/>
  <c r="AU23" i="1"/>
  <c r="P23" i="1"/>
  <c r="AW23" i="1"/>
  <c r="BE23" i="1"/>
  <c r="BS23" i="1"/>
  <c r="BO23" i="1"/>
  <c r="BJ36" i="1"/>
  <c r="AF36" i="1"/>
  <c r="AU36" i="1"/>
  <c r="AW36" i="1"/>
  <c r="AG36" i="1"/>
  <c r="AV36" i="1"/>
  <c r="BB36" i="1"/>
  <c r="O36" i="1"/>
  <c r="X36" i="1"/>
  <c r="AC36" i="1"/>
  <c r="AK36" i="1"/>
  <c r="BP36" i="1"/>
  <c r="AL36" i="1"/>
  <c r="BA36" i="1"/>
  <c r="AY36" i="1"/>
  <c r="BI36" i="1"/>
  <c r="AM36" i="1"/>
  <c r="P36" i="1"/>
  <c r="T36" i="1"/>
  <c r="R36" i="1"/>
  <c r="BE36" i="1"/>
  <c r="AT36" i="1"/>
  <c r="AJ36" i="1"/>
  <c r="AR36" i="1"/>
  <c r="AB36" i="1"/>
  <c r="AP36" i="1"/>
  <c r="AZ36" i="1"/>
  <c r="V36" i="1"/>
  <c r="Y36" i="1"/>
  <c r="U36" i="1"/>
  <c r="BR36" i="1"/>
  <c r="BC36" i="1"/>
  <c r="BM36" i="1"/>
  <c r="Z36" i="1"/>
  <c r="AA36" i="1"/>
  <c r="AN36" i="1"/>
  <c r="AH36" i="1"/>
  <c r="BD36" i="1"/>
  <c r="Q36" i="1"/>
  <c r="AE36" i="1"/>
  <c r="AO36" i="1"/>
  <c r="BQ36" i="1"/>
  <c r="BK36" i="1"/>
  <c r="W36" i="1"/>
  <c r="S36" i="1"/>
  <c r="BN36" i="1"/>
  <c r="AS36" i="1"/>
  <c r="BH36" i="1"/>
  <c r="AD36" i="1"/>
  <c r="BF36" i="1"/>
  <c r="N36" i="1"/>
  <c r="BO36" i="1"/>
  <c r="BL36" i="1"/>
  <c r="AQ36" i="1"/>
  <c r="BG36" i="1"/>
  <c r="AX36" i="1"/>
  <c r="M36" i="1"/>
  <c r="AI36" i="1"/>
  <c r="BS36" i="1"/>
  <c r="Z38" i="1"/>
  <c r="BD38" i="1"/>
  <c r="AT38" i="1"/>
  <c r="BE38" i="1"/>
  <c r="X38" i="1"/>
  <c r="AO38" i="1"/>
  <c r="AF38" i="1"/>
  <c r="AH38" i="1"/>
  <c r="U38" i="1"/>
  <c r="AN38" i="1"/>
  <c r="AM38" i="1"/>
  <c r="AS38" i="1"/>
  <c r="R38" i="1"/>
  <c r="BK38" i="1"/>
  <c r="BQ38" i="1"/>
  <c r="P38" i="1"/>
  <c r="AX38" i="1"/>
  <c r="Y38" i="1"/>
  <c r="AB38" i="1"/>
  <c r="AK38" i="1"/>
  <c r="BM38" i="1"/>
  <c r="BL38" i="1"/>
  <c r="AL38" i="1"/>
  <c r="AU38" i="1"/>
  <c r="M38" i="1"/>
  <c r="AV38" i="1"/>
  <c r="T38" i="1"/>
  <c r="AI38" i="1"/>
  <c r="AR38" i="1"/>
  <c r="AW38" i="1"/>
  <c r="BF38" i="1"/>
  <c r="BO38" i="1"/>
  <c r="AA38" i="1"/>
  <c r="O38" i="1"/>
  <c r="S38" i="1"/>
  <c r="BR38" i="1"/>
  <c r="BS38" i="1"/>
  <c r="Q38" i="1"/>
  <c r="BI38" i="1"/>
  <c r="AE38" i="1"/>
  <c r="W38" i="1"/>
  <c r="AZ38" i="1"/>
  <c r="AG38" i="1"/>
  <c r="AY38" i="1"/>
  <c r="BH38" i="1"/>
  <c r="AJ38" i="1"/>
  <c r="BB38" i="1"/>
  <c r="BN38" i="1"/>
  <c r="V38" i="1"/>
  <c r="AQ38" i="1"/>
  <c r="BC38" i="1"/>
  <c r="AP38" i="1"/>
  <c r="N38" i="1"/>
  <c r="BG38" i="1"/>
  <c r="BJ38" i="1"/>
  <c r="BP38" i="1"/>
  <c r="AD38" i="1"/>
  <c r="BA38" i="1"/>
  <c r="AC38" i="1"/>
  <c r="N15" i="1"/>
  <c r="AF15" i="1"/>
  <c r="AO15" i="1"/>
  <c r="BK15" i="1"/>
  <c r="BI15" i="1"/>
  <c r="AT15" i="1"/>
  <c r="Z15" i="1"/>
  <c r="BP15" i="1"/>
  <c r="T15" i="1"/>
  <c r="AV15" i="1"/>
  <c r="Q15" i="1"/>
  <c r="AQ15" i="1"/>
  <c r="AH15" i="1"/>
  <c r="AC15" i="1"/>
  <c r="BB15" i="1"/>
  <c r="AW15" i="1"/>
  <c r="S15" i="1"/>
  <c r="AL15" i="1"/>
  <c r="AB15" i="1"/>
  <c r="BJ15" i="1"/>
  <c r="W15" i="1"/>
  <c r="BD15" i="1"/>
  <c r="BR15" i="1"/>
  <c r="AU15" i="1"/>
  <c r="AR15" i="1"/>
  <c r="BH15" i="1"/>
  <c r="AD15" i="1"/>
  <c r="AJ15" i="1"/>
  <c r="BM15" i="1"/>
  <c r="AE15" i="1"/>
  <c r="AI15" i="1"/>
  <c r="AS15" i="1"/>
  <c r="AP15" i="1"/>
  <c r="AN15" i="1"/>
  <c r="U15" i="1"/>
  <c r="BQ15" i="1"/>
  <c r="BG15" i="1"/>
  <c r="V15" i="1"/>
  <c r="BF15" i="1"/>
  <c r="AA15" i="1"/>
  <c r="AY15" i="1"/>
  <c r="BC15" i="1"/>
  <c r="BO15" i="1"/>
  <c r="BN15" i="1"/>
  <c r="AK15" i="1"/>
  <c r="AG15" i="1"/>
  <c r="BS15" i="1"/>
  <c r="AM15" i="1"/>
  <c r="AZ15" i="1"/>
  <c r="X15" i="1"/>
  <c r="BL15" i="1"/>
  <c r="AX15" i="1"/>
  <c r="BE15" i="1"/>
  <c r="Y15" i="1"/>
  <c r="BA15" i="1"/>
  <c r="M15" i="1"/>
  <c r="O15" i="1"/>
  <c r="P15" i="1"/>
  <c r="R15" i="1"/>
  <c r="AM55" i="1"/>
  <c r="AU55" i="1"/>
  <c r="BD55" i="1"/>
  <c r="AD55" i="1"/>
  <c r="AK55" i="1"/>
  <c r="AT55" i="1"/>
  <c r="BH55" i="1"/>
  <c r="AE55" i="1"/>
  <c r="P55" i="1"/>
  <c r="BF55" i="1"/>
  <c r="AV55" i="1"/>
  <c r="BA55" i="1"/>
  <c r="BJ55" i="1"/>
  <c r="BQ55" i="1"/>
  <c r="BO55" i="1"/>
  <c r="BE55" i="1"/>
  <c r="BG55" i="1"/>
  <c r="BP55" i="1"/>
  <c r="AL55" i="1"/>
  <c r="BI55" i="1"/>
  <c r="O55" i="1"/>
  <c r="AR55" i="1"/>
  <c r="AQ55" i="1"/>
  <c r="AP55" i="1"/>
  <c r="BC55" i="1"/>
  <c r="S55" i="1"/>
  <c r="M55" i="1"/>
  <c r="Z55" i="1"/>
  <c r="AO55" i="1"/>
  <c r="BL55" i="1"/>
  <c r="BR55" i="1"/>
  <c r="AI55" i="1"/>
  <c r="W55" i="1"/>
  <c r="AB55" i="1"/>
  <c r="U55" i="1"/>
  <c r="BB55" i="1"/>
  <c r="AG55" i="1"/>
  <c r="AF55" i="1"/>
  <c r="BS55" i="1"/>
  <c r="AA55" i="1"/>
  <c r="X55" i="1"/>
  <c r="BK55" i="1"/>
  <c r="AZ55" i="1"/>
  <c r="BM55" i="1"/>
  <c r="AN55" i="1"/>
  <c r="R55" i="1"/>
  <c r="Y55" i="1"/>
  <c r="AW55" i="1"/>
  <c r="Q55" i="1"/>
  <c r="AY55" i="1"/>
  <c r="V55" i="1"/>
  <c r="AX55" i="1"/>
  <c r="AJ55" i="1"/>
  <c r="AH55" i="1"/>
  <c r="T55" i="1"/>
  <c r="AS55" i="1"/>
  <c r="BN55" i="1"/>
  <c r="N55" i="1"/>
  <c r="AC55" i="1"/>
  <c r="AC45" i="1"/>
  <c r="BK45" i="1"/>
  <c r="BD45" i="1"/>
  <c r="BS45" i="1"/>
  <c r="AO45" i="1"/>
  <c r="BQ45" i="1"/>
  <c r="AQ45" i="1"/>
  <c r="AM45" i="1"/>
  <c r="R45" i="1"/>
  <c r="Z45" i="1"/>
  <c r="AB45" i="1"/>
  <c r="BI45" i="1"/>
  <c r="BE45" i="1"/>
  <c r="AT45" i="1"/>
  <c r="BP45" i="1"/>
  <c r="AU45" i="1"/>
  <c r="AN45" i="1"/>
  <c r="AY45" i="1"/>
  <c r="U45" i="1"/>
  <c r="AD45" i="1"/>
  <c r="AE45" i="1"/>
  <c r="BF45" i="1"/>
  <c r="BR45" i="1"/>
  <c r="BN45" i="1"/>
  <c r="BC45" i="1"/>
  <c r="AL45" i="1"/>
  <c r="BA45" i="1"/>
  <c r="AP45" i="1"/>
  <c r="AA45" i="1"/>
  <c r="W45" i="1"/>
  <c r="BG45" i="1"/>
  <c r="BH45" i="1"/>
  <c r="AH45" i="1"/>
  <c r="AR45" i="1"/>
  <c r="S45" i="1"/>
  <c r="X45" i="1"/>
  <c r="BL45" i="1"/>
  <c r="AG45" i="1"/>
  <c r="AX45" i="1"/>
  <c r="AI45" i="1"/>
  <c r="AW45" i="1"/>
  <c r="AS45" i="1"/>
  <c r="O45" i="1"/>
  <c r="AJ45" i="1"/>
  <c r="V45" i="1"/>
  <c r="T45" i="1"/>
  <c r="M45" i="1"/>
  <c r="AV45" i="1"/>
  <c r="BJ45" i="1"/>
  <c r="Q45" i="1"/>
  <c r="AZ45" i="1"/>
  <c r="P45" i="1"/>
  <c r="BO45" i="1"/>
  <c r="AF45" i="1"/>
  <c r="Y45" i="1"/>
  <c r="BB45" i="1"/>
  <c r="N45" i="1"/>
  <c r="BM45" i="1"/>
  <c r="AK45" i="1"/>
  <c r="AC25" i="9" l="1"/>
  <c r="AF25" i="9" s="1"/>
  <c r="AM25" i="9" s="1"/>
  <c r="D25" i="6"/>
  <c r="F25" i="6" s="1"/>
  <c r="J25" i="6" s="1"/>
  <c r="AW25" i="8"/>
  <c r="Z25" i="9"/>
  <c r="AA25" i="9" s="1"/>
  <c r="AB25" i="9" s="1"/>
  <c r="AD25" i="10"/>
  <c r="AC25" i="10"/>
  <c r="X25" i="10"/>
  <c r="Y25" i="10"/>
  <c r="AI25" i="8"/>
  <c r="AJ25" i="8" s="1"/>
  <c r="AK25" i="8" s="1"/>
  <c r="W25" i="12"/>
  <c r="AC25" i="12" s="1"/>
  <c r="Q25" i="12"/>
  <c r="R25" i="12" s="1"/>
  <c r="S25" i="12" s="1"/>
  <c r="V25" i="12"/>
  <c r="AL25" i="9" l="1"/>
  <c r="AN25" i="9" s="1"/>
  <c r="AE25" i="9"/>
  <c r="G25" i="6"/>
  <c r="H25" i="6" s="1"/>
  <c r="I25" i="6" s="1"/>
  <c r="K25" i="6" s="1"/>
  <c r="L25" i="6" s="1"/>
  <c r="M25" i="6" s="1"/>
  <c r="P25" i="6" s="1"/>
  <c r="AE25" i="10"/>
  <c r="AG25" i="9"/>
  <c r="AH25" i="9"/>
  <c r="Z25" i="10"/>
  <c r="AA25" i="10" s="1"/>
  <c r="AB25" i="10" s="1"/>
  <c r="AH25" i="10" s="1"/>
  <c r="AF25" i="10"/>
  <c r="AQ25" i="8"/>
  <c r="AP25" i="8"/>
  <c r="AD25" i="12"/>
  <c r="AE25" i="12" s="1"/>
  <c r="X25" i="12"/>
  <c r="Y25" i="12"/>
  <c r="AO25" i="9" l="1"/>
  <c r="AU25" i="9" s="1"/>
  <c r="O25" i="6"/>
  <c r="Q25" i="6" s="1"/>
  <c r="R25" i="6" s="1"/>
  <c r="S25" i="6" s="1"/>
  <c r="X25" i="6" s="1"/>
  <c r="N25" i="6"/>
  <c r="U25" i="6" s="1"/>
  <c r="AG25" i="10"/>
  <c r="AI25" i="10" s="1"/>
  <c r="AJ25" i="10" s="1"/>
  <c r="AK25" i="10" s="1"/>
  <c r="AQ25" i="10" s="1"/>
  <c r="AI25" i="9"/>
  <c r="AJ25" i="9" s="1"/>
  <c r="AK25" i="9" s="1"/>
  <c r="AL25" i="10"/>
  <c r="AM25" i="10"/>
  <c r="AR25" i="8"/>
  <c r="AF25" i="12"/>
  <c r="AL25" i="12" s="1"/>
  <c r="Z25" i="12"/>
  <c r="AA25" i="12" s="1"/>
  <c r="AB25" i="12" s="1"/>
  <c r="AV25" i="9" l="1"/>
  <c r="AX25" i="9" s="1"/>
  <c r="BA25" i="9" s="1"/>
  <c r="Y25" i="6"/>
  <c r="Z25" i="6" s="1"/>
  <c r="AA25" i="6" s="1"/>
  <c r="AB25" i="6" s="1"/>
  <c r="AH25" i="6" s="1"/>
  <c r="AO25" i="10"/>
  <c r="AV25" i="10" s="1"/>
  <c r="T25" i="6"/>
  <c r="V25" i="6" s="1"/>
  <c r="AW25" i="9"/>
  <c r="AP25" i="10"/>
  <c r="AR25" i="10" s="1"/>
  <c r="AS25" i="10" s="1"/>
  <c r="AT25" i="10" s="1"/>
  <c r="AZ25" i="10" s="1"/>
  <c r="AP25" i="9"/>
  <c r="AQ25" i="9"/>
  <c r="AN25" i="10"/>
  <c r="AS25" i="8"/>
  <c r="AT25" i="8" s="1"/>
  <c r="AZ25" i="8" s="1"/>
  <c r="AY25" i="8"/>
  <c r="AM25" i="12"/>
  <c r="AO25" i="12" s="1"/>
  <c r="AV25" i="12" s="1"/>
  <c r="AG25" i="12"/>
  <c r="AH25" i="12"/>
  <c r="W25" i="6" l="1"/>
  <c r="AD25" i="6" s="1"/>
  <c r="AG25" i="6"/>
  <c r="AI25" i="6" s="1"/>
  <c r="AJ25" i="6" s="1"/>
  <c r="AK25" i="6" s="1"/>
  <c r="AP25" i="6" s="1"/>
  <c r="AU25" i="10"/>
  <c r="AW25" i="10" s="1"/>
  <c r="AY25" i="10" s="1"/>
  <c r="BB25" i="10" s="1"/>
  <c r="AR25" i="9"/>
  <c r="AN25" i="12"/>
  <c r="AU25" i="12"/>
  <c r="AW25" i="12" s="1"/>
  <c r="BB25" i="8"/>
  <c r="AC25" i="6"/>
  <c r="AE25" i="6" s="1"/>
  <c r="AI25" i="12"/>
  <c r="AJ25" i="12" s="1"/>
  <c r="AK25" i="12" s="1"/>
  <c r="AX25" i="10" l="1"/>
  <c r="BA25" i="10" s="1"/>
  <c r="AQ25" i="6"/>
  <c r="AR25" i="6" s="1"/>
  <c r="AS25" i="6" s="1"/>
  <c r="C26" i="10"/>
  <c r="C26" i="8"/>
  <c r="E26" i="8" s="1"/>
  <c r="AX25" i="12"/>
  <c r="BA25" i="12" s="1"/>
  <c r="AS25" i="9"/>
  <c r="AT25" i="9" s="1"/>
  <c r="AZ25" i="9" s="1"/>
  <c r="AY25" i="9"/>
  <c r="BB25" i="9" s="1"/>
  <c r="AF25" i="6"/>
  <c r="AL25" i="6" s="1"/>
  <c r="AP25" i="12"/>
  <c r="AQ25" i="12"/>
  <c r="D26" i="10"/>
  <c r="E26" i="10"/>
  <c r="F26" i="10" l="1"/>
  <c r="G26" i="10" s="1"/>
  <c r="H26" i="10" s="1"/>
  <c r="I26" i="10" s="1"/>
  <c r="K26" i="10" s="1"/>
  <c r="L26" i="10" s="1"/>
  <c r="D26" i="8"/>
  <c r="F26" i="8" s="1"/>
  <c r="G26" i="8" s="1"/>
  <c r="H26" i="8" s="1"/>
  <c r="I26" i="8" s="1"/>
  <c r="C26" i="9"/>
  <c r="E26" i="9" s="1"/>
  <c r="AM25" i="6"/>
  <c r="AO25" i="6" s="1"/>
  <c r="AV25" i="6" s="1"/>
  <c r="AR25" i="12"/>
  <c r="AT25" i="6"/>
  <c r="AZ25" i="6" s="1"/>
  <c r="J26" i="8" l="1"/>
  <c r="N26" i="8" s="1"/>
  <c r="J26" i="10"/>
  <c r="N26" i="10" s="1"/>
  <c r="D26" i="9"/>
  <c r="F26" i="9" s="1"/>
  <c r="K26" i="8"/>
  <c r="L26" i="8" s="1"/>
  <c r="AN25" i="6"/>
  <c r="AU25" i="6"/>
  <c r="AW25" i="6" s="1"/>
  <c r="AS25" i="12"/>
  <c r="AT25" i="12" s="1"/>
  <c r="AZ25" i="12" s="1"/>
  <c r="AY25" i="12"/>
  <c r="M26" i="8" l="1"/>
  <c r="O26" i="8" s="1"/>
  <c r="M26" i="10"/>
  <c r="P26" i="10" s="1"/>
  <c r="AX25" i="6"/>
  <c r="BA25" i="6" s="1"/>
  <c r="AY25" i="6"/>
  <c r="BB25" i="6" s="1"/>
  <c r="J26" i="9"/>
  <c r="G26" i="9"/>
  <c r="H26" i="9" s="1"/>
  <c r="I26" i="9" s="1"/>
  <c r="K26" i="9" s="1"/>
  <c r="L26" i="9" s="1"/>
  <c r="T26" i="10"/>
  <c r="U26" i="10"/>
  <c r="T26" i="8"/>
  <c r="U26" i="8"/>
  <c r="BB25" i="12"/>
  <c r="P26" i="8" l="1"/>
  <c r="O26" i="10"/>
  <c r="Q26" i="10" s="1"/>
  <c r="R26" i="10" s="1"/>
  <c r="S26" i="10" s="1"/>
  <c r="X26" i="10" s="1"/>
  <c r="C26" i="6"/>
  <c r="C26" i="12"/>
  <c r="E26" i="12" s="1"/>
  <c r="W26" i="10"/>
  <c r="AC26" i="10" s="1"/>
  <c r="M26" i="9"/>
  <c r="O26" i="9" s="1"/>
  <c r="N26" i="9"/>
  <c r="W26" i="8"/>
  <c r="AD26" i="8" s="1"/>
  <c r="V26" i="10"/>
  <c r="V26" i="8"/>
  <c r="Q26" i="8"/>
  <c r="R26" i="8" s="1"/>
  <c r="S26" i="8" s="1"/>
  <c r="D26" i="12"/>
  <c r="Y26" i="10" l="1"/>
  <c r="Z26" i="10" s="1"/>
  <c r="AA26" i="10" s="1"/>
  <c r="AB26" i="10" s="1"/>
  <c r="AD26" i="10"/>
  <c r="E26" i="6"/>
  <c r="D26" i="6"/>
  <c r="F26" i="12"/>
  <c r="J26" i="12" s="1"/>
  <c r="AE26" i="10"/>
  <c r="P26" i="9"/>
  <c r="Q26" i="9" s="1"/>
  <c r="R26" i="9" s="1"/>
  <c r="S26" i="9" s="1"/>
  <c r="Y26" i="9" s="1"/>
  <c r="T26" i="9"/>
  <c r="U26" i="9"/>
  <c r="AC26" i="8"/>
  <c r="AF26" i="8" s="1"/>
  <c r="AF26" i="10"/>
  <c r="Y26" i="8"/>
  <c r="X26" i="8"/>
  <c r="W26" i="9" l="1"/>
  <c r="AD26" i="9" s="1"/>
  <c r="F26" i="6"/>
  <c r="J26" i="6" s="1"/>
  <c r="G26" i="12"/>
  <c r="H26" i="12" s="1"/>
  <c r="I26" i="12" s="1"/>
  <c r="K26" i="12" s="1"/>
  <c r="L26" i="12" s="1"/>
  <c r="M26" i="12" s="1"/>
  <c r="P26" i="12" s="1"/>
  <c r="X26" i="9"/>
  <c r="Z26" i="9" s="1"/>
  <c r="AA26" i="9" s="1"/>
  <c r="AB26" i="9" s="1"/>
  <c r="AE26" i="8"/>
  <c r="V26" i="9"/>
  <c r="AC26" i="9"/>
  <c r="Z26" i="8"/>
  <c r="AA26" i="8" s="1"/>
  <c r="AB26" i="8" s="1"/>
  <c r="AG26" i="8" s="1"/>
  <c r="AM26" i="10"/>
  <c r="AL26" i="10"/>
  <c r="AH26" i="10"/>
  <c r="AG26" i="10"/>
  <c r="AL26" i="8"/>
  <c r="AM26" i="8"/>
  <c r="G26" i="6" l="1"/>
  <c r="H26" i="6" s="1"/>
  <c r="I26" i="6" s="1"/>
  <c r="K26" i="6" s="1"/>
  <c r="L26" i="6" s="1"/>
  <c r="M26" i="6" s="1"/>
  <c r="AF26" i="9"/>
  <c r="AM26" i="9" s="1"/>
  <c r="O26" i="12"/>
  <c r="Q26" i="12" s="1"/>
  <c r="R26" i="12" s="1"/>
  <c r="S26" i="12" s="1"/>
  <c r="X26" i="12" s="1"/>
  <c r="N26" i="12"/>
  <c r="T26" i="12" s="1"/>
  <c r="AI26" i="10"/>
  <c r="AJ26" i="10" s="1"/>
  <c r="AK26" i="10" s="1"/>
  <c r="AP26" i="10" s="1"/>
  <c r="AN26" i="10"/>
  <c r="AH26" i="9"/>
  <c r="AG26" i="9"/>
  <c r="AE26" i="9"/>
  <c r="AH26" i="8"/>
  <c r="AI26" i="8" s="1"/>
  <c r="AJ26" i="8" s="1"/>
  <c r="AK26" i="8" s="1"/>
  <c r="AN26" i="8"/>
  <c r="AO26" i="10"/>
  <c r="AO26" i="8"/>
  <c r="AL26" i="9" l="1"/>
  <c r="N26" i="6"/>
  <c r="U26" i="6" s="1"/>
  <c r="P26" i="6"/>
  <c r="O26" i="6"/>
  <c r="Q26" i="6" s="1"/>
  <c r="R26" i="6" s="1"/>
  <c r="S26" i="6" s="1"/>
  <c r="Y26" i="6" s="1"/>
  <c r="U26" i="12"/>
  <c r="W26" i="12" s="1"/>
  <c r="AD26" i="12" s="1"/>
  <c r="AQ26" i="10"/>
  <c r="AR26" i="10" s="1"/>
  <c r="AS26" i="10" s="1"/>
  <c r="AT26" i="10" s="1"/>
  <c r="AI26" i="9"/>
  <c r="AJ26" i="9" s="1"/>
  <c r="AK26" i="9" s="1"/>
  <c r="AQ26" i="9" s="1"/>
  <c r="AO26" i="9"/>
  <c r="AV26" i="9" s="1"/>
  <c r="AN26" i="9"/>
  <c r="AQ26" i="8"/>
  <c r="AP26" i="8"/>
  <c r="AV26" i="10"/>
  <c r="AU26" i="10"/>
  <c r="AU26" i="8"/>
  <c r="AV26" i="8"/>
  <c r="Y26" i="12"/>
  <c r="Z26" i="12" s="1"/>
  <c r="AA26" i="12" s="1"/>
  <c r="AB26" i="12" s="1"/>
  <c r="T26" i="6" l="1"/>
  <c r="V26" i="6" s="1"/>
  <c r="X26" i="6"/>
  <c r="Z26" i="6" s="1"/>
  <c r="AA26" i="6" s="1"/>
  <c r="AB26" i="6" s="1"/>
  <c r="AC26" i="12"/>
  <c r="AF26" i="12" s="1"/>
  <c r="AL26" i="12" s="1"/>
  <c r="V26" i="12"/>
  <c r="AU26" i="9"/>
  <c r="AW26" i="9" s="1"/>
  <c r="AW26" i="10"/>
  <c r="AY26" i="10" s="1"/>
  <c r="AP26" i="9"/>
  <c r="AR26" i="9" s="1"/>
  <c r="AS26" i="9" s="1"/>
  <c r="AT26" i="9" s="1"/>
  <c r="AZ26" i="9" s="1"/>
  <c r="AR26" i="8"/>
  <c r="AS26" i="8" s="1"/>
  <c r="AT26" i="8" s="1"/>
  <c r="AZ26" i="8" s="1"/>
  <c r="AX26" i="8"/>
  <c r="BA26" i="8" s="1"/>
  <c r="AX26" i="10"/>
  <c r="BA26" i="10" s="1"/>
  <c r="AW26" i="8"/>
  <c r="AH26" i="12"/>
  <c r="AG26" i="12"/>
  <c r="W26" i="6" l="1"/>
  <c r="AE26" i="12"/>
  <c r="AM26" i="12"/>
  <c r="AC26" i="6"/>
  <c r="AD26" i="6"/>
  <c r="AX26" i="9"/>
  <c r="BA26" i="9" s="1"/>
  <c r="AY26" i="8"/>
  <c r="BB26" i="8" s="1"/>
  <c r="C27" i="8" s="1"/>
  <c r="D27" i="8" s="1"/>
  <c r="AY26" i="9"/>
  <c r="AI26" i="12"/>
  <c r="AJ26" i="12" s="1"/>
  <c r="AK26" i="12" s="1"/>
  <c r="AP26" i="12" s="1"/>
  <c r="AO26" i="12"/>
  <c r="AU26" i="12" s="1"/>
  <c r="AN26" i="12"/>
  <c r="AH26" i="6"/>
  <c r="AG26" i="6"/>
  <c r="AZ26" i="10"/>
  <c r="AF26" i="6" l="1"/>
  <c r="AL26" i="6" s="1"/>
  <c r="AE26" i="6"/>
  <c r="BB26" i="9"/>
  <c r="C27" i="9" s="1"/>
  <c r="E27" i="9" s="1"/>
  <c r="E27" i="8"/>
  <c r="F27" i="8" s="1"/>
  <c r="G27" i="8" s="1"/>
  <c r="H27" i="8" s="1"/>
  <c r="I27" i="8" s="1"/>
  <c r="AQ26" i="12"/>
  <c r="AR26" i="12" s="1"/>
  <c r="AS26" i="12" s="1"/>
  <c r="AT26" i="12" s="1"/>
  <c r="AZ26" i="12" s="1"/>
  <c r="AV26" i="12"/>
  <c r="AW26" i="12" s="1"/>
  <c r="AI26" i="6"/>
  <c r="AJ26" i="6" s="1"/>
  <c r="AK26" i="6" s="1"/>
  <c r="BB26" i="10"/>
  <c r="C27" i="10" s="1"/>
  <c r="AM26" i="6" l="1"/>
  <c r="AO26" i="6" s="1"/>
  <c r="AV26" i="6" s="1"/>
  <c r="AN26" i="6"/>
  <c r="D27" i="9"/>
  <c r="F27" i="9" s="1"/>
  <c r="G27" i="9" s="1"/>
  <c r="H27" i="9" s="1"/>
  <c r="I27" i="9" s="1"/>
  <c r="K27" i="9" s="1"/>
  <c r="L27" i="9" s="1"/>
  <c r="J27" i="8"/>
  <c r="N27" i="8" s="1"/>
  <c r="K27" i="8"/>
  <c r="L27" i="8" s="1"/>
  <c r="AY26" i="12"/>
  <c r="AX26" i="12"/>
  <c r="BA26" i="12" s="1"/>
  <c r="AP26" i="6"/>
  <c r="AQ26" i="6"/>
  <c r="E27" i="10"/>
  <c r="D27" i="10"/>
  <c r="AU26" i="6" l="1"/>
  <c r="BB26" i="12"/>
  <c r="C27" i="12" s="1"/>
  <c r="D27" i="12" s="1"/>
  <c r="M27" i="8"/>
  <c r="O27" i="8" s="1"/>
  <c r="J27" i="9"/>
  <c r="N27" i="9" s="1"/>
  <c r="T27" i="9" s="1"/>
  <c r="T27" i="8"/>
  <c r="U27" i="8"/>
  <c r="AR26" i="6"/>
  <c r="F27" i="10"/>
  <c r="G27" i="10" s="1"/>
  <c r="H27" i="10" s="1"/>
  <c r="I27" i="10" s="1"/>
  <c r="P27" i="8" l="1"/>
  <c r="Q27" i="8" s="1"/>
  <c r="R27" i="8" s="1"/>
  <c r="S27" i="8" s="1"/>
  <c r="Y27" i="8" s="1"/>
  <c r="AW26" i="6"/>
  <c r="AX26" i="6"/>
  <c r="BA26" i="6" s="1"/>
  <c r="E27" i="12"/>
  <c r="F27" i="12" s="1"/>
  <c r="J27" i="12" s="1"/>
  <c r="U27" i="9"/>
  <c r="W27" i="9" s="1"/>
  <c r="M27" i="9"/>
  <c r="W27" i="8"/>
  <c r="AC27" i="8" s="1"/>
  <c r="K27" i="10"/>
  <c r="L27" i="10" s="1"/>
  <c r="V27" i="8"/>
  <c r="AS26" i="6"/>
  <c r="AY26" i="6"/>
  <c r="J27" i="10"/>
  <c r="X27" i="8" l="1"/>
  <c r="Z27" i="8" s="1"/>
  <c r="AA27" i="8" s="1"/>
  <c r="AB27" i="8" s="1"/>
  <c r="AD27" i="8"/>
  <c r="AF27" i="8" s="1"/>
  <c r="V27" i="9"/>
  <c r="O27" i="9"/>
  <c r="P27" i="9"/>
  <c r="AD27" i="9"/>
  <c r="AC27" i="9"/>
  <c r="M27" i="10"/>
  <c r="P27" i="10" s="1"/>
  <c r="N27" i="10"/>
  <c r="AE27" i="8"/>
  <c r="G27" i="12"/>
  <c r="H27" i="12" s="1"/>
  <c r="I27" i="12" s="1"/>
  <c r="K27" i="12" s="1"/>
  <c r="L27" i="12" s="1"/>
  <c r="M27" i="12" s="1"/>
  <c r="P27" i="12" s="1"/>
  <c r="AT26" i="6"/>
  <c r="AZ26" i="6" s="1"/>
  <c r="BB26" i="6" s="1"/>
  <c r="C27" i="6" s="1"/>
  <c r="AE27" i="9" l="1"/>
  <c r="AF27" i="9"/>
  <c r="AM27" i="9" s="1"/>
  <c r="AL27" i="8"/>
  <c r="AM27" i="8"/>
  <c r="AN27" i="8" s="1"/>
  <c r="Q27" i="9"/>
  <c r="R27" i="9" s="1"/>
  <c r="S27" i="9" s="1"/>
  <c r="N27" i="12"/>
  <c r="T27" i="12" s="1"/>
  <c r="O27" i="10"/>
  <c r="Q27" i="10" s="1"/>
  <c r="R27" i="10" s="1"/>
  <c r="S27" i="10" s="1"/>
  <c r="Y27" i="10" s="1"/>
  <c r="T27" i="10"/>
  <c r="U27" i="10"/>
  <c r="AG27" i="8"/>
  <c r="AH27" i="8"/>
  <c r="O27" i="12"/>
  <c r="Q27" i="12" s="1"/>
  <c r="R27" i="12" s="1"/>
  <c r="S27" i="12" s="1"/>
  <c r="X27" i="12" s="1"/>
  <c r="D27" i="6"/>
  <c r="E27" i="6"/>
  <c r="AO27" i="8" l="1"/>
  <c r="AV27" i="8" s="1"/>
  <c r="AL27" i="9"/>
  <c r="X27" i="9"/>
  <c r="Y27" i="9"/>
  <c r="U27" i="12"/>
  <c r="V27" i="12" s="1"/>
  <c r="Y27" i="12"/>
  <c r="Z27" i="12" s="1"/>
  <c r="AA27" i="12" s="1"/>
  <c r="AB27" i="12" s="1"/>
  <c r="AH27" i="12" s="1"/>
  <c r="X27" i="10"/>
  <c r="Z27" i="10" s="1"/>
  <c r="AA27" i="10" s="1"/>
  <c r="AB27" i="10" s="1"/>
  <c r="AG27" i="10" s="1"/>
  <c r="W27" i="10"/>
  <c r="AD27" i="10" s="1"/>
  <c r="V27" i="10"/>
  <c r="AI27" i="8"/>
  <c r="AJ27" i="8" s="1"/>
  <c r="AK27" i="8" s="1"/>
  <c r="F27" i="6"/>
  <c r="J27" i="6" s="1"/>
  <c r="AU27" i="8" l="1"/>
  <c r="AX27" i="8" s="1"/>
  <c r="BA27" i="8" s="1"/>
  <c r="AC27" i="10"/>
  <c r="AE27" i="10" s="1"/>
  <c r="AO27" i="9"/>
  <c r="AN27" i="9"/>
  <c r="W27" i="12"/>
  <c r="AC27" i="12" s="1"/>
  <c r="Z27" i="9"/>
  <c r="AA27" i="9" s="1"/>
  <c r="AB27" i="9" s="1"/>
  <c r="AG27" i="9" s="1"/>
  <c r="AG27" i="12"/>
  <c r="AI27" i="12" s="1"/>
  <c r="AJ27" i="12" s="1"/>
  <c r="AK27" i="12" s="1"/>
  <c r="AP27" i="12" s="1"/>
  <c r="AH27" i="10"/>
  <c r="AI27" i="10" s="1"/>
  <c r="AJ27" i="10" s="1"/>
  <c r="AK27" i="10" s="1"/>
  <c r="AQ27" i="10" s="1"/>
  <c r="AP27" i="8"/>
  <c r="AQ27" i="8"/>
  <c r="G27" i="6"/>
  <c r="H27" i="6" s="1"/>
  <c r="I27" i="6" s="1"/>
  <c r="K27" i="6" s="1"/>
  <c r="L27" i="6" s="1"/>
  <c r="M27" i="6" s="1"/>
  <c r="AW27" i="8" l="1"/>
  <c r="AF27" i="10"/>
  <c r="AL27" i="10" s="1"/>
  <c r="AH27" i="9"/>
  <c r="AI27" i="9" s="1"/>
  <c r="AJ27" i="9" s="1"/>
  <c r="AK27" i="9" s="1"/>
  <c r="AV27" i="9"/>
  <c r="AU27" i="9"/>
  <c r="AD27" i="12"/>
  <c r="AF27" i="12" s="1"/>
  <c r="AQ27" i="12"/>
  <c r="AR27" i="12" s="1"/>
  <c r="AS27" i="12" s="1"/>
  <c r="AT27" i="12" s="1"/>
  <c r="AZ27" i="12" s="1"/>
  <c r="AP27" i="10"/>
  <c r="AR27" i="10" s="1"/>
  <c r="AS27" i="10" s="1"/>
  <c r="AT27" i="10" s="1"/>
  <c r="AR27" i="8"/>
  <c r="N27" i="6"/>
  <c r="U27" i="6" s="1"/>
  <c r="P27" i="6"/>
  <c r="O27" i="6"/>
  <c r="AM27" i="10" l="1"/>
  <c r="AO27" i="10" s="1"/>
  <c r="AV27" i="10" s="1"/>
  <c r="AE27" i="12"/>
  <c r="AP27" i="9"/>
  <c r="AQ27" i="9"/>
  <c r="AX27" i="9"/>
  <c r="BA27" i="9" s="1"/>
  <c r="AW27" i="9"/>
  <c r="AL27" i="12"/>
  <c r="AM27" i="12"/>
  <c r="AS27" i="8"/>
  <c r="AT27" i="8" s="1"/>
  <c r="AZ27" i="8" s="1"/>
  <c r="AY27" i="8"/>
  <c r="BB27" i="8" s="1"/>
  <c r="C28" i="8" s="1"/>
  <c r="T27" i="6"/>
  <c r="V27" i="6" s="1"/>
  <c r="Q27" i="6"/>
  <c r="R27" i="6" s="1"/>
  <c r="S27" i="6" s="1"/>
  <c r="Y27" i="6" s="1"/>
  <c r="AU27" i="10" l="1"/>
  <c r="AW27" i="10" s="1"/>
  <c r="AN27" i="10"/>
  <c r="AR27" i="9"/>
  <c r="AY27" i="9" s="1"/>
  <c r="BB27" i="9" s="1"/>
  <c r="C28" i="9" s="1"/>
  <c r="E28" i="9" s="1"/>
  <c r="AN27" i="12"/>
  <c r="AO27" i="12"/>
  <c r="D28" i="8"/>
  <c r="E28" i="8"/>
  <c r="W27" i="6"/>
  <c r="AC27" i="6" s="1"/>
  <c r="X27" i="6"/>
  <c r="Z27" i="6" s="1"/>
  <c r="AA27" i="6" s="1"/>
  <c r="AB27" i="6" s="1"/>
  <c r="AG27" i="6" s="1"/>
  <c r="AZ27" i="10"/>
  <c r="AY27" i="10" l="1"/>
  <c r="BB27" i="10" s="1"/>
  <c r="C28" i="10" s="1"/>
  <c r="D28" i="10" s="1"/>
  <c r="AX27" i="10"/>
  <c r="BA27" i="10" s="1"/>
  <c r="AS27" i="9"/>
  <c r="AT27" i="9" s="1"/>
  <c r="AZ27" i="9" s="1"/>
  <c r="F28" i="8"/>
  <c r="J28" i="8" s="1"/>
  <c r="D28" i="9"/>
  <c r="F28" i="9" s="1"/>
  <c r="J28" i="9" s="1"/>
  <c r="AV27" i="12"/>
  <c r="AU27" i="12"/>
  <c r="AD27" i="6"/>
  <c r="AF27" i="6" s="1"/>
  <c r="AH27" i="6"/>
  <c r="AI27" i="6" s="1"/>
  <c r="AJ27" i="6" s="1"/>
  <c r="AK27" i="6" s="1"/>
  <c r="G28" i="8" l="1"/>
  <c r="H28" i="8" s="1"/>
  <c r="I28" i="8" s="1"/>
  <c r="K28" i="8" s="1"/>
  <c r="L28" i="8" s="1"/>
  <c r="M28" i="8" s="1"/>
  <c r="AW27" i="12"/>
  <c r="AY27" i="12" s="1"/>
  <c r="G28" i="9"/>
  <c r="H28" i="9" s="1"/>
  <c r="I28" i="9" s="1"/>
  <c r="K28" i="9" s="1"/>
  <c r="L28" i="9" s="1"/>
  <c r="M28" i="9" s="1"/>
  <c r="O28" i="9" s="1"/>
  <c r="AX27" i="12"/>
  <c r="BA27" i="12" s="1"/>
  <c r="AE27" i="6"/>
  <c r="AL27" i="6"/>
  <c r="AM27" i="6"/>
  <c r="AQ27" i="6"/>
  <c r="AP27" i="6"/>
  <c r="E28" i="10"/>
  <c r="F28" i="10" s="1"/>
  <c r="J28" i="10" s="1"/>
  <c r="N28" i="8" l="1"/>
  <c r="U28" i="8" s="1"/>
  <c r="BB27" i="12"/>
  <c r="C28" i="12" s="1"/>
  <c r="D28" i="12" s="1"/>
  <c r="P28" i="9"/>
  <c r="Q28" i="9" s="1"/>
  <c r="R28" i="9" s="1"/>
  <c r="S28" i="9" s="1"/>
  <c r="X28" i="9" s="1"/>
  <c r="N28" i="9"/>
  <c r="U28" i="9" s="1"/>
  <c r="O28" i="8"/>
  <c r="P28" i="8"/>
  <c r="AO27" i="6"/>
  <c r="AV27" i="6" s="1"/>
  <c r="AN27" i="6"/>
  <c r="AR27" i="6"/>
  <c r="G28" i="10"/>
  <c r="H28" i="10" s="1"/>
  <c r="I28" i="10" s="1"/>
  <c r="T28" i="9" l="1"/>
  <c r="V28" i="9" s="1"/>
  <c r="T28" i="8"/>
  <c r="W28" i="8" s="1"/>
  <c r="AC28" i="8" s="1"/>
  <c r="E28" i="12"/>
  <c r="F28" i="12" s="1"/>
  <c r="G28" i="12" s="1"/>
  <c r="H28" i="12" s="1"/>
  <c r="I28" i="12" s="1"/>
  <c r="K28" i="12" s="1"/>
  <c r="L28" i="12" s="1"/>
  <c r="Y28" i="9"/>
  <c r="Z28" i="9" s="1"/>
  <c r="AA28" i="9" s="1"/>
  <c r="AB28" i="9" s="1"/>
  <c r="K28" i="10"/>
  <c r="L28" i="10" s="1"/>
  <c r="M28" i="10" s="1"/>
  <c r="N28" i="10"/>
  <c r="Q28" i="8"/>
  <c r="R28" i="8" s="1"/>
  <c r="S28" i="8" s="1"/>
  <c r="V28" i="8"/>
  <c r="AU27" i="6"/>
  <c r="AX27" i="6" s="1"/>
  <c r="BA27" i="6" s="1"/>
  <c r="AS27" i="6"/>
  <c r="J28" i="12" l="1"/>
  <c r="N28" i="12" s="1"/>
  <c r="T28" i="12" s="1"/>
  <c r="W28" i="9"/>
  <c r="AC28" i="9" s="1"/>
  <c r="M28" i="12"/>
  <c r="U28" i="12"/>
  <c r="W28" i="12" s="1"/>
  <c r="AD28" i="8"/>
  <c r="AF28" i="8" s="1"/>
  <c r="T28" i="10"/>
  <c r="U28" i="10"/>
  <c r="O28" i="10"/>
  <c r="P28" i="10"/>
  <c r="AG28" i="9"/>
  <c r="AH28" i="9"/>
  <c r="Y28" i="8"/>
  <c r="X28" i="8"/>
  <c r="AW27" i="6"/>
  <c r="AY27" i="6" s="1"/>
  <c r="AT27" i="6"/>
  <c r="AZ27" i="6" s="1"/>
  <c r="AD28" i="9" l="1"/>
  <c r="AF28" i="9" s="1"/>
  <c r="AM28" i="9" s="1"/>
  <c r="O28" i="12"/>
  <c r="P28" i="12"/>
  <c r="V28" i="12"/>
  <c r="AD28" i="12"/>
  <c r="AC28" i="12"/>
  <c r="AE28" i="8"/>
  <c r="BB27" i="6"/>
  <c r="C28" i="6" s="1"/>
  <c r="E28" i="6" s="1"/>
  <c r="W28" i="10"/>
  <c r="AC28" i="10" s="1"/>
  <c r="AI28" i="9"/>
  <c r="AJ28" i="9" s="1"/>
  <c r="AK28" i="9" s="1"/>
  <c r="AP28" i="9" s="1"/>
  <c r="Z28" i="8"/>
  <c r="AA28" i="8" s="1"/>
  <c r="AB28" i="8" s="1"/>
  <c r="AG28" i="8" s="1"/>
  <c r="Q28" i="10"/>
  <c r="R28" i="10" s="1"/>
  <c r="S28" i="10" s="1"/>
  <c r="V28" i="10"/>
  <c r="AM28" i="8"/>
  <c r="AL28" i="8"/>
  <c r="AE28" i="9" l="1"/>
  <c r="AL28" i="9"/>
  <c r="AN28" i="9" s="1"/>
  <c r="Q28" i="12"/>
  <c r="R28" i="12" s="1"/>
  <c r="S28" i="12" s="1"/>
  <c r="X28" i="12" s="1"/>
  <c r="AF28" i="12"/>
  <c r="AL28" i="12" s="1"/>
  <c r="AE28" i="12"/>
  <c r="AD28" i="10"/>
  <c r="AF28" i="10" s="1"/>
  <c r="AM28" i="10" s="1"/>
  <c r="D28" i="6"/>
  <c r="F28" i="6" s="1"/>
  <c r="G28" i="6" s="1"/>
  <c r="H28" i="6" s="1"/>
  <c r="I28" i="6" s="1"/>
  <c r="AO28" i="9"/>
  <c r="AU28" i="9" s="1"/>
  <c r="AQ28" i="9"/>
  <c r="AR28" i="9" s="1"/>
  <c r="AS28" i="9" s="1"/>
  <c r="AT28" i="9" s="1"/>
  <c r="AZ28" i="9" s="1"/>
  <c r="AN28" i="8"/>
  <c r="AH28" i="8"/>
  <c r="AI28" i="8" s="1"/>
  <c r="AJ28" i="8" s="1"/>
  <c r="AK28" i="8" s="1"/>
  <c r="X28" i="10"/>
  <c r="Y28" i="10"/>
  <c r="AO28" i="8"/>
  <c r="Y28" i="12" l="1"/>
  <c r="Z28" i="12" s="1"/>
  <c r="AA28" i="12" s="1"/>
  <c r="AB28" i="12" s="1"/>
  <c r="AG28" i="12" s="1"/>
  <c r="AM28" i="12"/>
  <c r="AN28" i="12" s="1"/>
  <c r="AL28" i="10"/>
  <c r="AO28" i="10" s="1"/>
  <c r="AE28" i="10"/>
  <c r="AV28" i="9"/>
  <c r="AW28" i="9" s="1"/>
  <c r="AY28" i="9" s="1"/>
  <c r="Z28" i="10"/>
  <c r="AA28" i="10" s="1"/>
  <c r="AB28" i="10" s="1"/>
  <c r="AG28" i="10" s="1"/>
  <c r="AP28" i="8"/>
  <c r="AQ28" i="8"/>
  <c r="AU28" i="8"/>
  <c r="AV28" i="8"/>
  <c r="J28" i="6"/>
  <c r="K28" i="6"/>
  <c r="L28" i="6" s="1"/>
  <c r="AO28" i="12" l="1"/>
  <c r="AV28" i="12" s="1"/>
  <c r="AH28" i="12"/>
  <c r="AI28" i="12" s="1"/>
  <c r="AJ28" i="12" s="1"/>
  <c r="AK28" i="12" s="1"/>
  <c r="AN28" i="10"/>
  <c r="AV28" i="10"/>
  <c r="AU28" i="10"/>
  <c r="AX28" i="9"/>
  <c r="BA28" i="9" s="1"/>
  <c r="BB28" i="9" s="1"/>
  <c r="C29" i="9" s="1"/>
  <c r="AH28" i="10"/>
  <c r="AI28" i="10" s="1"/>
  <c r="AJ28" i="10" s="1"/>
  <c r="AK28" i="10" s="1"/>
  <c r="AX28" i="8"/>
  <c r="BA28" i="8" s="1"/>
  <c r="AW28" i="8"/>
  <c r="AR28" i="8"/>
  <c r="AS28" i="8" s="1"/>
  <c r="AT28" i="8" s="1"/>
  <c r="AZ28" i="8" s="1"/>
  <c r="N28" i="6"/>
  <c r="T28" i="6" s="1"/>
  <c r="M28" i="6"/>
  <c r="P28" i="6" s="1"/>
  <c r="AU28" i="12" l="1"/>
  <c r="AP28" i="12"/>
  <c r="AQ28" i="12"/>
  <c r="AX28" i="10"/>
  <c r="BA28" i="10" s="1"/>
  <c r="AW28" i="10"/>
  <c r="D29" i="9"/>
  <c r="E29" i="9"/>
  <c r="AP28" i="10"/>
  <c r="AQ28" i="10"/>
  <c r="AY28" i="8"/>
  <c r="BB28" i="8" s="1"/>
  <c r="C29" i="8" s="1"/>
  <c r="U28" i="6"/>
  <c r="O28" i="6"/>
  <c r="Q28" i="6" s="1"/>
  <c r="R28" i="6" s="1"/>
  <c r="S28" i="6" s="1"/>
  <c r="X28" i="6" s="1"/>
  <c r="AX28" i="12" l="1"/>
  <c r="BA28" i="12" s="1"/>
  <c r="AW28" i="12"/>
  <c r="AR28" i="12"/>
  <c r="AS28" i="12" s="1"/>
  <c r="AT28" i="12" s="1"/>
  <c r="AZ28" i="12" s="1"/>
  <c r="AR28" i="10"/>
  <c r="AS28" i="10" s="1"/>
  <c r="AT28" i="10" s="1"/>
  <c r="AZ28" i="10" s="1"/>
  <c r="F29" i="9"/>
  <c r="D29" i="8"/>
  <c r="E29" i="8"/>
  <c r="W28" i="6"/>
  <c r="AD28" i="6" s="1"/>
  <c r="V28" i="6"/>
  <c r="Y28" i="6"/>
  <c r="Z28" i="6" s="1"/>
  <c r="AA28" i="6" s="1"/>
  <c r="AB28" i="6" s="1"/>
  <c r="AY28" i="12" l="1"/>
  <c r="BB28" i="12" s="1"/>
  <c r="C29" i="12" s="1"/>
  <c r="D29" i="12" s="1"/>
  <c r="F29" i="8"/>
  <c r="J29" i="8" s="1"/>
  <c r="AY28" i="10"/>
  <c r="BB28" i="10" s="1"/>
  <c r="C29" i="10" s="1"/>
  <c r="J29" i="9"/>
  <c r="G29" i="9"/>
  <c r="H29" i="9" s="1"/>
  <c r="I29" i="9" s="1"/>
  <c r="K29" i="9" s="1"/>
  <c r="L29" i="9" s="1"/>
  <c r="AC28" i="6"/>
  <c r="AG28" i="6"/>
  <c r="AH28" i="6"/>
  <c r="E29" i="12" l="1"/>
  <c r="F29" i="12" s="1"/>
  <c r="J29" i="12" s="1"/>
  <c r="G29" i="8"/>
  <c r="H29" i="8" s="1"/>
  <c r="I29" i="8" s="1"/>
  <c r="K29" i="8" s="1"/>
  <c r="L29" i="8" s="1"/>
  <c r="M29" i="8" s="1"/>
  <c r="N29" i="9"/>
  <c r="U29" i="9" s="1"/>
  <c r="M29" i="9"/>
  <c r="N29" i="8"/>
  <c r="AF28" i="6"/>
  <c r="AL28" i="6" s="1"/>
  <c r="AE28" i="6"/>
  <c r="AI28" i="6"/>
  <c r="AJ28" i="6" s="1"/>
  <c r="D29" i="10"/>
  <c r="E29" i="10"/>
  <c r="G29" i="12" l="1"/>
  <c r="H29" i="12" s="1"/>
  <c r="I29" i="12" s="1"/>
  <c r="K29" i="12" s="1"/>
  <c r="L29" i="12" s="1"/>
  <c r="M29" i="12" s="1"/>
  <c r="P29" i="12" s="1"/>
  <c r="F29" i="10"/>
  <c r="T29" i="9"/>
  <c r="W29" i="9" s="1"/>
  <c r="AC29" i="9" s="1"/>
  <c r="N29" i="12"/>
  <c r="O29" i="12"/>
  <c r="Q29" i="12" s="1"/>
  <c r="R29" i="12" s="1"/>
  <c r="S29" i="12" s="1"/>
  <c r="Y29" i="12" s="1"/>
  <c r="O29" i="9"/>
  <c r="P29" i="9"/>
  <c r="O29" i="8"/>
  <c r="P29" i="8"/>
  <c r="T29" i="8"/>
  <c r="U29" i="8"/>
  <c r="AM28" i="6"/>
  <c r="AK28" i="6"/>
  <c r="AP28" i="6" s="1"/>
  <c r="J29" i="10"/>
  <c r="G29" i="10"/>
  <c r="H29" i="10" s="1"/>
  <c r="I29" i="10" s="1"/>
  <c r="AD29" i="9" l="1"/>
  <c r="V29" i="9"/>
  <c r="U29" i="12"/>
  <c r="T29" i="12"/>
  <c r="V29" i="12" s="1"/>
  <c r="Q29" i="9"/>
  <c r="R29" i="9" s="1"/>
  <c r="S29" i="9" s="1"/>
  <c r="X29" i="9" s="1"/>
  <c r="AF29" i="9"/>
  <c r="AM29" i="9" s="1"/>
  <c r="AE29" i="9"/>
  <c r="X29" i="12"/>
  <c r="Z29" i="12" s="1"/>
  <c r="AA29" i="12" s="1"/>
  <c r="AB29" i="12" s="1"/>
  <c r="W29" i="8"/>
  <c r="AC29" i="8" s="1"/>
  <c r="K29" i="10"/>
  <c r="L29" i="10" s="1"/>
  <c r="M29" i="10" s="1"/>
  <c r="N29" i="10"/>
  <c r="V29" i="8"/>
  <c r="Q29" i="8"/>
  <c r="R29" i="8" s="1"/>
  <c r="S29" i="8" s="1"/>
  <c r="AO28" i="6"/>
  <c r="AV28" i="6" s="1"/>
  <c r="AN28" i="6"/>
  <c r="AQ28" i="6"/>
  <c r="AR28" i="6" s="1"/>
  <c r="W29" i="12" l="1"/>
  <c r="AL29" i="9"/>
  <c r="AO29" i="9" s="1"/>
  <c r="Y29" i="9"/>
  <c r="Z29" i="9" s="1"/>
  <c r="AA29" i="9" s="1"/>
  <c r="AB29" i="9" s="1"/>
  <c r="AD29" i="8"/>
  <c r="AF29" i="8" s="1"/>
  <c r="AL29" i="8" s="1"/>
  <c r="P29" i="10"/>
  <c r="O29" i="10"/>
  <c r="T29" i="10"/>
  <c r="U29" i="10"/>
  <c r="Y29" i="8"/>
  <c r="X29" i="8"/>
  <c r="AH29" i="12"/>
  <c r="AG29" i="12"/>
  <c r="AU28" i="6"/>
  <c r="AW28" i="6" s="1"/>
  <c r="AY28" i="6" s="1"/>
  <c r="AS28" i="6"/>
  <c r="AN29" i="9" l="1"/>
  <c r="AD29" i="12"/>
  <c r="AC29" i="12"/>
  <c r="AV29" i="9"/>
  <c r="AU29" i="9"/>
  <c r="Q29" i="10"/>
  <c r="R29" i="10" s="1"/>
  <c r="S29" i="10" s="1"/>
  <c r="Y29" i="10" s="1"/>
  <c r="AG29" i="9"/>
  <c r="AH29" i="9"/>
  <c r="AE29" i="8"/>
  <c r="AM29" i="8"/>
  <c r="AO29" i="8" s="1"/>
  <c r="AU29" i="8" s="1"/>
  <c r="Z29" i="8"/>
  <c r="AA29" i="8" s="1"/>
  <c r="AB29" i="8" s="1"/>
  <c r="AG29" i="8" s="1"/>
  <c r="W29" i="10"/>
  <c r="AD29" i="10" s="1"/>
  <c r="V29" i="10"/>
  <c r="AI29" i="12"/>
  <c r="AJ29" i="12" s="1"/>
  <c r="AK29" i="12" s="1"/>
  <c r="AQ29" i="12" s="1"/>
  <c r="AX28" i="6"/>
  <c r="BA28" i="6" s="1"/>
  <c r="AT28" i="6"/>
  <c r="AZ28" i="6" s="1"/>
  <c r="AW29" i="9" l="1"/>
  <c r="AE29" i="12"/>
  <c r="X29" i="10"/>
  <c r="Z29" i="10" s="1"/>
  <c r="AA29" i="10" s="1"/>
  <c r="AB29" i="10" s="1"/>
  <c r="AF29" i="12"/>
  <c r="AX29" i="9"/>
  <c r="BA29" i="9" s="1"/>
  <c r="AC29" i="10"/>
  <c r="AE29" i="10" s="1"/>
  <c r="AI29" i="9"/>
  <c r="AJ29" i="9" s="1"/>
  <c r="AK29" i="9" s="1"/>
  <c r="AV29" i="8"/>
  <c r="AX29" i="8" s="1"/>
  <c r="BA29" i="8" s="1"/>
  <c r="AH29" i="8"/>
  <c r="AI29" i="8" s="1"/>
  <c r="AJ29" i="8" s="1"/>
  <c r="AK29" i="8" s="1"/>
  <c r="AP29" i="8" s="1"/>
  <c r="AN29" i="8"/>
  <c r="AP29" i="12"/>
  <c r="AR29" i="12" s="1"/>
  <c r="BB28" i="6"/>
  <c r="C29" i="6" s="1"/>
  <c r="E29" i="6" s="1"/>
  <c r="AF29" i="10" l="1"/>
  <c r="AL29" i="10" s="1"/>
  <c r="AL29" i="12"/>
  <c r="AM29" i="12"/>
  <c r="AP29" i="9"/>
  <c r="AQ29" i="9"/>
  <c r="AW29" i="8"/>
  <c r="AQ29" i="8"/>
  <c r="AR29" i="8" s="1"/>
  <c r="AH29" i="10"/>
  <c r="AG29" i="10"/>
  <c r="AS29" i="12"/>
  <c r="AT29" i="12" s="1"/>
  <c r="AZ29" i="12" s="1"/>
  <c r="D29" i="6"/>
  <c r="F29" i="6" s="1"/>
  <c r="J29" i="6" s="1"/>
  <c r="AM29" i="10" l="1"/>
  <c r="AN29" i="10" s="1"/>
  <c r="AO29" i="12"/>
  <c r="AU29" i="12" s="1"/>
  <c r="AN29" i="12"/>
  <c r="AI29" i="10"/>
  <c r="AJ29" i="10" s="1"/>
  <c r="AK29" i="10" s="1"/>
  <c r="AP29" i="10" s="1"/>
  <c r="AR29" i="9"/>
  <c r="AS29" i="8"/>
  <c r="AT29" i="8" s="1"/>
  <c r="AZ29" i="8" s="1"/>
  <c r="AY29" i="8"/>
  <c r="BB29" i="8" s="1"/>
  <c r="C30" i="8" s="1"/>
  <c r="D30" i="8" s="1"/>
  <c r="G29" i="6"/>
  <c r="H29" i="6" s="1"/>
  <c r="I29" i="6" s="1"/>
  <c r="N29" i="6" s="1"/>
  <c r="AO29" i="10" l="1"/>
  <c r="AV29" i="10" s="1"/>
  <c r="AV29" i="12"/>
  <c r="AX29" i="12" s="1"/>
  <c r="BA29" i="12" s="1"/>
  <c r="AQ29" i="10"/>
  <c r="AR29" i="10" s="1"/>
  <c r="AS29" i="10" s="1"/>
  <c r="AT29" i="10" s="1"/>
  <c r="AU29" i="10"/>
  <c r="AX29" i="10" s="1"/>
  <c r="BA29" i="10" s="1"/>
  <c r="AS29" i="9"/>
  <c r="AT29" i="9" s="1"/>
  <c r="AZ29" i="9" s="1"/>
  <c r="AY29" i="9"/>
  <c r="BB29" i="9" s="1"/>
  <c r="C30" i="9" s="1"/>
  <c r="E30" i="8"/>
  <c r="F30" i="8" s="1"/>
  <c r="K29" i="6"/>
  <c r="L29" i="6" s="1"/>
  <c r="M29" i="6" s="1"/>
  <c r="P29" i="6" s="1"/>
  <c r="T29" i="6"/>
  <c r="U29" i="6"/>
  <c r="AW29" i="12" l="1"/>
  <c r="AY29" i="12" s="1"/>
  <c r="BB29" i="12" s="1"/>
  <c r="C30" i="12" s="1"/>
  <c r="D30" i="12" s="1"/>
  <c r="AW29" i="10"/>
  <c r="AY29" i="10" s="1"/>
  <c r="BB29" i="10" s="1"/>
  <c r="E30" i="9"/>
  <c r="D30" i="9"/>
  <c r="J30" i="8"/>
  <c r="G30" i="8"/>
  <c r="H30" i="8" s="1"/>
  <c r="I30" i="8" s="1"/>
  <c r="W29" i="6"/>
  <c r="AC29" i="6" s="1"/>
  <c r="O29" i="6"/>
  <c r="Q29" i="6" s="1"/>
  <c r="R29" i="6" s="1"/>
  <c r="S29" i="6" s="1"/>
  <c r="X29" i="6" s="1"/>
  <c r="V29" i="6"/>
  <c r="AZ29" i="10"/>
  <c r="E30" i="12" l="1"/>
  <c r="F30" i="12" s="1"/>
  <c r="J30" i="12" s="1"/>
  <c r="F30" i="9"/>
  <c r="N30" i="8"/>
  <c r="T30" i="8" s="1"/>
  <c r="K30" i="8"/>
  <c r="L30" i="8" s="1"/>
  <c r="M30" i="8" s="1"/>
  <c r="O30" i="8" s="1"/>
  <c r="AD29" i="6"/>
  <c r="AF29" i="6" s="1"/>
  <c r="AM29" i="6" s="1"/>
  <c r="Y29" i="6"/>
  <c r="Z29" i="6" s="1"/>
  <c r="AA29" i="6" s="1"/>
  <c r="AB29" i="6" s="1"/>
  <c r="AG29" i="6" s="1"/>
  <c r="C30" i="10"/>
  <c r="E30" i="10" s="1"/>
  <c r="G30" i="12" l="1"/>
  <c r="H30" i="12" s="1"/>
  <c r="I30" i="12" s="1"/>
  <c r="K30" i="12" s="1"/>
  <c r="L30" i="12" s="1"/>
  <c r="M30" i="12" s="1"/>
  <c r="O30" i="12" s="1"/>
  <c r="AE29" i="6"/>
  <c r="N30" i="12"/>
  <c r="T30" i="12" s="1"/>
  <c r="U30" i="8"/>
  <c r="V30" i="8" s="1"/>
  <c r="J30" i="9"/>
  <c r="G30" i="9"/>
  <c r="H30" i="9" s="1"/>
  <c r="I30" i="9" s="1"/>
  <c r="P30" i="8"/>
  <c r="Q30" i="8" s="1"/>
  <c r="R30" i="8" s="1"/>
  <c r="S30" i="8" s="1"/>
  <c r="D30" i="10"/>
  <c r="F30" i="10" s="1"/>
  <c r="J30" i="10" s="1"/>
  <c r="AL29" i="6"/>
  <c r="AH29" i="6"/>
  <c r="AI29" i="6" s="1"/>
  <c r="AJ29" i="6" s="1"/>
  <c r="P30" i="12" l="1"/>
  <c r="Q30" i="12" s="1"/>
  <c r="R30" i="12" s="1"/>
  <c r="S30" i="12" s="1"/>
  <c r="W30" i="8"/>
  <c r="AD30" i="8" s="1"/>
  <c r="U30" i="12"/>
  <c r="W30" i="12" s="1"/>
  <c r="AC30" i="12" s="1"/>
  <c r="X30" i="12"/>
  <c r="Y30" i="12"/>
  <c r="K30" i="9"/>
  <c r="L30" i="9" s="1"/>
  <c r="M30" i="9" s="1"/>
  <c r="N30" i="9"/>
  <c r="G30" i="10"/>
  <c r="H30" i="10" s="1"/>
  <c r="I30" i="10" s="1"/>
  <c r="X30" i="8"/>
  <c r="Y30" i="8"/>
  <c r="AO29" i="6"/>
  <c r="AV29" i="6" s="1"/>
  <c r="AN29" i="6"/>
  <c r="AK29" i="6"/>
  <c r="AQ29" i="6" s="1"/>
  <c r="AC30" i="8" l="1"/>
  <c r="Z30" i="12"/>
  <c r="AA30" i="12" s="1"/>
  <c r="AB30" i="12" s="1"/>
  <c r="AG30" i="12" s="1"/>
  <c r="AD30" i="12"/>
  <c r="AF30" i="12" s="1"/>
  <c r="AM30" i="12" s="1"/>
  <c r="V30" i="12"/>
  <c r="T30" i="9"/>
  <c r="U30" i="9"/>
  <c r="O30" i="9"/>
  <c r="P30" i="9"/>
  <c r="AF30" i="8"/>
  <c r="AL30" i="8" s="1"/>
  <c r="K30" i="10"/>
  <c r="L30" i="10" s="1"/>
  <c r="M30" i="10" s="1"/>
  <c r="N30" i="10"/>
  <c r="Z30" i="8"/>
  <c r="AA30" i="8" s="1"/>
  <c r="AB30" i="8" s="1"/>
  <c r="AE30" i="8"/>
  <c r="AU29" i="6"/>
  <c r="AX29" i="6" s="1"/>
  <c r="BA29" i="6" s="1"/>
  <c r="AP29" i="6"/>
  <c r="AR29" i="6" s="1"/>
  <c r="AH30" i="12" l="1"/>
  <c r="AI30" i="12" s="1"/>
  <c r="AJ30" i="12" s="1"/>
  <c r="AK30" i="12" s="1"/>
  <c r="AE30" i="12"/>
  <c r="AL30" i="12"/>
  <c r="W30" i="9"/>
  <c r="AD30" i="9" s="1"/>
  <c r="AO30" i="12"/>
  <c r="AN30" i="12"/>
  <c r="Q30" i="9"/>
  <c r="R30" i="9" s="1"/>
  <c r="S30" i="9" s="1"/>
  <c r="Y30" i="9" s="1"/>
  <c r="V30" i="9"/>
  <c r="AM30" i="8"/>
  <c r="AN30" i="8" s="1"/>
  <c r="T30" i="10"/>
  <c r="U30" i="10"/>
  <c r="W30" i="10" s="1"/>
  <c r="P30" i="10"/>
  <c r="O30" i="10"/>
  <c r="AG30" i="8"/>
  <c r="AH30" i="8"/>
  <c r="AW29" i="6"/>
  <c r="AY29" i="6" s="1"/>
  <c r="BB29" i="6" s="1"/>
  <c r="C30" i="6" s="1"/>
  <c r="AS29" i="6"/>
  <c r="AC30" i="9" l="1"/>
  <c r="AF30" i="9" s="1"/>
  <c r="AU30" i="12"/>
  <c r="AV30" i="12"/>
  <c r="AP30" i="12"/>
  <c r="AQ30" i="12"/>
  <c r="X30" i="9"/>
  <c r="Z30" i="9" s="1"/>
  <c r="AA30" i="9" s="1"/>
  <c r="AB30" i="9" s="1"/>
  <c r="AG30" i="9" s="1"/>
  <c r="AO30" i="8"/>
  <c r="Q30" i="10"/>
  <c r="R30" i="10" s="1"/>
  <c r="S30" i="10" s="1"/>
  <c r="X30" i="10" s="1"/>
  <c r="AI30" i="8"/>
  <c r="AJ30" i="8" s="1"/>
  <c r="AK30" i="8" s="1"/>
  <c r="AP30" i="8" s="1"/>
  <c r="AC30" i="10"/>
  <c r="AD30" i="10"/>
  <c r="V30" i="10"/>
  <c r="AT29" i="6"/>
  <c r="AZ29" i="6" s="1"/>
  <c r="D30" i="6"/>
  <c r="E30" i="6"/>
  <c r="AX30" i="12" l="1"/>
  <c r="BA30" i="12" s="1"/>
  <c r="AE30" i="9"/>
  <c r="AL30" i="9"/>
  <c r="AM30" i="9"/>
  <c r="AO30" i="9" s="1"/>
  <c r="AV30" i="9" s="1"/>
  <c r="AR30" i="12"/>
  <c r="AS30" i="12" s="1"/>
  <c r="AT30" i="12" s="1"/>
  <c r="AZ30" i="12" s="1"/>
  <c r="AW30" i="12"/>
  <c r="AH30" i="9"/>
  <c r="AI30" i="9" s="1"/>
  <c r="AJ30" i="9" s="1"/>
  <c r="AK30" i="9" s="1"/>
  <c r="Y30" i="10"/>
  <c r="Z30" i="10" s="1"/>
  <c r="AA30" i="10" s="1"/>
  <c r="AB30" i="10" s="1"/>
  <c r="AU30" i="8"/>
  <c r="AV30" i="8"/>
  <c r="AX30" i="8" s="1"/>
  <c r="BA30" i="8" s="1"/>
  <c r="AF30" i="10"/>
  <c r="AL30" i="10" s="1"/>
  <c r="AQ30" i="8"/>
  <c r="AR30" i="8" s="1"/>
  <c r="AS30" i="8" s="1"/>
  <c r="AT30" i="8" s="1"/>
  <c r="AZ30" i="8" s="1"/>
  <c r="AE30" i="10"/>
  <c r="F30" i="6"/>
  <c r="AN30" i="9" l="1"/>
  <c r="AY30" i="12"/>
  <c r="BB30" i="12" s="1"/>
  <c r="C31" i="12" s="1"/>
  <c r="AU30" i="9"/>
  <c r="AW30" i="9" s="1"/>
  <c r="AH30" i="10"/>
  <c r="AG30" i="10"/>
  <c r="AM30" i="10"/>
  <c r="AO30" i="10" s="1"/>
  <c r="AV30" i="10" s="1"/>
  <c r="AW30" i="8"/>
  <c r="AY30" i="8" s="1"/>
  <c r="BB30" i="8" s="1"/>
  <c r="C31" i="8" s="1"/>
  <c r="AQ30" i="9"/>
  <c r="AP30" i="9"/>
  <c r="G30" i="6"/>
  <c r="H30" i="6" s="1"/>
  <c r="I30" i="6" s="1"/>
  <c r="J30" i="6"/>
  <c r="D31" i="12" l="1"/>
  <c r="E31" i="12"/>
  <c r="AX30" i="9"/>
  <c r="BA30" i="9" s="1"/>
  <c r="AI30" i="10"/>
  <c r="AJ30" i="10" s="1"/>
  <c r="AK30" i="10" s="1"/>
  <c r="AU30" i="10"/>
  <c r="AX30" i="10" s="1"/>
  <c r="BA30" i="10" s="1"/>
  <c r="AN30" i="10"/>
  <c r="AR30" i="9"/>
  <c r="AS30" i="9" s="1"/>
  <c r="AT30" i="9" s="1"/>
  <c r="AZ30" i="9" s="1"/>
  <c r="D31" i="8"/>
  <c r="E31" i="8"/>
  <c r="N30" i="6"/>
  <c r="U30" i="6" s="1"/>
  <c r="K30" i="6"/>
  <c r="L30" i="6" s="1"/>
  <c r="M30" i="6" s="1"/>
  <c r="F31" i="12" l="1"/>
  <c r="J31" i="12" s="1"/>
  <c r="AW30" i="10"/>
  <c r="AP30" i="10"/>
  <c r="AQ30" i="10"/>
  <c r="AY30" i="9"/>
  <c r="BB30" i="9" s="1"/>
  <c r="C31" i="9" s="1"/>
  <c r="E31" i="9" s="1"/>
  <c r="F31" i="8"/>
  <c r="J31" i="8" s="1"/>
  <c r="T30" i="6"/>
  <c r="P30" i="6"/>
  <c r="O30" i="6"/>
  <c r="G31" i="12" l="1"/>
  <c r="H31" i="12" s="1"/>
  <c r="I31" i="12" s="1"/>
  <c r="N31" i="12" s="1"/>
  <c r="U31" i="12" s="1"/>
  <c r="D31" i="9"/>
  <c r="F31" i="9" s="1"/>
  <c r="AR30" i="10"/>
  <c r="G31" i="8"/>
  <c r="H31" i="8" s="1"/>
  <c r="I31" i="8" s="1"/>
  <c r="K31" i="8" s="1"/>
  <c r="L31" i="8" s="1"/>
  <c r="M31" i="8" s="1"/>
  <c r="W30" i="6"/>
  <c r="AC30" i="6" s="1"/>
  <c r="V30" i="6"/>
  <c r="Q30" i="6"/>
  <c r="R30" i="6" s="1"/>
  <c r="S30" i="6" s="1"/>
  <c r="X30" i="6" s="1"/>
  <c r="T31" i="12" l="1"/>
  <c r="K31" i="12"/>
  <c r="L31" i="12" s="1"/>
  <c r="M31" i="12" s="1"/>
  <c r="O31" i="12" s="1"/>
  <c r="J31" i="9"/>
  <c r="G31" i="9"/>
  <c r="H31" i="9" s="1"/>
  <c r="I31" i="9" s="1"/>
  <c r="AS30" i="10"/>
  <c r="AT30" i="10" s="1"/>
  <c r="AZ30" i="10" s="1"/>
  <c r="AY30" i="10"/>
  <c r="BB30" i="10" s="1"/>
  <c r="C31" i="10" s="1"/>
  <c r="D31" i="10" s="1"/>
  <c r="N31" i="8"/>
  <c r="U31" i="8" s="1"/>
  <c r="O31" i="8"/>
  <c r="P31" i="8"/>
  <c r="W31" i="12"/>
  <c r="AD31" i="12" s="1"/>
  <c r="V31" i="12"/>
  <c r="AD30" i="6"/>
  <c r="AF30" i="6" s="1"/>
  <c r="AL30" i="6" s="1"/>
  <c r="Y30" i="6"/>
  <c r="Z30" i="6" s="1"/>
  <c r="AA30" i="6" s="1"/>
  <c r="AB30" i="6" s="1"/>
  <c r="P31" i="12" l="1"/>
  <c r="Q31" i="12" s="1"/>
  <c r="R31" i="12" s="1"/>
  <c r="S31" i="12" s="1"/>
  <c r="X31" i="12" s="1"/>
  <c r="N31" i="9"/>
  <c r="U31" i="9" s="1"/>
  <c r="K31" i="9"/>
  <c r="L31" i="9" s="1"/>
  <c r="M31" i="9" s="1"/>
  <c r="O31" i="9" s="1"/>
  <c r="E31" i="10"/>
  <c r="F31" i="10" s="1"/>
  <c r="T31" i="8"/>
  <c r="V31" i="8" s="1"/>
  <c r="Q31" i="8"/>
  <c r="R31" i="8" s="1"/>
  <c r="S31" i="8" s="1"/>
  <c r="AC31" i="12"/>
  <c r="AE31" i="12" s="1"/>
  <c r="AE30" i="6"/>
  <c r="AM30" i="6"/>
  <c r="AO30" i="6" s="1"/>
  <c r="AG30" i="6"/>
  <c r="AH30" i="6"/>
  <c r="Y31" i="12" l="1"/>
  <c r="T31" i="9"/>
  <c r="W31" i="9" s="1"/>
  <c r="P31" i="9"/>
  <c r="Q31" i="9" s="1"/>
  <c r="R31" i="9" s="1"/>
  <c r="S31" i="9" s="1"/>
  <c r="Y31" i="9" s="1"/>
  <c r="J31" i="10"/>
  <c r="G31" i="10"/>
  <c r="H31" i="10" s="1"/>
  <c r="I31" i="10" s="1"/>
  <c r="N31" i="10" s="1"/>
  <c r="W31" i="8"/>
  <c r="AC31" i="8" s="1"/>
  <c r="X31" i="8"/>
  <c r="Y31" i="8"/>
  <c r="AF31" i="12"/>
  <c r="AL31" i="12" s="1"/>
  <c r="Z31" i="12"/>
  <c r="AA31" i="12" s="1"/>
  <c r="AB31" i="12" s="1"/>
  <c r="AU30" i="6"/>
  <c r="AN30" i="6"/>
  <c r="AI30" i="6"/>
  <c r="AJ30" i="6" s="1"/>
  <c r="V31" i="9" l="1"/>
  <c r="AM31" i="12"/>
  <c r="AN31" i="12" s="1"/>
  <c r="AC31" i="9"/>
  <c r="AD31" i="9"/>
  <c r="AF31" i="9" s="1"/>
  <c r="AD31" i="8"/>
  <c r="AE31" i="8" s="1"/>
  <c r="X31" i="9"/>
  <c r="Z31" i="9" s="1"/>
  <c r="AA31" i="9" s="1"/>
  <c r="AB31" i="9" s="1"/>
  <c r="K31" i="10"/>
  <c r="L31" i="10" s="1"/>
  <c r="M31" i="10" s="1"/>
  <c r="P31" i="10" s="1"/>
  <c r="Z31" i="8"/>
  <c r="AA31" i="8" s="1"/>
  <c r="AB31" i="8" s="1"/>
  <c r="AG31" i="8" s="1"/>
  <c r="T31" i="10"/>
  <c r="U31" i="10"/>
  <c r="AG31" i="12"/>
  <c r="AH31" i="12"/>
  <c r="AV30" i="6"/>
  <c r="AK30" i="6"/>
  <c r="AP30" i="6" s="1"/>
  <c r="AE31" i="9" l="1"/>
  <c r="O31" i="10"/>
  <c r="Q31" i="10" s="1"/>
  <c r="R31" i="10" s="1"/>
  <c r="S31" i="10" s="1"/>
  <c r="AF31" i="8"/>
  <c r="AM31" i="8" s="1"/>
  <c r="AO31" i="12"/>
  <c r="AV31" i="12" s="1"/>
  <c r="AM31" i="9"/>
  <c r="AL31" i="9"/>
  <c r="AH31" i="9"/>
  <c r="AG31" i="9"/>
  <c r="AH31" i="8"/>
  <c r="AI31" i="8" s="1"/>
  <c r="AJ31" i="8" s="1"/>
  <c r="AK31" i="8" s="1"/>
  <c r="AQ31" i="8" s="1"/>
  <c r="V31" i="10"/>
  <c r="W31" i="10"/>
  <c r="AI31" i="12"/>
  <c r="AJ31" i="12" s="1"/>
  <c r="AK31" i="12" s="1"/>
  <c r="AX30" i="6"/>
  <c r="BA30" i="6" s="1"/>
  <c r="AW30" i="6"/>
  <c r="AQ30" i="6"/>
  <c r="AR30" i="6" s="1"/>
  <c r="X31" i="10" l="1"/>
  <c r="Y31" i="10"/>
  <c r="AI31" i="9"/>
  <c r="AJ31" i="9" s="1"/>
  <c r="AK31" i="9" s="1"/>
  <c r="AP31" i="9" s="1"/>
  <c r="AL31" i="8"/>
  <c r="AO31" i="8" s="1"/>
  <c r="AU31" i="8" s="1"/>
  <c r="AU31" i="12"/>
  <c r="AW31" i="12" s="1"/>
  <c r="AO31" i="9"/>
  <c r="AV31" i="9" s="1"/>
  <c r="AN31" i="9"/>
  <c r="AP31" i="8"/>
  <c r="AR31" i="8" s="1"/>
  <c r="AS31" i="8" s="1"/>
  <c r="AT31" i="8" s="1"/>
  <c r="AZ31" i="8" s="1"/>
  <c r="AD31" i="10"/>
  <c r="AC31" i="10"/>
  <c r="AP31" i="12"/>
  <c r="AQ31" i="12"/>
  <c r="AS30" i="6"/>
  <c r="AY30" i="6"/>
  <c r="BB30" i="6" s="1"/>
  <c r="C31" i="6" s="1"/>
  <c r="Z31" i="10" l="1"/>
  <c r="AA31" i="10" s="1"/>
  <c r="AB31" i="10" s="1"/>
  <c r="AG31" i="10" s="1"/>
  <c r="AN31" i="8"/>
  <c r="AQ31" i="9"/>
  <c r="AR31" i="9" s="1"/>
  <c r="AS31" i="9" s="1"/>
  <c r="AT31" i="9" s="1"/>
  <c r="AZ31" i="9" s="1"/>
  <c r="AV31" i="8"/>
  <c r="AW31" i="8" s="1"/>
  <c r="AY31" i="8" s="1"/>
  <c r="AX31" i="12"/>
  <c r="BA31" i="12" s="1"/>
  <c r="AU31" i="9"/>
  <c r="AW31" i="9" s="1"/>
  <c r="AE31" i="10"/>
  <c r="AF31" i="10"/>
  <c r="AR31" i="12"/>
  <c r="AT30" i="6"/>
  <c r="AZ30" i="6" s="1"/>
  <c r="D31" i="6"/>
  <c r="E31" i="6"/>
  <c r="AH31" i="10" l="1"/>
  <c r="AI31" i="10" s="1"/>
  <c r="AJ31" i="10" s="1"/>
  <c r="AK31" i="10" s="1"/>
  <c r="AX31" i="8"/>
  <c r="BA31" i="8" s="1"/>
  <c r="BB31" i="8" s="1"/>
  <c r="C32" i="8" s="1"/>
  <c r="E32" i="8" s="1"/>
  <c r="AX31" i="9"/>
  <c r="BA31" i="9" s="1"/>
  <c r="AY31" i="9"/>
  <c r="AL31" i="10"/>
  <c r="AM31" i="10"/>
  <c r="AS31" i="12"/>
  <c r="AT31" i="12" s="1"/>
  <c r="AZ31" i="12" s="1"/>
  <c r="AY31" i="12"/>
  <c r="BB31" i="12" s="1"/>
  <c r="C32" i="12" s="1"/>
  <c r="F31" i="6"/>
  <c r="J31" i="6" s="1"/>
  <c r="BB31" i="9" l="1"/>
  <c r="C32" i="9" s="1"/>
  <c r="E32" i="9" s="1"/>
  <c r="AO31" i="10"/>
  <c r="AU31" i="10" s="1"/>
  <c r="D32" i="8"/>
  <c r="F32" i="8" s="1"/>
  <c r="G32" i="8" s="1"/>
  <c r="H32" i="8" s="1"/>
  <c r="I32" i="8" s="1"/>
  <c r="K32" i="8" s="1"/>
  <c r="L32" i="8" s="1"/>
  <c r="AP31" i="10"/>
  <c r="AQ31" i="10"/>
  <c r="AN31" i="10"/>
  <c r="E32" i="12"/>
  <c r="D32" i="12"/>
  <c r="G31" i="6"/>
  <c r="H31" i="6" s="1"/>
  <c r="I31" i="6" s="1"/>
  <c r="K31" i="6" s="1"/>
  <c r="L31" i="6" s="1"/>
  <c r="M31" i="6" s="1"/>
  <c r="D32" i="9" l="1"/>
  <c r="F32" i="9" s="1"/>
  <c r="G32" i="9" s="1"/>
  <c r="H32" i="9" s="1"/>
  <c r="I32" i="9" s="1"/>
  <c r="K32" i="9" s="1"/>
  <c r="L32" i="9" s="1"/>
  <c r="AV31" i="10"/>
  <c r="AW31" i="10" s="1"/>
  <c r="J32" i="8"/>
  <c r="N32" i="8" s="1"/>
  <c r="T32" i="8" s="1"/>
  <c r="AR31" i="10"/>
  <c r="AS31" i="10" s="1"/>
  <c r="AT31" i="10" s="1"/>
  <c r="AZ31" i="10" s="1"/>
  <c r="F32" i="12"/>
  <c r="N31" i="6"/>
  <c r="T31" i="6" s="1"/>
  <c r="O31" i="6"/>
  <c r="P31" i="6"/>
  <c r="J32" i="9" l="1"/>
  <c r="N32" i="9" s="1"/>
  <c r="U32" i="9" s="1"/>
  <c r="AX31" i="10"/>
  <c r="BA31" i="10" s="1"/>
  <c r="U32" i="8"/>
  <c r="V32" i="8" s="1"/>
  <c r="M32" i="8"/>
  <c r="O32" i="8" s="1"/>
  <c r="AY31" i="10"/>
  <c r="J32" i="12"/>
  <c r="G32" i="12"/>
  <c r="H32" i="12" s="1"/>
  <c r="I32" i="12" s="1"/>
  <c r="U31" i="6"/>
  <c r="Q31" i="6"/>
  <c r="R31" i="6" s="1"/>
  <c r="S31" i="6" s="1"/>
  <c r="T32" i="9" l="1"/>
  <c r="W32" i="9" s="1"/>
  <c r="AD32" i="9" s="1"/>
  <c r="M32" i="9"/>
  <c r="P32" i="9" s="1"/>
  <c r="O32" i="9"/>
  <c r="Q32" i="9" s="1"/>
  <c r="R32" i="9" s="1"/>
  <c r="S32" i="9" s="1"/>
  <c r="X32" i="9" s="1"/>
  <c r="BB31" i="10"/>
  <c r="C32" i="10" s="1"/>
  <c r="D32" i="10" s="1"/>
  <c r="W32" i="8"/>
  <c r="AD32" i="8" s="1"/>
  <c r="V32" i="9"/>
  <c r="P32" i="8"/>
  <c r="Q32" i="8" s="1"/>
  <c r="R32" i="8" s="1"/>
  <c r="S32" i="8" s="1"/>
  <c r="Y32" i="8" s="1"/>
  <c r="AC32" i="9"/>
  <c r="N32" i="12"/>
  <c r="K32" i="12"/>
  <c r="L32" i="12" s="1"/>
  <c r="M32" i="12" s="1"/>
  <c r="W31" i="6"/>
  <c r="AC31" i="6" s="1"/>
  <c r="V31" i="6"/>
  <c r="X31" i="6"/>
  <c r="Y31" i="6"/>
  <c r="E32" i="10"/>
  <c r="F32" i="10" l="1"/>
  <c r="J32" i="10" s="1"/>
  <c r="Y32" i="9"/>
  <c r="Z32" i="9" s="1"/>
  <c r="AA32" i="9" s="1"/>
  <c r="AB32" i="9" s="1"/>
  <c r="AG32" i="9" s="1"/>
  <c r="AE32" i="9"/>
  <c r="AC32" i="8"/>
  <c r="AE32" i="8" s="1"/>
  <c r="X32" i="8"/>
  <c r="Z32" i="8" s="1"/>
  <c r="AA32" i="8" s="1"/>
  <c r="AB32" i="8" s="1"/>
  <c r="AF32" i="9"/>
  <c r="P32" i="12"/>
  <c r="O32" i="12"/>
  <c r="T32" i="12"/>
  <c r="U32" i="12"/>
  <c r="AD31" i="6"/>
  <c r="AF31" i="6" s="1"/>
  <c r="AM31" i="6" s="1"/>
  <c r="Z31" i="6"/>
  <c r="AA31" i="6" s="1"/>
  <c r="AB31" i="6" s="1"/>
  <c r="AG31" i="6" s="1"/>
  <c r="G32" i="10"/>
  <c r="H32" i="10" s="1"/>
  <c r="I32" i="10" s="1"/>
  <c r="N32" i="10" s="1"/>
  <c r="AH32" i="9" l="1"/>
  <c r="AI32" i="9" s="1"/>
  <c r="AJ32" i="9" s="1"/>
  <c r="AK32" i="9" s="1"/>
  <c r="AQ32" i="9" s="1"/>
  <c r="AF32" i="8"/>
  <c r="AM32" i="8" s="1"/>
  <c r="W32" i="12"/>
  <c r="AC32" i="12" s="1"/>
  <c r="T32" i="10"/>
  <c r="U32" i="10"/>
  <c r="W32" i="10" s="1"/>
  <c r="K32" i="10"/>
  <c r="L32" i="10" s="1"/>
  <c r="M32" i="10" s="1"/>
  <c r="AL32" i="9"/>
  <c r="AM32" i="9"/>
  <c r="AG32" i="8"/>
  <c r="AH32" i="8"/>
  <c r="Q32" i="12"/>
  <c r="R32" i="12" s="1"/>
  <c r="S32" i="12" s="1"/>
  <c r="X32" i="12" s="1"/>
  <c r="V32" i="12"/>
  <c r="AL31" i="6"/>
  <c r="AO31" i="6" s="1"/>
  <c r="AE31" i="6"/>
  <c r="AH31" i="6"/>
  <c r="AI31" i="6" s="1"/>
  <c r="AJ31" i="6" s="1"/>
  <c r="AK31" i="6" s="1"/>
  <c r="AL32" i="8" l="1"/>
  <c r="AP32" i="9"/>
  <c r="AR32" i="9" s="1"/>
  <c r="AS32" i="9" s="1"/>
  <c r="AT32" i="9" s="1"/>
  <c r="AZ32" i="9" s="1"/>
  <c r="AD32" i="12"/>
  <c r="AE32" i="12" s="1"/>
  <c r="AO32" i="8"/>
  <c r="AN32" i="8"/>
  <c r="V32" i="10"/>
  <c r="AO32" i="9"/>
  <c r="AU32" i="9" s="1"/>
  <c r="P32" i="10"/>
  <c r="O32" i="10"/>
  <c r="AD32" i="10"/>
  <c r="AC32" i="10"/>
  <c r="AN32" i="9"/>
  <c r="AI32" i="8"/>
  <c r="AJ32" i="8" s="1"/>
  <c r="AK32" i="8" s="1"/>
  <c r="Y32" i="12"/>
  <c r="Z32" i="12" s="1"/>
  <c r="AA32" i="12" s="1"/>
  <c r="AB32" i="12" s="1"/>
  <c r="AH32" i="12" s="1"/>
  <c r="AN31" i="6"/>
  <c r="AU31" i="6"/>
  <c r="AV31" i="6"/>
  <c r="AP31" i="6"/>
  <c r="AQ31" i="6"/>
  <c r="AF32" i="12" l="1"/>
  <c r="AL32" i="12" s="1"/>
  <c r="Q32" i="10"/>
  <c r="R32" i="10" s="1"/>
  <c r="S32" i="10" s="1"/>
  <c r="X32" i="10" s="1"/>
  <c r="AV32" i="9"/>
  <c r="AW32" i="9" s="1"/>
  <c r="AY32" i="9" s="1"/>
  <c r="AV32" i="8"/>
  <c r="AU32" i="8"/>
  <c r="AE32" i="10"/>
  <c r="AF32" i="10"/>
  <c r="AM32" i="10" s="1"/>
  <c r="AQ32" i="8"/>
  <c r="AP32" i="8"/>
  <c r="AG32" i="12"/>
  <c r="AI32" i="12" s="1"/>
  <c r="AJ32" i="12" s="1"/>
  <c r="AK32" i="12" s="1"/>
  <c r="AX31" i="6"/>
  <c r="BA31" i="6" s="1"/>
  <c r="AW31" i="6"/>
  <c r="AR31" i="6"/>
  <c r="AS31" i="6" s="1"/>
  <c r="AT31" i="6" s="1"/>
  <c r="AZ31" i="6" s="1"/>
  <c r="AM32" i="12" l="1"/>
  <c r="AO32" i="12" s="1"/>
  <c r="AU32" i="12" s="1"/>
  <c r="AX32" i="9"/>
  <c r="BA32" i="9" s="1"/>
  <c r="BB32" i="9" s="1"/>
  <c r="C33" i="9" s="1"/>
  <c r="D33" i="9" s="1"/>
  <c r="Y32" i="10"/>
  <c r="Z32" i="10" s="1"/>
  <c r="AA32" i="10" s="1"/>
  <c r="AB32" i="10" s="1"/>
  <c r="AL32" i="10"/>
  <c r="AO32" i="10" s="1"/>
  <c r="AN32" i="12"/>
  <c r="AX32" i="8"/>
  <c r="BA32" i="8" s="1"/>
  <c r="AW32" i="8"/>
  <c r="AR32" i="8"/>
  <c r="AS32" i="8" s="1"/>
  <c r="AT32" i="8" s="1"/>
  <c r="AZ32" i="8" s="1"/>
  <c r="AQ32" i="12"/>
  <c r="AP32" i="12"/>
  <c r="AY31" i="6"/>
  <c r="BB31" i="6" s="1"/>
  <c r="C32" i="6" s="1"/>
  <c r="E32" i="6" s="1"/>
  <c r="AV32" i="12" l="1"/>
  <c r="AX32" i="12" s="1"/>
  <c r="BA32" i="12" s="1"/>
  <c r="AN32" i="10"/>
  <c r="AV32" i="10"/>
  <c r="AU32" i="10"/>
  <c r="AY32" i="8"/>
  <c r="BB32" i="8" s="1"/>
  <c r="C33" i="8" s="1"/>
  <c r="D33" i="8" s="1"/>
  <c r="E33" i="9"/>
  <c r="F33" i="9" s="1"/>
  <c r="G33" i="9" s="1"/>
  <c r="H33" i="9" s="1"/>
  <c r="I33" i="9" s="1"/>
  <c r="AR32" i="12"/>
  <c r="AS32" i="12" s="1"/>
  <c r="AT32" i="12" s="1"/>
  <c r="AZ32" i="12" s="1"/>
  <c r="AH32" i="10"/>
  <c r="AG32" i="10"/>
  <c r="D32" i="6"/>
  <c r="F32" i="6" s="1"/>
  <c r="J32" i="6" s="1"/>
  <c r="AW32" i="12" l="1"/>
  <c r="AY32" i="12"/>
  <c r="BB32" i="12" s="1"/>
  <c r="C33" i="12" s="1"/>
  <c r="E33" i="12" s="1"/>
  <c r="AI32" i="10"/>
  <c r="AJ32" i="10" s="1"/>
  <c r="AK32" i="10" s="1"/>
  <c r="AP32" i="10" s="1"/>
  <c r="AX32" i="10"/>
  <c r="BA32" i="10" s="1"/>
  <c r="AW32" i="10"/>
  <c r="E33" i="8"/>
  <c r="F33" i="8" s="1"/>
  <c r="J33" i="8" s="1"/>
  <c r="J33" i="9"/>
  <c r="N33" i="9" s="1"/>
  <c r="K33" i="9"/>
  <c r="L33" i="9" s="1"/>
  <c r="G32" i="6"/>
  <c r="H32" i="6" s="1"/>
  <c r="I32" i="6" s="1"/>
  <c r="N32" i="6" s="1"/>
  <c r="T32" i="6" s="1"/>
  <c r="AQ32" i="10" l="1"/>
  <c r="AR32" i="10" s="1"/>
  <c r="AS32" i="10" s="1"/>
  <c r="AT32" i="10" s="1"/>
  <c r="D33" i="12"/>
  <c r="F33" i="12" s="1"/>
  <c r="J33" i="12" s="1"/>
  <c r="M33" i="9"/>
  <c r="P33" i="9" s="1"/>
  <c r="G33" i="8"/>
  <c r="H33" i="8" s="1"/>
  <c r="I33" i="8" s="1"/>
  <c r="N33" i="8" s="1"/>
  <c r="T33" i="9"/>
  <c r="U33" i="9"/>
  <c r="U32" i="6"/>
  <c r="W32" i="6" s="1"/>
  <c r="AD32" i="6" s="1"/>
  <c r="K32" i="6"/>
  <c r="L32" i="6" s="1"/>
  <c r="M32" i="6" s="1"/>
  <c r="P32" i="6" s="1"/>
  <c r="O33" i="9" l="1"/>
  <c r="Q33" i="9" s="1"/>
  <c r="R33" i="9" s="1"/>
  <c r="S33" i="9" s="1"/>
  <c r="Y33" i="9" s="1"/>
  <c r="K33" i="8"/>
  <c r="L33" i="8" s="1"/>
  <c r="M33" i="8" s="1"/>
  <c r="O33" i="8" s="1"/>
  <c r="W33" i="9"/>
  <c r="AC33" i="9" s="1"/>
  <c r="V33" i="9"/>
  <c r="T33" i="8"/>
  <c r="U33" i="8"/>
  <c r="G33" i="12"/>
  <c r="H33" i="12" s="1"/>
  <c r="I33" i="12" s="1"/>
  <c r="K33" i="12" s="1"/>
  <c r="L33" i="12" s="1"/>
  <c r="M33" i="12" s="1"/>
  <c r="V32" i="6"/>
  <c r="AC32" i="6"/>
  <c r="AF32" i="6" s="1"/>
  <c r="O32" i="6"/>
  <c r="Q32" i="6" s="1"/>
  <c r="R32" i="6" s="1"/>
  <c r="S32" i="6" s="1"/>
  <c r="Y32" i="6" s="1"/>
  <c r="AY32" i="10"/>
  <c r="X33" i="9" l="1"/>
  <c r="Z33" i="9" s="1"/>
  <c r="AA33" i="9" s="1"/>
  <c r="AB33" i="9" s="1"/>
  <c r="AG33" i="9" s="1"/>
  <c r="AD33" i="9"/>
  <c r="AF33" i="9" s="1"/>
  <c r="P33" i="8"/>
  <c r="Q33" i="8" s="1"/>
  <c r="R33" i="8" s="1"/>
  <c r="S33" i="8" s="1"/>
  <c r="W33" i="8"/>
  <c r="AD33" i="8" s="1"/>
  <c r="V33" i="8"/>
  <c r="N33" i="12"/>
  <c r="T33" i="12" s="1"/>
  <c r="O33" i="12"/>
  <c r="P33" i="12"/>
  <c r="AL32" i="6"/>
  <c r="AM32" i="6"/>
  <c r="X32" i="6"/>
  <c r="Z32" i="6" s="1"/>
  <c r="AA32" i="6" s="1"/>
  <c r="AB32" i="6" s="1"/>
  <c r="AH32" i="6" s="1"/>
  <c r="AE32" i="6"/>
  <c r="BB32" i="10"/>
  <c r="C33" i="10" s="1"/>
  <c r="AZ32" i="10"/>
  <c r="AM33" i="9" l="1"/>
  <c r="AL33" i="9"/>
  <c r="AE33" i="9"/>
  <c r="AH33" i="9"/>
  <c r="AI33" i="9" s="1"/>
  <c r="AJ33" i="9" s="1"/>
  <c r="AK33" i="9" s="1"/>
  <c r="AQ33" i="9" s="1"/>
  <c r="AC33" i="8"/>
  <c r="AF33" i="8" s="1"/>
  <c r="X33" i="8"/>
  <c r="Y33" i="8"/>
  <c r="U33" i="12"/>
  <c r="V33" i="12" s="1"/>
  <c r="Q33" i="12"/>
  <c r="R33" i="12" s="1"/>
  <c r="S33" i="12" s="1"/>
  <c r="X33" i="12" s="1"/>
  <c r="AO32" i="6"/>
  <c r="AU32" i="6" s="1"/>
  <c r="AN32" i="6"/>
  <c r="AG32" i="6"/>
  <c r="AI32" i="6" s="1"/>
  <c r="AJ32" i="6" s="1"/>
  <c r="AK32" i="6" s="1"/>
  <c r="AQ32" i="6" s="1"/>
  <c r="E33" i="10"/>
  <c r="D33" i="10"/>
  <c r="AO33" i="9" l="1"/>
  <c r="AU33" i="9" s="1"/>
  <c r="AN33" i="9"/>
  <c r="AE33" i="8"/>
  <c r="AP33" i="9"/>
  <c r="AR33" i="9" s="1"/>
  <c r="AS33" i="9" s="1"/>
  <c r="AT33" i="9" s="1"/>
  <c r="AZ33" i="9" s="1"/>
  <c r="AM33" i="8"/>
  <c r="AL33" i="8"/>
  <c r="Z33" i="8"/>
  <c r="AA33" i="8" s="1"/>
  <c r="AB33" i="8" s="1"/>
  <c r="Y33" i="12"/>
  <c r="Z33" i="12" s="1"/>
  <c r="AA33" i="12" s="1"/>
  <c r="AB33" i="12" s="1"/>
  <c r="W33" i="12"/>
  <c r="AV32" i="6"/>
  <c r="AX32" i="6" s="1"/>
  <c r="AP32" i="6"/>
  <c r="AR32" i="6" s="1"/>
  <c r="F33" i="10"/>
  <c r="G33" i="10" s="1"/>
  <c r="H33" i="10" s="1"/>
  <c r="I33" i="10" s="1"/>
  <c r="AV33" i="9" l="1"/>
  <c r="AX33" i="9" s="1"/>
  <c r="BA33" i="9" s="1"/>
  <c r="AO33" i="8"/>
  <c r="AU33" i="8" s="1"/>
  <c r="AN33" i="8"/>
  <c r="J33" i="10"/>
  <c r="K33" i="10"/>
  <c r="L33" i="10" s="1"/>
  <c r="M33" i="10" s="1"/>
  <c r="AG33" i="8"/>
  <c r="AH33" i="8"/>
  <c r="AD33" i="12"/>
  <c r="AC33" i="12"/>
  <c r="AG33" i="12"/>
  <c r="AH33" i="12"/>
  <c r="BA32" i="6"/>
  <c r="AW32" i="6"/>
  <c r="AY32" i="6" s="1"/>
  <c r="AS32" i="6"/>
  <c r="AW33" i="9" l="1"/>
  <c r="AY33" i="9" s="1"/>
  <c r="BB33" i="9" s="1"/>
  <c r="C34" i="9" s="1"/>
  <c r="E34" i="9" s="1"/>
  <c r="AV33" i="8"/>
  <c r="AX33" i="8" s="1"/>
  <c r="BA33" i="8" s="1"/>
  <c r="P33" i="10"/>
  <c r="O33" i="10"/>
  <c r="N33" i="10"/>
  <c r="AI33" i="8"/>
  <c r="AJ33" i="8" s="1"/>
  <c r="AK33" i="8" s="1"/>
  <c r="AF33" i="12"/>
  <c r="AL33" i="12" s="1"/>
  <c r="AE33" i="12"/>
  <c r="AI33" i="12"/>
  <c r="AJ33" i="12" s="1"/>
  <c r="AK33" i="12" s="1"/>
  <c r="BB32" i="6"/>
  <c r="C33" i="6" s="1"/>
  <c r="E33" i="6" s="1"/>
  <c r="AT32" i="6"/>
  <c r="AZ32" i="6" s="1"/>
  <c r="Q33" i="10" l="1"/>
  <c r="R33" i="10" s="1"/>
  <c r="S33" i="10" s="1"/>
  <c r="Y33" i="10" s="1"/>
  <c r="D34" i="9"/>
  <c r="F34" i="9" s="1"/>
  <c r="AW33" i="8"/>
  <c r="T33" i="10"/>
  <c r="U33" i="10"/>
  <c r="AP33" i="8"/>
  <c r="AQ33" i="8"/>
  <c r="AM33" i="12"/>
  <c r="AN33" i="12" s="1"/>
  <c r="AP33" i="12"/>
  <c r="AQ33" i="12"/>
  <c r="D33" i="6"/>
  <c r="F33" i="6" s="1"/>
  <c r="X33" i="10" l="1"/>
  <c r="Z33" i="10" s="1"/>
  <c r="AA33" i="10" s="1"/>
  <c r="AB33" i="10" s="1"/>
  <c r="AH33" i="10" s="1"/>
  <c r="W33" i="10"/>
  <c r="AC33" i="10" s="1"/>
  <c r="V33" i="10"/>
  <c r="J34" i="9"/>
  <c r="G34" i="9"/>
  <c r="H34" i="9" s="1"/>
  <c r="I34" i="9" s="1"/>
  <c r="AR33" i="8"/>
  <c r="AO33" i="12"/>
  <c r="AR33" i="12"/>
  <c r="AS33" i="12" s="1"/>
  <c r="AT33" i="12" s="1"/>
  <c r="AZ33" i="12" s="1"/>
  <c r="J33" i="6"/>
  <c r="G33" i="6"/>
  <c r="H33" i="6" s="1"/>
  <c r="I33" i="6" s="1"/>
  <c r="AG33" i="10" l="1"/>
  <c r="AI33" i="10" s="1"/>
  <c r="AJ33" i="10" s="1"/>
  <c r="AK33" i="10" s="1"/>
  <c r="AD33" i="10"/>
  <c r="AF33" i="10" s="1"/>
  <c r="AL33" i="10" s="1"/>
  <c r="N33" i="6"/>
  <c r="T33" i="6" s="1"/>
  <c r="K34" i="9"/>
  <c r="L34" i="9" s="1"/>
  <c r="M34" i="9" s="1"/>
  <c r="N34" i="9"/>
  <c r="AS33" i="8"/>
  <c r="AT33" i="8" s="1"/>
  <c r="AZ33" i="8" s="1"/>
  <c r="AY33" i="8"/>
  <c r="BB33" i="8" s="1"/>
  <c r="C34" i="8" s="1"/>
  <c r="AU33" i="12"/>
  <c r="AV33" i="12"/>
  <c r="K33" i="6"/>
  <c r="L33" i="6" s="1"/>
  <c r="M33" i="6" s="1"/>
  <c r="P33" i="6" s="1"/>
  <c r="AE33" i="10" l="1"/>
  <c r="AQ33" i="10"/>
  <c r="AP33" i="10"/>
  <c r="AR33" i="10" s="1"/>
  <c r="AS33" i="10" s="1"/>
  <c r="AT33" i="10" s="1"/>
  <c r="AM33" i="10"/>
  <c r="AO33" i="10" s="1"/>
  <c r="AX33" i="12"/>
  <c r="BA33" i="12" s="1"/>
  <c r="U33" i="6"/>
  <c r="W33" i="6" s="1"/>
  <c r="AD33" i="6" s="1"/>
  <c r="U34" i="9"/>
  <c r="T34" i="9"/>
  <c r="O34" i="9"/>
  <c r="P34" i="9"/>
  <c r="D34" i="8"/>
  <c r="E34" i="8"/>
  <c r="AW33" i="12"/>
  <c r="AY33" i="12" s="1"/>
  <c r="BB33" i="12" s="1"/>
  <c r="C34" i="12" s="1"/>
  <c r="D34" i="12" s="1"/>
  <c r="O33" i="6"/>
  <c r="Q33" i="6" s="1"/>
  <c r="R33" i="6" s="1"/>
  <c r="S33" i="6" s="1"/>
  <c r="X33" i="6" s="1"/>
  <c r="V33" i="6" l="1"/>
  <c r="AV33" i="10"/>
  <c r="AU33" i="10"/>
  <c r="AN33" i="10"/>
  <c r="V34" i="9"/>
  <c r="F34" i="8"/>
  <c r="G34" i="8" s="1"/>
  <c r="H34" i="8" s="1"/>
  <c r="I34" i="8" s="1"/>
  <c r="Q34" i="9"/>
  <c r="R34" i="9" s="1"/>
  <c r="S34" i="9" s="1"/>
  <c r="W34" i="9"/>
  <c r="E34" i="12"/>
  <c r="F34" i="12" s="1"/>
  <c r="AC33" i="6"/>
  <c r="AE33" i="6" s="1"/>
  <c r="Y33" i="6"/>
  <c r="Z33" i="6" s="1"/>
  <c r="AA33" i="6" s="1"/>
  <c r="AB33" i="6" s="1"/>
  <c r="AZ33" i="10"/>
  <c r="AX33" i="10" l="1"/>
  <c r="BA33" i="10" s="1"/>
  <c r="AW33" i="10"/>
  <c r="J34" i="8"/>
  <c r="N34" i="8" s="1"/>
  <c r="AF33" i="6"/>
  <c r="AL33" i="6" s="1"/>
  <c r="J34" i="12"/>
  <c r="G34" i="12"/>
  <c r="H34" i="12" s="1"/>
  <c r="I34" i="12" s="1"/>
  <c r="K34" i="12" s="1"/>
  <c r="L34" i="12" s="1"/>
  <c r="M34" i="12" s="1"/>
  <c r="AD34" i="9"/>
  <c r="AC34" i="9"/>
  <c r="X34" i="9"/>
  <c r="Y34" i="9"/>
  <c r="K34" i="8"/>
  <c r="L34" i="8" s="1"/>
  <c r="AG33" i="6"/>
  <c r="AH33" i="6"/>
  <c r="AY33" i="10"/>
  <c r="M34" i="8" l="1"/>
  <c r="O34" i="8" s="1"/>
  <c r="N34" i="12"/>
  <c r="T34" i="12" s="1"/>
  <c r="AM33" i="6"/>
  <c r="AN33" i="6" s="1"/>
  <c r="AE34" i="9"/>
  <c r="Z34" i="9"/>
  <c r="AA34" i="9" s="1"/>
  <c r="AB34" i="9" s="1"/>
  <c r="AF34" i="9"/>
  <c r="U34" i="8"/>
  <c r="T34" i="8"/>
  <c r="O34" i="12"/>
  <c r="P34" i="12"/>
  <c r="AI33" i="6"/>
  <c r="AJ33" i="6" s="1"/>
  <c r="AK33" i="6" s="1"/>
  <c r="AP33" i="6" s="1"/>
  <c r="BB33" i="10"/>
  <c r="C34" i="10" s="1"/>
  <c r="AO33" i="6" l="1"/>
  <c r="AU33" i="6" s="1"/>
  <c r="U34" i="12"/>
  <c r="V34" i="12" s="1"/>
  <c r="P34" i="8"/>
  <c r="Q34" i="8" s="1"/>
  <c r="R34" i="8" s="1"/>
  <c r="S34" i="8" s="1"/>
  <c r="Y34" i="8" s="1"/>
  <c r="V34" i="8"/>
  <c r="AM34" i="9"/>
  <c r="AL34" i="9"/>
  <c r="AG34" i="9"/>
  <c r="AH34" i="9"/>
  <c r="W34" i="8"/>
  <c r="Q34" i="12"/>
  <c r="R34" i="12" s="1"/>
  <c r="S34" i="12" s="1"/>
  <c r="Y34" i="12" s="1"/>
  <c r="AQ33" i="6"/>
  <c r="AR33" i="6" s="1"/>
  <c r="E34" i="10"/>
  <c r="D34" i="10"/>
  <c r="AV33" i="6" l="1"/>
  <c r="AW33" i="6" s="1"/>
  <c r="AY33" i="6" s="1"/>
  <c r="W34" i="12"/>
  <c r="AN34" i="9"/>
  <c r="X34" i="8"/>
  <c r="Z34" i="8" s="1"/>
  <c r="AA34" i="8" s="1"/>
  <c r="AB34" i="8" s="1"/>
  <c r="AH34" i="8" s="1"/>
  <c r="AI34" i="9"/>
  <c r="AJ34" i="9" s="1"/>
  <c r="AK34" i="9" s="1"/>
  <c r="AP34" i="9" s="1"/>
  <c r="AO34" i="9"/>
  <c r="AC34" i="8"/>
  <c r="AD34" i="8"/>
  <c r="X34" i="12"/>
  <c r="Z34" i="12" s="1"/>
  <c r="AA34" i="12" s="1"/>
  <c r="AB34" i="12" s="1"/>
  <c r="AG34" i="12" s="1"/>
  <c r="AC34" i="12"/>
  <c r="AD34" i="12"/>
  <c r="AS33" i="6"/>
  <c r="AT33" i="6" s="1"/>
  <c r="AZ33" i="6" s="1"/>
  <c r="F34" i="10"/>
  <c r="AX33" i="6" l="1"/>
  <c r="BA33" i="6" s="1"/>
  <c r="BB33" i="6" s="1"/>
  <c r="C34" i="6" s="1"/>
  <c r="AQ34" i="9"/>
  <c r="AG34" i="8"/>
  <c r="AI34" i="8" s="1"/>
  <c r="AJ34" i="8" s="1"/>
  <c r="AK34" i="8" s="1"/>
  <c r="AQ34" i="8" s="1"/>
  <c r="AF34" i="8"/>
  <c r="AM34" i="8" s="1"/>
  <c r="AE34" i="8"/>
  <c r="AV34" i="9"/>
  <c r="AU34" i="9"/>
  <c r="AR34" i="9"/>
  <c r="AS34" i="9" s="1"/>
  <c r="AT34" i="9" s="1"/>
  <c r="AZ34" i="9" s="1"/>
  <c r="AH34" i="12"/>
  <c r="AI34" i="12" s="1"/>
  <c r="AJ34" i="12" s="1"/>
  <c r="AK34" i="12" s="1"/>
  <c r="AE34" i="12"/>
  <c r="AF34" i="12"/>
  <c r="J34" i="10"/>
  <c r="G34" i="10"/>
  <c r="H34" i="10" s="1"/>
  <c r="I34" i="10" s="1"/>
  <c r="D34" i="6" l="1"/>
  <c r="E34" i="6"/>
  <c r="AW34" i="9"/>
  <c r="AL34" i="8"/>
  <c r="AN34" i="8" s="1"/>
  <c r="AP34" i="8"/>
  <c r="AR34" i="8" s="1"/>
  <c r="AS34" i="8" s="1"/>
  <c r="AT34" i="8" s="1"/>
  <c r="AZ34" i="8" s="1"/>
  <c r="AY34" i="9"/>
  <c r="N34" i="10"/>
  <c r="AX34" i="9"/>
  <c r="BA34" i="9" s="1"/>
  <c r="AM34" i="12"/>
  <c r="AL34" i="12"/>
  <c r="AQ34" i="12"/>
  <c r="AP34" i="12"/>
  <c r="K34" i="10"/>
  <c r="L34" i="10" s="1"/>
  <c r="M34" i="10" s="1"/>
  <c r="F34" i="6" l="1"/>
  <c r="G34" i="6" s="1"/>
  <c r="H34" i="6" s="1"/>
  <c r="I34" i="6" s="1"/>
  <c r="K34" i="6" s="1"/>
  <c r="L34" i="6" s="1"/>
  <c r="AO34" i="8"/>
  <c r="AV34" i="8" s="1"/>
  <c r="BB34" i="9"/>
  <c r="C35" i="9" s="1"/>
  <c r="E35" i="9" s="1"/>
  <c r="AN34" i="12"/>
  <c r="T34" i="10"/>
  <c r="U34" i="10"/>
  <c r="O34" i="10"/>
  <c r="P34" i="10"/>
  <c r="AR34" i="12"/>
  <c r="AS34" i="12" s="1"/>
  <c r="AT34" i="12" s="1"/>
  <c r="AZ34" i="12" s="1"/>
  <c r="AO34" i="12"/>
  <c r="J34" i="6" l="1"/>
  <c r="M34" i="6" s="1"/>
  <c r="W34" i="10"/>
  <c r="AC34" i="10" s="1"/>
  <c r="N34" i="6"/>
  <c r="U34" i="6" s="1"/>
  <c r="AU34" i="8"/>
  <c r="AW34" i="8" s="1"/>
  <c r="AY34" i="8" s="1"/>
  <c r="D35" i="9"/>
  <c r="F35" i="9" s="1"/>
  <c r="Q34" i="10"/>
  <c r="R34" i="10" s="1"/>
  <c r="S34" i="10" s="1"/>
  <c r="X34" i="10" s="1"/>
  <c r="V34" i="10"/>
  <c r="AU34" i="12"/>
  <c r="AV34" i="12"/>
  <c r="O34" i="6" l="1"/>
  <c r="P34" i="6"/>
  <c r="Q34" i="6" s="1"/>
  <c r="R34" i="6" s="1"/>
  <c r="S34" i="6" s="1"/>
  <c r="X34" i="6" s="1"/>
  <c r="AD34" i="10"/>
  <c r="AE34" i="10" s="1"/>
  <c r="T34" i="6"/>
  <c r="W34" i="6" s="1"/>
  <c r="AC34" i="6" s="1"/>
  <c r="AX34" i="8"/>
  <c r="BA34" i="8" s="1"/>
  <c r="BB34" i="8" s="1"/>
  <c r="C35" i="8" s="1"/>
  <c r="E35" i="8" s="1"/>
  <c r="Y34" i="10"/>
  <c r="Z34" i="10" s="1"/>
  <c r="AA34" i="10" s="1"/>
  <c r="AB34" i="10" s="1"/>
  <c r="AX34" i="12"/>
  <c r="BA34" i="12" s="1"/>
  <c r="AF34" i="10"/>
  <c r="AL34" i="10" s="1"/>
  <c r="G35" i="9"/>
  <c r="H35" i="9" s="1"/>
  <c r="I35" i="9" s="1"/>
  <c r="J35" i="9"/>
  <c r="AW34" i="12"/>
  <c r="AY34" i="12" s="1"/>
  <c r="AD34" i="6" l="1"/>
  <c r="Y34" i="6"/>
  <c r="Z34" i="6" s="1"/>
  <c r="AA34" i="6" s="1"/>
  <c r="AB34" i="6" s="1"/>
  <c r="AH34" i="6" s="1"/>
  <c r="V34" i="6"/>
  <c r="D35" i="8"/>
  <c r="F35" i="8" s="1"/>
  <c r="J35" i="8" s="1"/>
  <c r="BB34" i="12"/>
  <c r="C35" i="12" s="1"/>
  <c r="D35" i="12" s="1"/>
  <c r="AH34" i="10"/>
  <c r="AG34" i="10"/>
  <c r="AM34" i="10"/>
  <c r="AN34" i="10" s="1"/>
  <c r="N35" i="9"/>
  <c r="K35" i="9"/>
  <c r="L35" i="9" s="1"/>
  <c r="M35" i="9" s="1"/>
  <c r="AE34" i="6"/>
  <c r="AF34" i="6"/>
  <c r="AG34" i="6" l="1"/>
  <c r="AI34" i="6" s="1"/>
  <c r="AJ34" i="6" s="1"/>
  <c r="AK34" i="6" s="1"/>
  <c r="AP34" i="6" s="1"/>
  <c r="AI34" i="10"/>
  <c r="AJ34" i="10" s="1"/>
  <c r="AK34" i="10" s="1"/>
  <c r="AQ34" i="10" s="1"/>
  <c r="G35" i="8"/>
  <c r="H35" i="8" s="1"/>
  <c r="I35" i="8" s="1"/>
  <c r="N35" i="8" s="1"/>
  <c r="E35" i="12"/>
  <c r="F35" i="12" s="1"/>
  <c r="AO34" i="10"/>
  <c r="AV34" i="10" s="1"/>
  <c r="P35" i="9"/>
  <c r="O35" i="9"/>
  <c r="U35" i="9"/>
  <c r="T35" i="9"/>
  <c r="AM34" i="6"/>
  <c r="AL34" i="6"/>
  <c r="AP34" i="10" l="1"/>
  <c r="AR34" i="10" s="1"/>
  <c r="AS34" i="10" s="1"/>
  <c r="AT34" i="10" s="1"/>
  <c r="AZ34" i="10" s="1"/>
  <c r="T35" i="8"/>
  <c r="U35" i="8"/>
  <c r="W35" i="8" s="1"/>
  <c r="AC35" i="8" s="1"/>
  <c r="K35" i="8"/>
  <c r="L35" i="8" s="1"/>
  <c r="M35" i="8" s="1"/>
  <c r="P35" i="8" s="1"/>
  <c r="V35" i="9"/>
  <c r="AU34" i="10"/>
  <c r="AW34" i="10" s="1"/>
  <c r="Q35" i="9"/>
  <c r="R35" i="9" s="1"/>
  <c r="S35" i="9" s="1"/>
  <c r="Y35" i="9" s="1"/>
  <c r="W35" i="9"/>
  <c r="V35" i="8"/>
  <c r="J35" i="12"/>
  <c r="G35" i="12"/>
  <c r="H35" i="12" s="1"/>
  <c r="I35" i="12" s="1"/>
  <c r="AO34" i="6"/>
  <c r="AV34" i="6" s="1"/>
  <c r="AN34" i="6"/>
  <c r="AQ34" i="6"/>
  <c r="AR34" i="6" s="1"/>
  <c r="AS34" i="6" s="1"/>
  <c r="AD35" i="8" l="1"/>
  <c r="AE35" i="8" s="1"/>
  <c r="AX34" i="10"/>
  <c r="BA34" i="10" s="1"/>
  <c r="O35" i="8"/>
  <c r="Q35" i="8" s="1"/>
  <c r="R35" i="8" s="1"/>
  <c r="S35" i="8" s="1"/>
  <c r="Y35" i="8" s="1"/>
  <c r="X35" i="9"/>
  <c r="Z35" i="9" s="1"/>
  <c r="AA35" i="9" s="1"/>
  <c r="AB35" i="9" s="1"/>
  <c r="AH35" i="9" s="1"/>
  <c r="AY34" i="10"/>
  <c r="BB34" i="10" s="1"/>
  <c r="C35" i="10" s="1"/>
  <c r="E35" i="10" s="1"/>
  <c r="AD35" i="9"/>
  <c r="AC35" i="9"/>
  <c r="AU34" i="6"/>
  <c r="AW34" i="6" s="1"/>
  <c r="AY34" i="6" s="1"/>
  <c r="K35" i="12"/>
  <c r="L35" i="12" s="1"/>
  <c r="M35" i="12" s="1"/>
  <c r="N35" i="12"/>
  <c r="AT34" i="6"/>
  <c r="AZ34" i="6" s="1"/>
  <c r="AF35" i="8" l="1"/>
  <c r="AL35" i="8" s="1"/>
  <c r="X35" i="8"/>
  <c r="AG35" i="9"/>
  <c r="AI35" i="9" s="1"/>
  <c r="AJ35" i="9" s="1"/>
  <c r="AK35" i="9" s="1"/>
  <c r="AQ35" i="9" s="1"/>
  <c r="AE35" i="9"/>
  <c r="AX34" i="6"/>
  <c r="BA34" i="6" s="1"/>
  <c r="BB34" i="6" s="1"/>
  <c r="C35" i="6" s="1"/>
  <c r="E35" i="6" s="1"/>
  <c r="Z35" i="8"/>
  <c r="AA35" i="8" s="1"/>
  <c r="AB35" i="8" s="1"/>
  <c r="AH35" i="8" s="1"/>
  <c r="D35" i="10"/>
  <c r="F35" i="10" s="1"/>
  <c r="J35" i="10" s="1"/>
  <c r="AF35" i="9"/>
  <c r="T35" i="12"/>
  <c r="U35" i="12"/>
  <c r="P35" i="12"/>
  <c r="O35" i="12"/>
  <c r="AM35" i="8" l="1"/>
  <c r="AO35" i="8" s="1"/>
  <c r="AU35" i="8" s="1"/>
  <c r="AP35" i="9"/>
  <c r="AR35" i="9" s="1"/>
  <c r="AS35" i="9" s="1"/>
  <c r="AT35" i="9" s="1"/>
  <c r="AZ35" i="9" s="1"/>
  <c r="Q35" i="12"/>
  <c r="R35" i="12" s="1"/>
  <c r="S35" i="12" s="1"/>
  <c r="X35" i="12" s="1"/>
  <c r="AG35" i="8"/>
  <c r="AI35" i="8" s="1"/>
  <c r="AJ35" i="8" s="1"/>
  <c r="AK35" i="8" s="1"/>
  <c r="AP35" i="8" s="1"/>
  <c r="G35" i="10"/>
  <c r="H35" i="10" s="1"/>
  <c r="I35" i="10" s="1"/>
  <c r="AM35" i="9"/>
  <c r="AL35" i="9"/>
  <c r="AV35" i="8"/>
  <c r="D35" i="6"/>
  <c r="F35" i="6" s="1"/>
  <c r="G35" i="6" s="1"/>
  <c r="H35" i="6" s="1"/>
  <c r="I35" i="6" s="1"/>
  <c r="V35" i="12"/>
  <c r="W35" i="12"/>
  <c r="AN35" i="8" l="1"/>
  <c r="Y35" i="12"/>
  <c r="Z35" i="12" s="1"/>
  <c r="AA35" i="12" s="1"/>
  <c r="AB35" i="12" s="1"/>
  <c r="AH35" i="12" s="1"/>
  <c r="AX35" i="8"/>
  <c r="BA35" i="8" s="1"/>
  <c r="AN35" i="9"/>
  <c r="AQ35" i="8"/>
  <c r="AR35" i="8" s="1"/>
  <c r="AS35" i="8" s="1"/>
  <c r="AT35" i="8" s="1"/>
  <c r="AZ35" i="8" s="1"/>
  <c r="K35" i="10"/>
  <c r="L35" i="10" s="1"/>
  <c r="M35" i="10" s="1"/>
  <c r="N35" i="10"/>
  <c r="AO35" i="9"/>
  <c r="AW35" i="8"/>
  <c r="AD35" i="12"/>
  <c r="AC35" i="12"/>
  <c r="J35" i="6"/>
  <c r="K35" i="6"/>
  <c r="L35" i="6" s="1"/>
  <c r="AY35" i="8" l="1"/>
  <c r="BB35" i="8" s="1"/>
  <c r="C36" i="8" s="1"/>
  <c r="D36" i="8" s="1"/>
  <c r="T35" i="10"/>
  <c r="U35" i="10"/>
  <c r="P35" i="10"/>
  <c r="O35" i="10"/>
  <c r="AV35" i="9"/>
  <c r="AU35" i="9"/>
  <c r="AG35" i="12"/>
  <c r="AI35" i="12" s="1"/>
  <c r="AJ35" i="12" s="1"/>
  <c r="AK35" i="12" s="1"/>
  <c r="AF35" i="12"/>
  <c r="AM35" i="12" s="1"/>
  <c r="AE35" i="12"/>
  <c r="N35" i="6"/>
  <c r="T35" i="6" s="1"/>
  <c r="M35" i="6"/>
  <c r="O35" i="6" s="1"/>
  <c r="E36" i="8" l="1"/>
  <c r="F36" i="8" s="1"/>
  <c r="J36" i="8" s="1"/>
  <c r="AW35" i="9"/>
  <c r="AY35" i="9" s="1"/>
  <c r="Q35" i="10"/>
  <c r="R35" i="10" s="1"/>
  <c r="S35" i="10" s="1"/>
  <c r="X35" i="10" s="1"/>
  <c r="V35" i="10"/>
  <c r="W35" i="10"/>
  <c r="AX35" i="9"/>
  <c r="BA35" i="9" s="1"/>
  <c r="AL35" i="12"/>
  <c r="AN35" i="12" s="1"/>
  <c r="U35" i="6"/>
  <c r="V35" i="6" s="1"/>
  <c r="AP35" i="12"/>
  <c r="AQ35" i="12"/>
  <c r="P35" i="6"/>
  <c r="Q35" i="6" s="1"/>
  <c r="R35" i="6" s="1"/>
  <c r="S35" i="6" s="1"/>
  <c r="X35" i="6" s="1"/>
  <c r="Y35" i="10" l="1"/>
  <c r="BB35" i="9"/>
  <c r="C36" i="9" s="1"/>
  <c r="E36" i="9" s="1"/>
  <c r="G36" i="8"/>
  <c r="H36" i="8" s="1"/>
  <c r="I36" i="8" s="1"/>
  <c r="N36" i="8" s="1"/>
  <c r="Z35" i="10"/>
  <c r="AA35" i="10" s="1"/>
  <c r="AB35" i="10" s="1"/>
  <c r="AG35" i="10" s="1"/>
  <c r="AD35" i="10"/>
  <c r="AC35" i="10"/>
  <c r="AR35" i="12"/>
  <c r="AS35" i="12" s="1"/>
  <c r="AT35" i="12" s="1"/>
  <c r="AZ35" i="12" s="1"/>
  <c r="AO35" i="12"/>
  <c r="AV35" i="12" s="1"/>
  <c r="W35" i="6"/>
  <c r="AC35" i="6" s="1"/>
  <c r="Y35" i="6"/>
  <c r="Z35" i="6" s="1"/>
  <c r="AA35" i="6" s="1"/>
  <c r="AB35" i="6" s="1"/>
  <c r="AH35" i="6" s="1"/>
  <c r="AE35" i="10" l="1"/>
  <c r="K36" i="8"/>
  <c r="L36" i="8" s="1"/>
  <c r="M36" i="8" s="1"/>
  <c r="P36" i="8" s="1"/>
  <c r="D36" i="9"/>
  <c r="F36" i="9" s="1"/>
  <c r="AH35" i="10"/>
  <c r="AI35" i="10" s="1"/>
  <c r="AJ35" i="10" s="1"/>
  <c r="AK35" i="10" s="1"/>
  <c r="AF35" i="10"/>
  <c r="T36" i="8"/>
  <c r="U36" i="8"/>
  <c r="AD35" i="6"/>
  <c r="AF35" i="6" s="1"/>
  <c r="AL35" i="6" s="1"/>
  <c r="AU35" i="12"/>
  <c r="AW35" i="12" s="1"/>
  <c r="AY35" i="12" s="1"/>
  <c r="AG35" i="6"/>
  <c r="AI35" i="6" s="1"/>
  <c r="AJ35" i="6" s="1"/>
  <c r="AK35" i="6" s="1"/>
  <c r="AE35" i="6" l="1"/>
  <c r="O36" i="8"/>
  <c r="Q36" i="8" s="1"/>
  <c r="R36" i="8" s="1"/>
  <c r="S36" i="8" s="1"/>
  <c r="W36" i="8"/>
  <c r="AD36" i="8" s="1"/>
  <c r="V36" i="8"/>
  <c r="AP35" i="10"/>
  <c r="AQ35" i="10"/>
  <c r="AL35" i="10"/>
  <c r="AM35" i="10"/>
  <c r="G36" i="9"/>
  <c r="H36" i="9" s="1"/>
  <c r="I36" i="9" s="1"/>
  <c r="J36" i="9"/>
  <c r="AX35" i="12"/>
  <c r="BA35" i="12" s="1"/>
  <c r="BB35" i="12" s="1"/>
  <c r="C36" i="12" s="1"/>
  <c r="AM35" i="6"/>
  <c r="AO35" i="6" s="1"/>
  <c r="AP35" i="6"/>
  <c r="AQ35" i="6"/>
  <c r="AC36" i="8" l="1"/>
  <c r="AE36" i="8" s="1"/>
  <c r="AO35" i="10"/>
  <c r="AU35" i="10" s="1"/>
  <c r="AN35" i="10"/>
  <c r="AR35" i="10"/>
  <c r="AS35" i="10" s="1"/>
  <c r="AT35" i="10" s="1"/>
  <c r="AZ35" i="10" s="1"/>
  <c r="N36" i="9"/>
  <c r="K36" i="9"/>
  <c r="L36" i="9" s="1"/>
  <c r="M36" i="9" s="1"/>
  <c r="Y36" i="8"/>
  <c r="X36" i="8"/>
  <c r="AF36" i="8"/>
  <c r="D36" i="12"/>
  <c r="E36" i="12"/>
  <c r="AN35" i="6"/>
  <c r="AV35" i="6"/>
  <c r="AU35" i="6"/>
  <c r="AR35" i="6"/>
  <c r="F36" i="12" l="1"/>
  <c r="AV35" i="10"/>
  <c r="AX35" i="10"/>
  <c r="BA35" i="10" s="1"/>
  <c r="Z36" i="8"/>
  <c r="AA36" i="8" s="1"/>
  <c r="AB36" i="8" s="1"/>
  <c r="AH36" i="8" s="1"/>
  <c r="AW35" i="10"/>
  <c r="AY35" i="10" s="1"/>
  <c r="BB35" i="10" s="1"/>
  <c r="C36" i="10" s="1"/>
  <c r="U36" i="9"/>
  <c r="T36" i="9"/>
  <c r="P36" i="9"/>
  <c r="O36" i="9"/>
  <c r="AL36" i="8"/>
  <c r="AM36" i="8"/>
  <c r="J36" i="12"/>
  <c r="G36" i="12"/>
  <c r="H36" i="12" s="1"/>
  <c r="I36" i="12" s="1"/>
  <c r="K36" i="12" s="1"/>
  <c r="L36" i="12" s="1"/>
  <c r="AW35" i="6"/>
  <c r="AY35" i="6" s="1"/>
  <c r="AX35" i="6"/>
  <c r="BA35" i="6" s="1"/>
  <c r="AS35" i="6"/>
  <c r="V36" i="9" l="1"/>
  <c r="M36" i="12"/>
  <c r="P36" i="12" s="1"/>
  <c r="AG36" i="8"/>
  <c r="AI36" i="8" s="1"/>
  <c r="AJ36" i="8" s="1"/>
  <c r="AK36" i="8" s="1"/>
  <c r="AN36" i="8"/>
  <c r="AO36" i="8"/>
  <c r="AV36" i="8" s="1"/>
  <c r="Q36" i="9"/>
  <c r="R36" i="9" s="1"/>
  <c r="S36" i="9" s="1"/>
  <c r="W36" i="9"/>
  <c r="N36" i="12"/>
  <c r="BB35" i="6"/>
  <c r="C36" i="6" s="1"/>
  <c r="E36" i="6" s="1"/>
  <c r="AT35" i="6"/>
  <c r="AZ35" i="6" s="1"/>
  <c r="D36" i="10"/>
  <c r="E36" i="10"/>
  <c r="F36" i="10" l="1"/>
  <c r="J36" i="10" s="1"/>
  <c r="O36" i="12"/>
  <c r="Q36" i="12" s="1"/>
  <c r="R36" i="12" s="1"/>
  <c r="S36" i="12" s="1"/>
  <c r="Y36" i="12" s="1"/>
  <c r="AU36" i="8"/>
  <c r="AW36" i="8" s="1"/>
  <c r="AD36" i="9"/>
  <c r="AC36" i="9"/>
  <c r="Y36" i="9"/>
  <c r="X36" i="9"/>
  <c r="AP36" i="8"/>
  <c r="AQ36" i="8"/>
  <c r="T36" i="12"/>
  <c r="U36" i="12"/>
  <c r="D36" i="6"/>
  <c r="F36" i="6" s="1"/>
  <c r="G36" i="10"/>
  <c r="H36" i="10" s="1"/>
  <c r="I36" i="10" s="1"/>
  <c r="X36" i="12" l="1"/>
  <c r="Z36" i="12" s="1"/>
  <c r="AA36" i="12" s="1"/>
  <c r="AB36" i="12" s="1"/>
  <c r="AH36" i="12" s="1"/>
  <c r="AE36" i="9"/>
  <c r="AX36" i="8"/>
  <c r="BA36" i="8" s="1"/>
  <c r="K36" i="10"/>
  <c r="L36" i="10" s="1"/>
  <c r="M36" i="10" s="1"/>
  <c r="N36" i="10"/>
  <c r="Z36" i="9"/>
  <c r="AA36" i="9" s="1"/>
  <c r="AB36" i="9" s="1"/>
  <c r="AF36" i="9"/>
  <c r="AR36" i="8"/>
  <c r="V36" i="12"/>
  <c r="W36" i="12"/>
  <c r="J36" i="6"/>
  <c r="G36" i="6"/>
  <c r="H36" i="6" s="1"/>
  <c r="I36" i="6" s="1"/>
  <c r="AG36" i="12" l="1"/>
  <c r="AI36" i="12" s="1"/>
  <c r="AJ36" i="12" s="1"/>
  <c r="AK36" i="12" s="1"/>
  <c r="AQ36" i="12" s="1"/>
  <c r="T36" i="10"/>
  <c r="U36" i="10"/>
  <c r="P36" i="10"/>
  <c r="O36" i="10"/>
  <c r="AM36" i="9"/>
  <c r="AL36" i="9"/>
  <c r="AH36" i="9"/>
  <c r="AG36" i="9"/>
  <c r="AS36" i="8"/>
  <c r="AT36" i="8" s="1"/>
  <c r="AZ36" i="8" s="1"/>
  <c r="AY36" i="8"/>
  <c r="BB36" i="8" s="1"/>
  <c r="C37" i="8" s="1"/>
  <c r="AD36" i="12"/>
  <c r="AC36" i="12"/>
  <c r="N36" i="6"/>
  <c r="K36" i="6"/>
  <c r="L36" i="6" s="1"/>
  <c r="M36" i="6" s="1"/>
  <c r="W36" i="10" l="1"/>
  <c r="AP36" i="12"/>
  <c r="AR36" i="12" s="1"/>
  <c r="AS36" i="12" s="1"/>
  <c r="AT36" i="12" s="1"/>
  <c r="AZ36" i="12" s="1"/>
  <c r="AN36" i="9"/>
  <c r="Q36" i="10"/>
  <c r="R36" i="10" s="1"/>
  <c r="S36" i="10" s="1"/>
  <c r="X36" i="10" s="1"/>
  <c r="AI36" i="9"/>
  <c r="AJ36" i="9" s="1"/>
  <c r="AK36" i="9" s="1"/>
  <c r="AP36" i="9" s="1"/>
  <c r="AD36" i="10"/>
  <c r="AC36" i="10"/>
  <c r="V36" i="10"/>
  <c r="AO36" i="9"/>
  <c r="E37" i="8"/>
  <c r="D37" i="8"/>
  <c r="AE36" i="12"/>
  <c r="AF36" i="12"/>
  <c r="O36" i="6"/>
  <c r="P36" i="6"/>
  <c r="U36" i="6"/>
  <c r="T36" i="6"/>
  <c r="AQ36" i="9" l="1"/>
  <c r="AR36" i="9" s="1"/>
  <c r="AS36" i="9" s="1"/>
  <c r="AT36" i="9" s="1"/>
  <c r="AZ36" i="9" s="1"/>
  <c r="Y36" i="10"/>
  <c r="Z36" i="10" s="1"/>
  <c r="AA36" i="10" s="1"/>
  <c r="AB36" i="10" s="1"/>
  <c r="AH36" i="10" s="1"/>
  <c r="AF36" i="10"/>
  <c r="AL36" i="10" s="1"/>
  <c r="F37" i="8"/>
  <c r="J37" i="8" s="1"/>
  <c r="AE36" i="10"/>
  <c r="AV36" i="9"/>
  <c r="AU36" i="9"/>
  <c r="AL36" i="12"/>
  <c r="AM36" i="12"/>
  <c r="W36" i="6"/>
  <c r="AD36" i="6" s="1"/>
  <c r="V36" i="6"/>
  <c r="Q36" i="6"/>
  <c r="R36" i="6" s="1"/>
  <c r="S36" i="6" s="1"/>
  <c r="Y36" i="6" s="1"/>
  <c r="G37" i="8" l="1"/>
  <c r="H37" i="8" s="1"/>
  <c r="I37" i="8" s="1"/>
  <c r="N37" i="8" s="1"/>
  <c r="AM36" i="10"/>
  <c r="AO36" i="10" s="1"/>
  <c r="AU36" i="10" s="1"/>
  <c r="AG36" i="10"/>
  <c r="AW36" i="9"/>
  <c r="AY36" i="9" s="1"/>
  <c r="AI36" i="10"/>
  <c r="AJ36" i="10" s="1"/>
  <c r="AK36" i="10" s="1"/>
  <c r="AX36" i="9"/>
  <c r="BA36" i="9" s="1"/>
  <c r="K37" i="8"/>
  <c r="L37" i="8" s="1"/>
  <c r="M37" i="8" s="1"/>
  <c r="AO36" i="12"/>
  <c r="AV36" i="12" s="1"/>
  <c r="AN36" i="12"/>
  <c r="AC36" i="6"/>
  <c r="AE36" i="6" s="1"/>
  <c r="X36" i="6"/>
  <c r="Z36" i="6" s="1"/>
  <c r="AA36" i="6" s="1"/>
  <c r="AB36" i="6" s="1"/>
  <c r="AG36" i="6" s="1"/>
  <c r="AN36" i="10" l="1"/>
  <c r="AV36" i="10"/>
  <c r="AX36" i="10" s="1"/>
  <c r="BA36" i="10" s="1"/>
  <c r="BB36" i="9"/>
  <c r="C37" i="9" s="1"/>
  <c r="D37" i="9" s="1"/>
  <c r="AP36" i="10"/>
  <c r="AQ36" i="10"/>
  <c r="T37" i="8"/>
  <c r="U37" i="8"/>
  <c r="P37" i="8"/>
  <c r="O37" i="8"/>
  <c r="AU36" i="12"/>
  <c r="AW36" i="12" s="1"/>
  <c r="AY36" i="12" s="1"/>
  <c r="AF36" i="6"/>
  <c r="AL36" i="6" s="1"/>
  <c r="AH36" i="6"/>
  <c r="AI36" i="6" s="1"/>
  <c r="AJ36" i="6" s="1"/>
  <c r="AK36" i="6" s="1"/>
  <c r="AW36" i="10" l="1"/>
  <c r="E37" i="9"/>
  <c r="F37" i="9" s="1"/>
  <c r="AX36" i="12"/>
  <c r="BA36" i="12" s="1"/>
  <c r="BB36" i="12" s="1"/>
  <c r="C37" i="12" s="1"/>
  <c r="AR36" i="10"/>
  <c r="AS36" i="10" s="1"/>
  <c r="AT36" i="10" s="1"/>
  <c r="AZ36" i="10" s="1"/>
  <c r="Q37" i="8"/>
  <c r="R37" i="8" s="1"/>
  <c r="S37" i="8" s="1"/>
  <c r="Y37" i="8" s="1"/>
  <c r="W37" i="8"/>
  <c r="AC37" i="8" s="1"/>
  <c r="V37" i="8"/>
  <c r="AM36" i="6"/>
  <c r="AO36" i="6" s="1"/>
  <c r="AQ36" i="6"/>
  <c r="AP36" i="6"/>
  <c r="AY36" i="10"/>
  <c r="G37" i="9" l="1"/>
  <c r="H37" i="9" s="1"/>
  <c r="I37" i="9" s="1"/>
  <c r="K37" i="9" s="1"/>
  <c r="L37" i="9" s="1"/>
  <c r="J37" i="9"/>
  <c r="D37" i="12"/>
  <c r="E37" i="12"/>
  <c r="AD37" i="8"/>
  <c r="AE37" i="8" s="1"/>
  <c r="X37" i="8"/>
  <c r="Z37" i="8" s="1"/>
  <c r="AA37" i="8" s="1"/>
  <c r="AB37" i="8" s="1"/>
  <c r="AN36" i="6"/>
  <c r="AR36" i="6"/>
  <c r="AS36" i="6" s="1"/>
  <c r="BB36" i="10"/>
  <c r="C37" i="10" s="1"/>
  <c r="M37" i="9" l="1"/>
  <c r="O37" i="9" s="1"/>
  <c r="AF37" i="8"/>
  <c r="AL37" i="8" s="1"/>
  <c r="N37" i="9"/>
  <c r="U37" i="9" s="1"/>
  <c r="F37" i="12"/>
  <c r="J37" i="12" s="1"/>
  <c r="AH37" i="8"/>
  <c r="AG37" i="8"/>
  <c r="AV36" i="6"/>
  <c r="AU36" i="6"/>
  <c r="AT36" i="6"/>
  <c r="AZ36" i="6" s="1"/>
  <c r="E37" i="10"/>
  <c r="D37" i="10"/>
  <c r="AM37" i="8" l="1"/>
  <c r="AO37" i="8" s="1"/>
  <c r="AV37" i="8" s="1"/>
  <c r="AI37" i="8"/>
  <c r="AJ37" i="8" s="1"/>
  <c r="AK37" i="8" s="1"/>
  <c r="AQ37" i="8" s="1"/>
  <c r="P37" i="9"/>
  <c r="Q37" i="9" s="1"/>
  <c r="R37" i="9" s="1"/>
  <c r="S37" i="9" s="1"/>
  <c r="G37" i="12"/>
  <c r="H37" i="12" s="1"/>
  <c r="I37" i="12" s="1"/>
  <c r="K37" i="12" s="1"/>
  <c r="L37" i="12" s="1"/>
  <c r="M37" i="12" s="1"/>
  <c r="P37" i="12" s="1"/>
  <c r="T37" i="9"/>
  <c r="V37" i="9" s="1"/>
  <c r="AN37" i="8"/>
  <c r="AX36" i="6"/>
  <c r="BA36" i="6" s="1"/>
  <c r="AW36" i="6"/>
  <c r="AY36" i="6" s="1"/>
  <c r="F37" i="10"/>
  <c r="AU37" i="8" l="1"/>
  <c r="AW37" i="8" s="1"/>
  <c r="AP37" i="8"/>
  <c r="AR37" i="8" s="1"/>
  <c r="N37" i="12"/>
  <c r="T37" i="12" s="1"/>
  <c r="W37" i="9"/>
  <c r="AC37" i="9" s="1"/>
  <c r="O37" i="12"/>
  <c r="Q37" i="12" s="1"/>
  <c r="R37" i="12" s="1"/>
  <c r="S37" i="12" s="1"/>
  <c r="AX37" i="8"/>
  <c r="BA37" i="8" s="1"/>
  <c r="Y37" i="9"/>
  <c r="X37" i="9"/>
  <c r="BB36" i="6"/>
  <c r="C37" i="6" s="1"/>
  <c r="E37" i="6" s="1"/>
  <c r="J37" i="10"/>
  <c r="G37" i="10"/>
  <c r="H37" i="10" s="1"/>
  <c r="I37" i="10" s="1"/>
  <c r="U37" i="12" l="1"/>
  <c r="W37" i="12" s="1"/>
  <c r="AD37" i="12" s="1"/>
  <c r="AD37" i="9"/>
  <c r="AF37" i="9" s="1"/>
  <c r="AL37" i="9" s="1"/>
  <c r="Y37" i="12"/>
  <c r="X37" i="12"/>
  <c r="Z37" i="9"/>
  <c r="AA37" i="9" s="1"/>
  <c r="AB37" i="9" s="1"/>
  <c r="AH37" i="9" s="1"/>
  <c r="K37" i="10"/>
  <c r="L37" i="10" s="1"/>
  <c r="M37" i="10" s="1"/>
  <c r="N37" i="10"/>
  <c r="AS37" i="8"/>
  <c r="AT37" i="8" s="1"/>
  <c r="AZ37" i="8" s="1"/>
  <c r="AY37" i="8"/>
  <c r="BB37" i="8" s="1"/>
  <c r="C38" i="8" s="1"/>
  <c r="D37" i="6"/>
  <c r="F37" i="6" s="1"/>
  <c r="J37" i="6" s="1"/>
  <c r="AE37" i="9" l="1"/>
  <c r="V37" i="12"/>
  <c r="AM37" i="9"/>
  <c r="AN37" i="9" s="1"/>
  <c r="AC37" i="12"/>
  <c r="Z37" i="12"/>
  <c r="AA37" i="12" s="1"/>
  <c r="AB37" i="12" s="1"/>
  <c r="AG37" i="9"/>
  <c r="AI37" i="9" s="1"/>
  <c r="AJ37" i="9" s="1"/>
  <c r="AK37" i="9" s="1"/>
  <c r="U37" i="10"/>
  <c r="T37" i="10"/>
  <c r="P37" i="10"/>
  <c r="O37" i="10"/>
  <c r="Q37" i="10" s="1"/>
  <c r="R37" i="10" s="1"/>
  <c r="S37" i="10" s="1"/>
  <c r="D38" i="8"/>
  <c r="E38" i="8"/>
  <c r="G37" i="6"/>
  <c r="H37" i="6" s="1"/>
  <c r="I37" i="6" s="1"/>
  <c r="K37" i="6" s="1"/>
  <c r="L37" i="6" s="1"/>
  <c r="M37" i="6" s="1"/>
  <c r="O37" i="6" s="1"/>
  <c r="AO37" i="9" l="1"/>
  <c r="AV37" i="9" s="1"/>
  <c r="AF37" i="12"/>
  <c r="AE37" i="12"/>
  <c r="AG37" i="12"/>
  <c r="AH37" i="12"/>
  <c r="V37" i="10"/>
  <c r="F38" i="8"/>
  <c r="G38" i="8" s="1"/>
  <c r="H38" i="8" s="1"/>
  <c r="I38" i="8" s="1"/>
  <c r="Y37" i="10"/>
  <c r="X37" i="10"/>
  <c r="W37" i="10"/>
  <c r="AP37" i="9"/>
  <c r="AQ37" i="9"/>
  <c r="N37" i="6"/>
  <c r="U37" i="6" s="1"/>
  <c r="P37" i="6"/>
  <c r="Q37" i="6" s="1"/>
  <c r="R37" i="6" s="1"/>
  <c r="S37" i="6" s="1"/>
  <c r="Y37" i="6" s="1"/>
  <c r="AU37" i="9" l="1"/>
  <c r="AX37" i="9" s="1"/>
  <c r="BA37" i="9" s="1"/>
  <c r="AL37" i="12"/>
  <c r="AM37" i="12"/>
  <c r="AW37" i="9"/>
  <c r="AI37" i="12"/>
  <c r="AJ37" i="12" s="1"/>
  <c r="AK37" i="12" s="1"/>
  <c r="J38" i="8"/>
  <c r="N38" i="8" s="1"/>
  <c r="AC37" i="10"/>
  <c r="AD37" i="10"/>
  <c r="Z37" i="10"/>
  <c r="AA37" i="10" s="1"/>
  <c r="AB37" i="10" s="1"/>
  <c r="AR37" i="9"/>
  <c r="K38" i="8"/>
  <c r="L38" i="8" s="1"/>
  <c r="T37" i="6"/>
  <c r="V37" i="6" s="1"/>
  <c r="X37" i="6"/>
  <c r="Z37" i="6" s="1"/>
  <c r="AA37" i="6" s="1"/>
  <c r="AB37" i="6" s="1"/>
  <c r="AG37" i="6" s="1"/>
  <c r="AO37" i="12" l="1"/>
  <c r="AU37" i="12" s="1"/>
  <c r="AN37" i="12"/>
  <c r="AP37" i="12"/>
  <c r="AQ37" i="12"/>
  <c r="M38" i="8"/>
  <c r="P38" i="8" s="1"/>
  <c r="AE37" i="10"/>
  <c r="AH37" i="10"/>
  <c r="AG37" i="10"/>
  <c r="AF37" i="10"/>
  <c r="AS37" i="9"/>
  <c r="AT37" i="9" s="1"/>
  <c r="AZ37" i="9" s="1"/>
  <c r="AY37" i="9"/>
  <c r="BB37" i="9" s="1"/>
  <c r="C38" i="9" s="1"/>
  <c r="U38" i="8"/>
  <c r="T38" i="8"/>
  <c r="W37" i="6"/>
  <c r="AD37" i="6" s="1"/>
  <c r="AH37" i="6"/>
  <c r="AI37" i="6" s="1"/>
  <c r="AJ37" i="6" s="1"/>
  <c r="AK37" i="6" s="1"/>
  <c r="AQ37" i="6" s="1"/>
  <c r="AV37" i="12" l="1"/>
  <c r="AX37" i="12" s="1"/>
  <c r="BA37" i="12" s="1"/>
  <c r="AR37" i="12"/>
  <c r="AS37" i="12" s="1"/>
  <c r="AT37" i="12" s="1"/>
  <c r="AZ37" i="12" s="1"/>
  <c r="O38" i="8"/>
  <c r="Q38" i="8" s="1"/>
  <c r="R38" i="8" s="1"/>
  <c r="S38" i="8" s="1"/>
  <c r="X38" i="8" s="1"/>
  <c r="W38" i="8"/>
  <c r="AC38" i="8" s="1"/>
  <c r="AM37" i="10"/>
  <c r="AL37" i="10"/>
  <c r="AI37" i="10"/>
  <c r="AJ37" i="10" s="1"/>
  <c r="AK37" i="10" s="1"/>
  <c r="D38" i="9"/>
  <c r="E38" i="9"/>
  <c r="V38" i="8"/>
  <c r="AC37" i="6"/>
  <c r="AF37" i="6" s="1"/>
  <c r="AL37" i="6" s="1"/>
  <c r="AP37" i="6"/>
  <c r="AR37" i="6" s="1"/>
  <c r="AW37" i="12" l="1"/>
  <c r="AY37" i="12" s="1"/>
  <c r="BB37" i="12" s="1"/>
  <c r="C38" i="12" s="1"/>
  <c r="D38" i="12" s="1"/>
  <c r="AN37" i="10"/>
  <c r="Y38" i="8"/>
  <c r="Z38" i="8" s="1"/>
  <c r="AA38" i="8" s="1"/>
  <c r="AB38" i="8" s="1"/>
  <c r="AG38" i="8" s="1"/>
  <c r="AO37" i="10"/>
  <c r="AU37" i="10" s="1"/>
  <c r="F38" i="9"/>
  <c r="G38" i="9" s="1"/>
  <c r="H38" i="9" s="1"/>
  <c r="I38" i="9" s="1"/>
  <c r="AD38" i="8"/>
  <c r="AF38" i="8" s="1"/>
  <c r="AL38" i="8" s="1"/>
  <c r="AQ37" i="10"/>
  <c r="AP37" i="10"/>
  <c r="AM37" i="6"/>
  <c r="AN37" i="6" s="1"/>
  <c r="AE37" i="6"/>
  <c r="AS37" i="6"/>
  <c r="E38" i="12" l="1"/>
  <c r="F38" i="12" s="1"/>
  <c r="J38" i="9"/>
  <c r="N38" i="9" s="1"/>
  <c r="AV37" i="10"/>
  <c r="AW37" i="10" s="1"/>
  <c r="AO37" i="6"/>
  <c r="AU37" i="6" s="1"/>
  <c r="AH38" i="8"/>
  <c r="AI38" i="8" s="1"/>
  <c r="AJ38" i="8" s="1"/>
  <c r="AK38" i="8" s="1"/>
  <c r="AM38" i="8"/>
  <c r="AN38" i="8" s="1"/>
  <c r="AE38" i="8"/>
  <c r="AR37" i="10"/>
  <c r="AS37" i="10" s="1"/>
  <c r="AT37" i="10" s="1"/>
  <c r="AZ37" i="10" s="1"/>
  <c r="K38" i="9"/>
  <c r="L38" i="9" s="1"/>
  <c r="M38" i="9" s="1"/>
  <c r="AT37" i="6"/>
  <c r="AZ37" i="6" s="1"/>
  <c r="AX37" i="10" l="1"/>
  <c r="BA37" i="10" s="1"/>
  <c r="G38" i="12"/>
  <c r="H38" i="12" s="1"/>
  <c r="I38" i="12" s="1"/>
  <c r="K38" i="12" s="1"/>
  <c r="L38" i="12" s="1"/>
  <c r="J38" i="12"/>
  <c r="AV37" i="6"/>
  <c r="AW37" i="6" s="1"/>
  <c r="AY37" i="6" s="1"/>
  <c r="AP38" i="8"/>
  <c r="AQ38" i="8"/>
  <c r="AO38" i="8"/>
  <c r="AU38" i="8" s="1"/>
  <c r="AY37" i="10"/>
  <c r="BB37" i="10" s="1"/>
  <c r="C38" i="10" s="1"/>
  <c r="D38" i="10" s="1"/>
  <c r="U38" i="9"/>
  <c r="T38" i="9"/>
  <c r="O38" i="9"/>
  <c r="P38" i="9"/>
  <c r="AX37" i="6" l="1"/>
  <c r="BA37" i="6" s="1"/>
  <c r="BB37" i="6" s="1"/>
  <c r="C38" i="6" s="1"/>
  <c r="E38" i="6" s="1"/>
  <c r="M38" i="12"/>
  <c r="P38" i="12" s="1"/>
  <c r="O38" i="12"/>
  <c r="Q38" i="12" s="1"/>
  <c r="R38" i="12" s="1"/>
  <c r="S38" i="12" s="1"/>
  <c r="N38" i="12"/>
  <c r="AR38" i="8"/>
  <c r="AS38" i="8" s="1"/>
  <c r="AT38" i="8" s="1"/>
  <c r="AZ38" i="8" s="1"/>
  <c r="AV38" i="8"/>
  <c r="AW38" i="8" s="1"/>
  <c r="V38" i="9"/>
  <c r="E38" i="10"/>
  <c r="F38" i="10" s="1"/>
  <c r="Q38" i="9"/>
  <c r="R38" i="9" s="1"/>
  <c r="S38" i="9" s="1"/>
  <c r="X38" i="9" s="1"/>
  <c r="W38" i="9"/>
  <c r="AX38" i="8" l="1"/>
  <c r="BA38" i="8" s="1"/>
  <c r="X38" i="12"/>
  <c r="Y38" i="12"/>
  <c r="T38" i="12"/>
  <c r="U38" i="12"/>
  <c r="AY38" i="8"/>
  <c r="Y38" i="9"/>
  <c r="Z38" i="9" s="1"/>
  <c r="AA38" i="9" s="1"/>
  <c r="AB38" i="9" s="1"/>
  <c r="AD38" i="9"/>
  <c r="AC38" i="9"/>
  <c r="D38" i="6"/>
  <c r="F38" i="6" s="1"/>
  <c r="J38" i="6" s="1"/>
  <c r="J38" i="10"/>
  <c r="G38" i="10"/>
  <c r="H38" i="10" s="1"/>
  <c r="I38" i="10" s="1"/>
  <c r="BB38" i="8" l="1"/>
  <c r="C39" i="8" s="1"/>
  <c r="V38" i="12"/>
  <c r="W38" i="12"/>
  <c r="AD38" i="12" s="1"/>
  <c r="Z38" i="12"/>
  <c r="AA38" i="12" s="1"/>
  <c r="AB38" i="12" s="1"/>
  <c r="AH38" i="12" s="1"/>
  <c r="AC38" i="12"/>
  <c r="D39" i="8"/>
  <c r="E39" i="8"/>
  <c r="AE38" i="9"/>
  <c r="N38" i="10"/>
  <c r="K38" i="10"/>
  <c r="L38" i="10" s="1"/>
  <c r="M38" i="10" s="1"/>
  <c r="AG38" i="9"/>
  <c r="AH38" i="9"/>
  <c r="AF38" i="9"/>
  <c r="G38" i="6"/>
  <c r="H38" i="6" s="1"/>
  <c r="I38" i="6" s="1"/>
  <c r="K38" i="6" s="1"/>
  <c r="L38" i="6" s="1"/>
  <c r="M38" i="6" s="1"/>
  <c r="AE38" i="12" l="1"/>
  <c r="AG38" i="12"/>
  <c r="AI38" i="12" s="1"/>
  <c r="AJ38" i="12" s="1"/>
  <c r="AK38" i="12" s="1"/>
  <c r="AQ38" i="12" s="1"/>
  <c r="AF38" i="12"/>
  <c r="F39" i="8"/>
  <c r="J39" i="8" s="1"/>
  <c r="O38" i="10"/>
  <c r="P38" i="10"/>
  <c r="T38" i="10"/>
  <c r="U38" i="10"/>
  <c r="AM38" i="9"/>
  <c r="AL38" i="9"/>
  <c r="AI38" i="9"/>
  <c r="AJ38" i="9" s="1"/>
  <c r="AK38" i="9" s="1"/>
  <c r="O38" i="6"/>
  <c r="P38" i="6"/>
  <c r="N38" i="6"/>
  <c r="AP38" i="12" l="1"/>
  <c r="AR38" i="12" s="1"/>
  <c r="AS38" i="12" s="1"/>
  <c r="AT38" i="12" s="1"/>
  <c r="AZ38" i="12" s="1"/>
  <c r="AM38" i="12"/>
  <c r="AL38" i="12"/>
  <c r="G39" i="8"/>
  <c r="H39" i="8" s="1"/>
  <c r="I39" i="8" s="1"/>
  <c r="AN38" i="9"/>
  <c r="W38" i="10"/>
  <c r="AD38" i="10" s="1"/>
  <c r="V38" i="10"/>
  <c r="Q38" i="10"/>
  <c r="R38" i="10" s="1"/>
  <c r="S38" i="10" s="1"/>
  <c r="AP38" i="9"/>
  <c r="AQ38" i="9"/>
  <c r="AO38" i="9"/>
  <c r="Q38" i="6"/>
  <c r="R38" i="6" s="1"/>
  <c r="S38" i="6" s="1"/>
  <c r="X38" i="6" s="1"/>
  <c r="U38" i="6"/>
  <c r="T38" i="6"/>
  <c r="AN38" i="12" l="1"/>
  <c r="AO38" i="12"/>
  <c r="AC38" i="10"/>
  <c r="AF38" i="10" s="1"/>
  <c r="K39" i="8"/>
  <c r="L39" i="8" s="1"/>
  <c r="M39" i="8" s="1"/>
  <c r="N39" i="8"/>
  <c r="AE38" i="10"/>
  <c r="Y38" i="10"/>
  <c r="X38" i="10"/>
  <c r="AV38" i="9"/>
  <c r="AU38" i="9"/>
  <c r="AR38" i="9"/>
  <c r="AS38" i="9" s="1"/>
  <c r="AT38" i="9" s="1"/>
  <c r="AZ38" i="9" s="1"/>
  <c r="Y38" i="6"/>
  <c r="Z38" i="6" s="1"/>
  <c r="AA38" i="6" s="1"/>
  <c r="AB38" i="6" s="1"/>
  <c r="AG38" i="6" s="1"/>
  <c r="W38" i="6"/>
  <c r="AD38" i="6" s="1"/>
  <c r="V38" i="6"/>
  <c r="AU38" i="12" l="1"/>
  <c r="AV38" i="12"/>
  <c r="Z38" i="10"/>
  <c r="AA38" i="10" s="1"/>
  <c r="AB38" i="10" s="1"/>
  <c r="AH38" i="10" s="1"/>
  <c r="T39" i="8"/>
  <c r="U39" i="8"/>
  <c r="P39" i="8"/>
  <c r="O39" i="8"/>
  <c r="AH38" i="6"/>
  <c r="AI38" i="6" s="1"/>
  <c r="AJ38" i="6" s="1"/>
  <c r="AK38" i="6" s="1"/>
  <c r="AP38" i="6" s="1"/>
  <c r="AW38" i="9"/>
  <c r="AY38" i="9" s="1"/>
  <c r="AL38" i="10"/>
  <c r="AM38" i="10"/>
  <c r="AX38" i="9"/>
  <c r="BA38" i="9" s="1"/>
  <c r="AC38" i="6"/>
  <c r="AF38" i="6" s="1"/>
  <c r="AL38" i="6" s="1"/>
  <c r="W39" i="8" l="1"/>
  <c r="AC39" i="8" s="1"/>
  <c r="AX38" i="12"/>
  <c r="BA38" i="12" s="1"/>
  <c r="AW38" i="12"/>
  <c r="AY38" i="12" s="1"/>
  <c r="AG38" i="10"/>
  <c r="AI38" i="10" s="1"/>
  <c r="AJ38" i="10" s="1"/>
  <c r="AK38" i="10" s="1"/>
  <c r="Q39" i="8"/>
  <c r="R39" i="8" s="1"/>
  <c r="S39" i="8" s="1"/>
  <c r="X39" i="8" s="1"/>
  <c r="V39" i="8"/>
  <c r="AQ38" i="6"/>
  <c r="AR38" i="6" s="1"/>
  <c r="AS38" i="6" s="1"/>
  <c r="AT38" i="6" s="1"/>
  <c r="AZ38" i="6" s="1"/>
  <c r="BB38" i="9"/>
  <c r="C39" i="9" s="1"/>
  <c r="D39" i="9" s="1"/>
  <c r="AE38" i="6"/>
  <c r="AO38" i="10"/>
  <c r="AV38" i="10" s="1"/>
  <c r="AN38" i="10"/>
  <c r="AM38" i="6"/>
  <c r="AO38" i="6" s="1"/>
  <c r="AU38" i="6" s="1"/>
  <c r="AD39" i="8" l="1"/>
  <c r="BB38" i="12"/>
  <c r="C39" i="12" s="1"/>
  <c r="D39" i="12" s="1"/>
  <c r="Y39" i="8"/>
  <c r="Z39" i="8" s="1"/>
  <c r="AA39" i="8" s="1"/>
  <c r="AB39" i="8" s="1"/>
  <c r="AG39" i="8" s="1"/>
  <c r="AV38" i="6"/>
  <c r="AX38" i="6" s="1"/>
  <c r="BA38" i="6" s="1"/>
  <c r="AN38" i="6"/>
  <c r="AF39" i="8"/>
  <c r="AL39" i="8" s="1"/>
  <c r="AQ38" i="10"/>
  <c r="AP38" i="10"/>
  <c r="AU38" i="10"/>
  <c r="AW38" i="10" s="1"/>
  <c r="AE39" i="8"/>
  <c r="E39" i="9"/>
  <c r="F39" i="9" s="1"/>
  <c r="J39" i="9" s="1"/>
  <c r="E39" i="12" l="1"/>
  <c r="F39" i="12" s="1"/>
  <c r="G39" i="12" s="1"/>
  <c r="H39" i="12" s="1"/>
  <c r="I39" i="12" s="1"/>
  <c r="K39" i="12" s="1"/>
  <c r="L39" i="12" s="1"/>
  <c r="AR38" i="10"/>
  <c r="AS38" i="10" s="1"/>
  <c r="AT38" i="10" s="1"/>
  <c r="AZ38" i="10" s="1"/>
  <c r="AH39" i="8"/>
  <c r="AI39" i="8" s="1"/>
  <c r="AJ39" i="8" s="1"/>
  <c r="AK39" i="8" s="1"/>
  <c r="AQ39" i="8" s="1"/>
  <c r="AW38" i="6"/>
  <c r="AY38" i="6" s="1"/>
  <c r="BB38" i="6" s="1"/>
  <c r="C39" i="6" s="1"/>
  <c r="D39" i="6" s="1"/>
  <c r="AM39" i="8"/>
  <c r="AO39" i="8" s="1"/>
  <c r="AV39" i="8" s="1"/>
  <c r="AY38" i="10"/>
  <c r="AX38" i="10"/>
  <c r="BA38" i="10" s="1"/>
  <c r="G39" i="9"/>
  <c r="H39" i="9" s="1"/>
  <c r="I39" i="9" s="1"/>
  <c r="N39" i="9" s="1"/>
  <c r="AN39" i="8" l="1"/>
  <c r="AP39" i="8"/>
  <c r="AR39" i="8" s="1"/>
  <c r="AS39" i="8" s="1"/>
  <c r="AT39" i="8" s="1"/>
  <c r="AZ39" i="8" s="1"/>
  <c r="BB38" i="10"/>
  <c r="C39" i="10" s="1"/>
  <c r="E39" i="10" s="1"/>
  <c r="J39" i="12"/>
  <c r="M39" i="12" s="1"/>
  <c r="P39" i="12" s="1"/>
  <c r="AU39" i="8"/>
  <c r="AX39" i="8" s="1"/>
  <c r="BA39" i="8" s="1"/>
  <c r="K39" i="9"/>
  <c r="L39" i="9" s="1"/>
  <c r="M39" i="9" s="1"/>
  <c r="P39" i="9" s="1"/>
  <c r="T39" i="9"/>
  <c r="U39" i="9"/>
  <c r="E39" i="6"/>
  <c r="F39" i="6" s="1"/>
  <c r="G39" i="6" s="1"/>
  <c r="H39" i="6" s="1"/>
  <c r="I39" i="6" s="1"/>
  <c r="K39" i="6" s="1"/>
  <c r="L39" i="6" s="1"/>
  <c r="D39" i="10" l="1"/>
  <c r="F39" i="10" s="1"/>
  <c r="J39" i="10" s="1"/>
  <c r="AW39" i="8"/>
  <c r="AY39" i="8" s="1"/>
  <c r="BB39" i="8" s="1"/>
  <c r="C40" i="8" s="1"/>
  <c r="D40" i="8" s="1"/>
  <c r="N39" i="12"/>
  <c r="O39" i="9"/>
  <c r="Q39" i="9" s="1"/>
  <c r="R39" i="9" s="1"/>
  <c r="S39" i="9" s="1"/>
  <c r="O39" i="12"/>
  <c r="Q39" i="12" s="1"/>
  <c r="R39" i="12" s="1"/>
  <c r="S39" i="12" s="1"/>
  <c r="T39" i="12"/>
  <c r="U39" i="12"/>
  <c r="W39" i="12" s="1"/>
  <c r="AD39" i="12" s="1"/>
  <c r="W39" i="9"/>
  <c r="AD39" i="9" s="1"/>
  <c r="V39" i="9"/>
  <c r="J39" i="6"/>
  <c r="M39" i="6" s="1"/>
  <c r="P39" i="6" s="1"/>
  <c r="G39" i="10" l="1"/>
  <c r="H39" i="10" s="1"/>
  <c r="I39" i="10" s="1"/>
  <c r="Y39" i="12"/>
  <c r="X39" i="12"/>
  <c r="E40" i="8"/>
  <c r="F40" i="8" s="1"/>
  <c r="J40" i="8" s="1"/>
  <c r="AC39" i="12"/>
  <c r="AE39" i="12" s="1"/>
  <c r="V39" i="12"/>
  <c r="AC39" i="9"/>
  <c r="AF39" i="9" s="1"/>
  <c r="K39" i="10"/>
  <c r="L39" i="10" s="1"/>
  <c r="M39" i="10" s="1"/>
  <c r="N39" i="10"/>
  <c r="Y39" i="9"/>
  <c r="X39" i="9"/>
  <c r="N39" i="6"/>
  <c r="T39" i="6" s="1"/>
  <c r="O39" i="6"/>
  <c r="Q39" i="6" s="1"/>
  <c r="R39" i="6" s="1"/>
  <c r="S39" i="6" s="1"/>
  <c r="X39" i="6" s="1"/>
  <c r="Z39" i="12" l="1"/>
  <c r="AA39" i="12" s="1"/>
  <c r="AB39" i="12" s="1"/>
  <c r="AG39" i="12" s="1"/>
  <c r="AF39" i="12"/>
  <c r="G40" i="8"/>
  <c r="H40" i="8" s="1"/>
  <c r="I40" i="8" s="1"/>
  <c r="K40" i="8" s="1"/>
  <c r="L40" i="8" s="1"/>
  <c r="M40" i="8" s="1"/>
  <c r="AE39" i="9"/>
  <c r="Z39" i="9"/>
  <c r="AA39" i="9" s="1"/>
  <c r="AB39" i="9" s="1"/>
  <c r="AH39" i="9" s="1"/>
  <c r="T39" i="10"/>
  <c r="U39" i="10"/>
  <c r="P39" i="10"/>
  <c r="O39" i="10"/>
  <c r="AL39" i="9"/>
  <c r="AM39" i="9"/>
  <c r="U39" i="6"/>
  <c r="V39" i="6" s="1"/>
  <c r="Y39" i="6"/>
  <c r="Z39" i="6" s="1"/>
  <c r="AA39" i="6" s="1"/>
  <c r="AB39" i="6" s="1"/>
  <c r="AH39" i="12" l="1"/>
  <c r="AI39" i="12" s="1"/>
  <c r="AJ39" i="12" s="1"/>
  <c r="AK39" i="12" s="1"/>
  <c r="N40" i="8"/>
  <c r="T40" i="8" s="1"/>
  <c r="AL39" i="12"/>
  <c r="AM39" i="12"/>
  <c r="Q39" i="10"/>
  <c r="R39" i="10" s="1"/>
  <c r="S39" i="10" s="1"/>
  <c r="Y39" i="10" s="1"/>
  <c r="AG39" i="9"/>
  <c r="AI39" i="9" s="1"/>
  <c r="AJ39" i="9" s="1"/>
  <c r="AK39" i="9" s="1"/>
  <c r="AP39" i="9" s="1"/>
  <c r="AO39" i="9"/>
  <c r="AU39" i="9" s="1"/>
  <c r="V39" i="10"/>
  <c r="AN39" i="9"/>
  <c r="W39" i="10"/>
  <c r="P40" i="8"/>
  <c r="O40" i="8"/>
  <c r="W39" i="6"/>
  <c r="AD39" i="6" s="1"/>
  <c r="AH39" i="6"/>
  <c r="AG39" i="6"/>
  <c r="U40" i="8" l="1"/>
  <c r="W40" i="8" s="1"/>
  <c r="AD40" i="8" s="1"/>
  <c r="AO39" i="12"/>
  <c r="AU39" i="12" s="1"/>
  <c r="AQ39" i="12"/>
  <c r="AP39" i="12"/>
  <c r="AN39" i="12"/>
  <c r="X39" i="10"/>
  <c r="Z39" i="10" s="1"/>
  <c r="AA39" i="10" s="1"/>
  <c r="AB39" i="10" s="1"/>
  <c r="AH39" i="10" s="1"/>
  <c r="AV39" i="9"/>
  <c r="AW39" i="9" s="1"/>
  <c r="AQ39" i="9"/>
  <c r="AR39" i="9" s="1"/>
  <c r="AS39" i="9" s="1"/>
  <c r="AT39" i="9" s="1"/>
  <c r="AZ39" i="9" s="1"/>
  <c r="Q40" i="8"/>
  <c r="R40" i="8" s="1"/>
  <c r="S40" i="8" s="1"/>
  <c r="Y40" i="8" s="1"/>
  <c r="AD39" i="10"/>
  <c r="AC39" i="10"/>
  <c r="AC39" i="6"/>
  <c r="AE39" i="6" s="1"/>
  <c r="AI39" i="6"/>
  <c r="AJ39" i="6" s="1"/>
  <c r="AK39" i="6" s="1"/>
  <c r="AQ39" i="6" s="1"/>
  <c r="V40" i="8" l="1"/>
  <c r="AR39" i="12"/>
  <c r="AS39" i="12" s="1"/>
  <c r="AT39" i="12" s="1"/>
  <c r="AZ39" i="12" s="1"/>
  <c r="AV39" i="12"/>
  <c r="AX39" i="12" s="1"/>
  <c r="BA39" i="12" s="1"/>
  <c r="AX39" i="9"/>
  <c r="BA39" i="9" s="1"/>
  <c r="AG39" i="10"/>
  <c r="AI39" i="10" s="1"/>
  <c r="AJ39" i="10" s="1"/>
  <c r="AK39" i="10" s="1"/>
  <c r="AQ39" i="10" s="1"/>
  <c r="AC40" i="8"/>
  <c r="AF40" i="8" s="1"/>
  <c r="AE39" i="10"/>
  <c r="X40" i="8"/>
  <c r="Z40" i="8" s="1"/>
  <c r="AA40" i="8" s="1"/>
  <c r="AB40" i="8" s="1"/>
  <c r="AF39" i="10"/>
  <c r="AY39" i="9"/>
  <c r="AF39" i="6"/>
  <c r="AP39" i="6"/>
  <c r="AR39" i="6" s="1"/>
  <c r="AS39" i="6" s="1"/>
  <c r="BB39" i="9" l="1"/>
  <c r="C40" i="9" s="1"/>
  <c r="AW39" i="12"/>
  <c r="AY39" i="12" s="1"/>
  <c r="BB39" i="12" s="1"/>
  <c r="C40" i="12" s="1"/>
  <c r="E40" i="12" s="1"/>
  <c r="AE40" i="8"/>
  <c r="AP39" i="10"/>
  <c r="AR39" i="10" s="1"/>
  <c r="AS39" i="10" s="1"/>
  <c r="AT39" i="10" s="1"/>
  <c r="AM39" i="10"/>
  <c r="AL39" i="10"/>
  <c r="E40" i="9"/>
  <c r="D40" i="9"/>
  <c r="AL40" i="8"/>
  <c r="AM40" i="8"/>
  <c r="AH40" i="8"/>
  <c r="AG40" i="8"/>
  <c r="AM39" i="6"/>
  <c r="AL39" i="6"/>
  <c r="AT39" i="6"/>
  <c r="AZ39" i="6" s="1"/>
  <c r="D40" i="12" l="1"/>
  <c r="F40" i="12" s="1"/>
  <c r="J40" i="12" s="1"/>
  <c r="AN39" i="10"/>
  <c r="AO40" i="8"/>
  <c r="AU40" i="8" s="1"/>
  <c r="AO39" i="10"/>
  <c r="F40" i="9"/>
  <c r="AI40" i="8"/>
  <c r="AJ40" i="8" s="1"/>
  <c r="AK40" i="8" s="1"/>
  <c r="AN40" i="8"/>
  <c r="AO39" i="6"/>
  <c r="AU39" i="6" s="1"/>
  <c r="AN39" i="6"/>
  <c r="AZ39" i="10"/>
  <c r="G40" i="12" l="1"/>
  <c r="H40" i="12" s="1"/>
  <c r="I40" i="12" s="1"/>
  <c r="K40" i="12" s="1"/>
  <c r="L40" i="12" s="1"/>
  <c r="M40" i="12" s="1"/>
  <c r="P40" i="12" s="1"/>
  <c r="AV40" i="8"/>
  <c r="AW40" i="8" s="1"/>
  <c r="AV39" i="10"/>
  <c r="AU39" i="10"/>
  <c r="G40" i="9"/>
  <c r="H40" i="9" s="1"/>
  <c r="I40" i="9" s="1"/>
  <c r="J40" i="9"/>
  <c r="AP40" i="8"/>
  <c r="AQ40" i="8"/>
  <c r="AV39" i="6"/>
  <c r="AX39" i="6" s="1"/>
  <c r="BA39" i="6" s="1"/>
  <c r="O40" i="12" l="1"/>
  <c r="Q40" i="12" s="1"/>
  <c r="R40" i="12" s="1"/>
  <c r="S40" i="12" s="1"/>
  <c r="N40" i="12"/>
  <c r="U40" i="12" s="1"/>
  <c r="AW39" i="6"/>
  <c r="AY39" i="6" s="1"/>
  <c r="BB39" i="6" s="1"/>
  <c r="C40" i="6" s="1"/>
  <c r="D40" i="6" s="1"/>
  <c r="T40" i="12"/>
  <c r="W40" i="12" s="1"/>
  <c r="AC40" i="12" s="1"/>
  <c r="AX40" i="8"/>
  <c r="BA40" i="8" s="1"/>
  <c r="AX39" i="10"/>
  <c r="BA39" i="10" s="1"/>
  <c r="AW39" i="10"/>
  <c r="AY39" i="10" s="1"/>
  <c r="N40" i="9"/>
  <c r="K40" i="9"/>
  <c r="L40" i="9" s="1"/>
  <c r="M40" i="9" s="1"/>
  <c r="AR40" i="8"/>
  <c r="V40" i="12" l="1"/>
  <c r="BB39" i="10"/>
  <c r="C40" i="10" s="1"/>
  <c r="D40" i="10" s="1"/>
  <c r="AD40" i="12"/>
  <c r="AF40" i="12" s="1"/>
  <c r="E40" i="10"/>
  <c r="P40" i="9"/>
  <c r="O40" i="9"/>
  <c r="T40" i="9"/>
  <c r="U40" i="9"/>
  <c r="AS40" i="8"/>
  <c r="AT40" i="8" s="1"/>
  <c r="AZ40" i="8" s="1"/>
  <c r="AY40" i="8"/>
  <c r="BB40" i="8" s="1"/>
  <c r="C41" i="8" s="1"/>
  <c r="E40" i="6"/>
  <c r="F40" i="6" s="1"/>
  <c r="G40" i="6" s="1"/>
  <c r="H40" i="6" s="1"/>
  <c r="I40" i="6" s="1"/>
  <c r="K40" i="6" s="1"/>
  <c r="L40" i="6" s="1"/>
  <c r="X40" i="12"/>
  <c r="Y40" i="12"/>
  <c r="F40" i="10" l="1"/>
  <c r="G40" i="10" s="1"/>
  <c r="H40" i="10" s="1"/>
  <c r="I40" i="10" s="1"/>
  <c r="K40" i="10" s="1"/>
  <c r="L40" i="10" s="1"/>
  <c r="AE40" i="12"/>
  <c r="Q40" i="9"/>
  <c r="R40" i="9" s="1"/>
  <c r="S40" i="9" s="1"/>
  <c r="Y40" i="9" s="1"/>
  <c r="W40" i="9"/>
  <c r="AC40" i="9" s="1"/>
  <c r="V40" i="9"/>
  <c r="E41" i="8"/>
  <c r="D41" i="8"/>
  <c r="J40" i="6"/>
  <c r="N40" i="6" s="1"/>
  <c r="T40" i="6" s="1"/>
  <c r="AL40" i="12"/>
  <c r="AM40" i="12"/>
  <c r="Z40" i="12"/>
  <c r="AA40" i="12" s="1"/>
  <c r="AB40" i="12" s="1"/>
  <c r="M40" i="10" l="1"/>
  <c r="P40" i="10" s="1"/>
  <c r="J40" i="10"/>
  <c r="N40" i="10" s="1"/>
  <c r="X40" i="9"/>
  <c r="Z40" i="9" s="1"/>
  <c r="AA40" i="9" s="1"/>
  <c r="AB40" i="9" s="1"/>
  <c r="M40" i="6"/>
  <c r="P40" i="6" s="1"/>
  <c r="AD40" i="9"/>
  <c r="F41" i="8"/>
  <c r="G41" i="8" s="1"/>
  <c r="H41" i="8" s="1"/>
  <c r="I41" i="8" s="1"/>
  <c r="AF40" i="9"/>
  <c r="AL40" i="9" s="1"/>
  <c r="U40" i="10"/>
  <c r="T40" i="10"/>
  <c r="AE40" i="9"/>
  <c r="U40" i="6"/>
  <c r="W40" i="6" s="1"/>
  <c r="AC40" i="6" s="1"/>
  <c r="AO40" i="12"/>
  <c r="AU40" i="12" s="1"/>
  <c r="AH40" i="12"/>
  <c r="AG40" i="12"/>
  <c r="AN40" i="12"/>
  <c r="O40" i="10" l="1"/>
  <c r="Q40" i="10" s="1"/>
  <c r="R40" i="10" s="1"/>
  <c r="S40" i="10" s="1"/>
  <c r="O40" i="6"/>
  <c r="Q40" i="6" s="1"/>
  <c r="R40" i="6" s="1"/>
  <c r="S40" i="6" s="1"/>
  <c r="Y40" i="6" s="1"/>
  <c r="V40" i="10"/>
  <c r="AM40" i="9"/>
  <c r="AN40" i="9" s="1"/>
  <c r="J41" i="8"/>
  <c r="N41" i="8" s="1"/>
  <c r="W40" i="10"/>
  <c r="AG40" i="9"/>
  <c r="AH40" i="9"/>
  <c r="K41" i="8"/>
  <c r="L41" i="8" s="1"/>
  <c r="AD40" i="6"/>
  <c r="AF40" i="6" s="1"/>
  <c r="AL40" i="6" s="1"/>
  <c r="V40" i="6"/>
  <c r="AI40" i="12"/>
  <c r="AJ40" i="12" s="1"/>
  <c r="AK40" i="12" s="1"/>
  <c r="AP40" i="12" s="1"/>
  <c r="AV40" i="12"/>
  <c r="AX40" i="12" s="1"/>
  <c r="BA40" i="12" s="1"/>
  <c r="Y40" i="10" l="1"/>
  <c r="X40" i="10"/>
  <c r="X40" i="6"/>
  <c r="Z40" i="6" s="1"/>
  <c r="AA40" i="6" s="1"/>
  <c r="AB40" i="6" s="1"/>
  <c r="AG40" i="6" s="1"/>
  <c r="M41" i="8"/>
  <c r="O41" i="8" s="1"/>
  <c r="AO40" i="9"/>
  <c r="AU40" i="9" s="1"/>
  <c r="AM40" i="6"/>
  <c r="AN40" i="6" s="1"/>
  <c r="AE40" i="6"/>
  <c r="AD40" i="10"/>
  <c r="AC40" i="10"/>
  <c r="Z40" i="10"/>
  <c r="AA40" i="10" s="1"/>
  <c r="AB40" i="10" s="1"/>
  <c r="AI40" i="9"/>
  <c r="AJ40" i="9" s="1"/>
  <c r="AK40" i="9" s="1"/>
  <c r="T41" i="8"/>
  <c r="U41" i="8"/>
  <c r="AQ40" i="12"/>
  <c r="AR40" i="12" s="1"/>
  <c r="AS40" i="12" s="1"/>
  <c r="AT40" i="12" s="1"/>
  <c r="AZ40" i="12" s="1"/>
  <c r="AW40" i="12"/>
  <c r="AH40" i="6" l="1"/>
  <c r="AI40" i="6" s="1"/>
  <c r="AJ40" i="6" s="1"/>
  <c r="AK40" i="6" s="1"/>
  <c r="AQ40" i="6" s="1"/>
  <c r="P41" i="8"/>
  <c r="Q41" i="8" s="1"/>
  <c r="R41" i="8" s="1"/>
  <c r="S41" i="8" s="1"/>
  <c r="Y41" i="8" s="1"/>
  <c r="AE40" i="10"/>
  <c r="AV40" i="9"/>
  <c r="AX40" i="9" s="1"/>
  <c r="BA40" i="9" s="1"/>
  <c r="AO40" i="6"/>
  <c r="AU40" i="6" s="1"/>
  <c r="W41" i="8"/>
  <c r="AC41" i="8" s="1"/>
  <c r="AH40" i="10"/>
  <c r="AG40" i="10"/>
  <c r="AF40" i="10"/>
  <c r="AQ40" i="9"/>
  <c r="AP40" i="9"/>
  <c r="V41" i="8"/>
  <c r="AY40" i="12"/>
  <c r="BB40" i="12" s="1"/>
  <c r="C41" i="12" s="1"/>
  <c r="AP40" i="6" l="1"/>
  <c r="AR40" i="6" s="1"/>
  <c r="AS40" i="6" s="1"/>
  <c r="AT40" i="6" s="1"/>
  <c r="AZ40" i="6" s="1"/>
  <c r="AW40" i="9"/>
  <c r="X41" i="8"/>
  <c r="Z41" i="8" s="1"/>
  <c r="AA41" i="8" s="1"/>
  <c r="AB41" i="8" s="1"/>
  <c r="AV40" i="6"/>
  <c r="AX40" i="6" s="1"/>
  <c r="BA40" i="6" s="1"/>
  <c r="AD41" i="8"/>
  <c r="AF41" i="8" s="1"/>
  <c r="AM41" i="8" s="1"/>
  <c r="AR40" i="9"/>
  <c r="AS40" i="9" s="1"/>
  <c r="AT40" i="9" s="1"/>
  <c r="AZ40" i="9" s="1"/>
  <c r="AL40" i="10"/>
  <c r="AM40" i="10"/>
  <c r="AI40" i="10"/>
  <c r="AJ40" i="10" s="1"/>
  <c r="AK40" i="10" s="1"/>
  <c r="E41" i="12"/>
  <c r="D41" i="12"/>
  <c r="AE41" i="8" l="1"/>
  <c r="AO40" i="10"/>
  <c r="AU40" i="10" s="1"/>
  <c r="AW40" i="6"/>
  <c r="AY40" i="6" s="1"/>
  <c r="BB40" i="6" s="1"/>
  <c r="C41" i="6" s="1"/>
  <c r="E41" i="6" s="1"/>
  <c r="AY40" i="9"/>
  <c r="BB40" i="9" s="1"/>
  <c r="C41" i="9" s="1"/>
  <c r="E41" i="9" s="1"/>
  <c r="AL41" i="8"/>
  <c r="AN41" i="8" s="1"/>
  <c r="AV40" i="10"/>
  <c r="AP40" i="10"/>
  <c r="AQ40" i="10"/>
  <c r="AN40" i="10"/>
  <c r="AH41" i="8"/>
  <c r="AG41" i="8"/>
  <c r="F41" i="12"/>
  <c r="AO41" i="8" l="1"/>
  <c r="AU41" i="8" s="1"/>
  <c r="D41" i="6"/>
  <c r="F41" i="6" s="1"/>
  <c r="J41" i="6" s="1"/>
  <c r="AW40" i="10"/>
  <c r="D41" i="9"/>
  <c r="F41" i="9" s="1"/>
  <c r="AI41" i="8"/>
  <c r="AJ41" i="8" s="1"/>
  <c r="AK41" i="8" s="1"/>
  <c r="AQ41" i="8" s="1"/>
  <c r="AX40" i="10"/>
  <c r="BA40" i="10" s="1"/>
  <c r="AR40" i="10"/>
  <c r="AS40" i="10" s="1"/>
  <c r="AT40" i="10" s="1"/>
  <c r="AZ40" i="10" s="1"/>
  <c r="G41" i="12"/>
  <c r="H41" i="12" s="1"/>
  <c r="I41" i="12" s="1"/>
  <c r="J41" i="12"/>
  <c r="G41" i="6" l="1"/>
  <c r="H41" i="6" s="1"/>
  <c r="I41" i="6" s="1"/>
  <c r="K41" i="6" s="1"/>
  <c r="L41" i="6" s="1"/>
  <c r="M41" i="6" s="1"/>
  <c r="P41" i="6" s="1"/>
  <c r="AV41" i="8"/>
  <c r="AX41" i="8" s="1"/>
  <c r="BA41" i="8" s="1"/>
  <c r="AP41" i="8"/>
  <c r="AR41" i="8" s="1"/>
  <c r="AS41" i="8" s="1"/>
  <c r="AT41" i="8" s="1"/>
  <c r="AZ41" i="8" s="1"/>
  <c r="AY40" i="10"/>
  <c r="BB40" i="10" s="1"/>
  <c r="C41" i="10" s="1"/>
  <c r="G41" i="9"/>
  <c r="H41" i="9" s="1"/>
  <c r="I41" i="9" s="1"/>
  <c r="J41" i="9"/>
  <c r="N41" i="12"/>
  <c r="K41" i="12"/>
  <c r="L41" i="12" s="1"/>
  <c r="M41" i="12" s="1"/>
  <c r="N41" i="6" l="1"/>
  <c r="T41" i="6" s="1"/>
  <c r="O41" i="6"/>
  <c r="Q41" i="6" s="1"/>
  <c r="R41" i="6" s="1"/>
  <c r="S41" i="6" s="1"/>
  <c r="X41" i="6" s="1"/>
  <c r="AW41" i="8"/>
  <c r="AY41" i="8" s="1"/>
  <c r="BB41" i="8" s="1"/>
  <c r="C42" i="8" s="1"/>
  <c r="E42" i="8" s="1"/>
  <c r="E41" i="10"/>
  <c r="D41" i="10"/>
  <c r="N41" i="9"/>
  <c r="K41" i="9"/>
  <c r="L41" i="9" s="1"/>
  <c r="M41" i="9" s="1"/>
  <c r="U41" i="6"/>
  <c r="W41" i="6" s="1"/>
  <c r="AC41" i="6" s="1"/>
  <c r="O41" i="12"/>
  <c r="P41" i="12"/>
  <c r="U41" i="12"/>
  <c r="T41" i="12"/>
  <c r="Y41" i="6" l="1"/>
  <c r="Z41" i="6" s="1"/>
  <c r="AA41" i="6" s="1"/>
  <c r="AB41" i="6" s="1"/>
  <c r="AG41" i="6" s="1"/>
  <c r="F41" i="10"/>
  <c r="J41" i="10" s="1"/>
  <c r="D42" i="8"/>
  <c r="F42" i="8" s="1"/>
  <c r="G42" i="8" s="1"/>
  <c r="H42" i="8" s="1"/>
  <c r="I42" i="8" s="1"/>
  <c r="V41" i="12"/>
  <c r="O41" i="9"/>
  <c r="P41" i="9"/>
  <c r="T41" i="9"/>
  <c r="U41" i="9"/>
  <c r="V41" i="6"/>
  <c r="AD41" i="6"/>
  <c r="AF41" i="6" s="1"/>
  <c r="AM41" i="6" s="1"/>
  <c r="AH41" i="6"/>
  <c r="AI41" i="6" s="1"/>
  <c r="AJ41" i="6" s="1"/>
  <c r="AK41" i="6" s="1"/>
  <c r="AQ41" i="6" s="1"/>
  <c r="W41" i="12"/>
  <c r="Q41" i="12"/>
  <c r="R41" i="12" s="1"/>
  <c r="S41" i="12" s="1"/>
  <c r="G41" i="10" l="1"/>
  <c r="H41" i="10" s="1"/>
  <c r="I41" i="10" s="1"/>
  <c r="K41" i="10" s="1"/>
  <c r="L41" i="10" s="1"/>
  <c r="M41" i="10" s="1"/>
  <c r="J42" i="8"/>
  <c r="N42" i="8" s="1"/>
  <c r="V41" i="9"/>
  <c r="W41" i="9"/>
  <c r="Q41" i="9"/>
  <c r="R41" i="9" s="1"/>
  <c r="S41" i="9" s="1"/>
  <c r="K42" i="8"/>
  <c r="L42" i="8" s="1"/>
  <c r="AE41" i="6"/>
  <c r="X41" i="12"/>
  <c r="Y41" i="12"/>
  <c r="AD41" i="12"/>
  <c r="AC41" i="12"/>
  <c r="AL41" i="6"/>
  <c r="AN41" i="6" s="1"/>
  <c r="AP41" i="6"/>
  <c r="AR41" i="6" s="1"/>
  <c r="N41" i="10" l="1"/>
  <c r="T41" i="10" s="1"/>
  <c r="M42" i="8"/>
  <c r="P42" i="8" s="1"/>
  <c r="U41" i="10"/>
  <c r="O41" i="10"/>
  <c r="P41" i="10"/>
  <c r="Y41" i="9"/>
  <c r="X41" i="9"/>
  <c r="AC41" i="9"/>
  <c r="AD41" i="9"/>
  <c r="T42" i="8"/>
  <c r="U42" i="8"/>
  <c r="AF41" i="12"/>
  <c r="AM41" i="12" s="1"/>
  <c r="AE41" i="12"/>
  <c r="Z41" i="12"/>
  <c r="AA41" i="12" s="1"/>
  <c r="AB41" i="12" s="1"/>
  <c r="AO41" i="6"/>
  <c r="AU41" i="6" s="1"/>
  <c r="AS41" i="6"/>
  <c r="AT41" i="6" s="1"/>
  <c r="AZ41" i="6" s="1"/>
  <c r="W41" i="10" l="1"/>
  <c r="O42" i="8"/>
  <c r="Q42" i="8" s="1"/>
  <c r="R42" i="8" s="1"/>
  <c r="S42" i="8" s="1"/>
  <c r="Z41" i="9"/>
  <c r="AA41" i="9" s="1"/>
  <c r="AB41" i="9" s="1"/>
  <c r="AH41" i="9" s="1"/>
  <c r="Q41" i="10"/>
  <c r="R41" i="10" s="1"/>
  <c r="S41" i="10" s="1"/>
  <c r="X41" i="10" s="1"/>
  <c r="AL41" i="12"/>
  <c r="AO41" i="12" s="1"/>
  <c r="AU41" i="12" s="1"/>
  <c r="AF41" i="9"/>
  <c r="AL41" i="9" s="1"/>
  <c r="W42" i="8"/>
  <c r="AC42" i="8" s="1"/>
  <c r="V41" i="10"/>
  <c r="AC41" i="10"/>
  <c r="AD41" i="10"/>
  <c r="AE41" i="9"/>
  <c r="V42" i="8"/>
  <c r="AG41" i="12"/>
  <c r="AH41" i="12"/>
  <c r="AV41" i="6"/>
  <c r="AN41" i="12" l="1"/>
  <c r="AG41" i="9"/>
  <c r="AF41" i="10"/>
  <c r="AL41" i="10" s="1"/>
  <c r="Y41" i="10"/>
  <c r="Z41" i="10" s="1"/>
  <c r="AA41" i="10" s="1"/>
  <c r="AB41" i="10" s="1"/>
  <c r="AM41" i="9"/>
  <c r="AO41" i="9" s="1"/>
  <c r="AV41" i="9" s="1"/>
  <c r="AD42" i="8"/>
  <c r="AE42" i="8" s="1"/>
  <c r="AV41" i="12"/>
  <c r="AW41" i="12" s="1"/>
  <c r="AE41" i="10"/>
  <c r="AI41" i="9"/>
  <c r="AJ41" i="9" s="1"/>
  <c r="AK41" i="9" s="1"/>
  <c r="X42" i="8"/>
  <c r="Y42" i="8"/>
  <c r="AI41" i="12"/>
  <c r="AJ41" i="12" s="1"/>
  <c r="AK41" i="12" s="1"/>
  <c r="AX41" i="6"/>
  <c r="BA41" i="6" s="1"/>
  <c r="AW41" i="6"/>
  <c r="AY41" i="6" s="1"/>
  <c r="AM41" i="10" l="1"/>
  <c r="AN41" i="10" s="1"/>
  <c r="AF42" i="8"/>
  <c r="AL42" i="8" s="1"/>
  <c r="AO41" i="10"/>
  <c r="AU41" i="10" s="1"/>
  <c r="AN41" i="9"/>
  <c r="AU41" i="9"/>
  <c r="AW41" i="9" s="1"/>
  <c r="AM42" i="8"/>
  <c r="AN42" i="8" s="1"/>
  <c r="AX41" i="12"/>
  <c r="BA41" i="12" s="1"/>
  <c r="AG41" i="10"/>
  <c r="AH41" i="10"/>
  <c r="AQ41" i="9"/>
  <c r="AP41" i="9"/>
  <c r="Z42" i="8"/>
  <c r="AA42" i="8" s="1"/>
  <c r="AB42" i="8" s="1"/>
  <c r="AP41" i="12"/>
  <c r="AQ41" i="12"/>
  <c r="BB41" i="6"/>
  <c r="C42" i="6" s="1"/>
  <c r="AV41" i="10" l="1"/>
  <c r="AX41" i="10" s="1"/>
  <c r="BA41" i="10" s="1"/>
  <c r="AX41" i="9"/>
  <c r="BA41" i="9" s="1"/>
  <c r="AO42" i="8"/>
  <c r="AV42" i="8" s="1"/>
  <c r="AR41" i="9"/>
  <c r="AS41" i="9" s="1"/>
  <c r="AT41" i="9" s="1"/>
  <c r="AZ41" i="9" s="1"/>
  <c r="AI41" i="10"/>
  <c r="AJ41" i="10" s="1"/>
  <c r="AK41" i="10" s="1"/>
  <c r="AG42" i="8"/>
  <c r="AH42" i="8"/>
  <c r="AR41" i="12"/>
  <c r="E42" i="6"/>
  <c r="D42" i="6"/>
  <c r="AW41" i="10" l="1"/>
  <c r="AU42" i="8"/>
  <c r="AY41" i="9"/>
  <c r="BB41" i="9" s="1"/>
  <c r="C42" i="9" s="1"/>
  <c r="D42" i="9" s="1"/>
  <c r="AP41" i="10"/>
  <c r="AQ41" i="10"/>
  <c r="AI42" i="8"/>
  <c r="AJ42" i="8" s="1"/>
  <c r="AK42" i="8" s="1"/>
  <c r="F42" i="6"/>
  <c r="G42" i="6" s="1"/>
  <c r="H42" i="6" s="1"/>
  <c r="I42" i="6" s="1"/>
  <c r="K42" i="6" s="1"/>
  <c r="L42" i="6" s="1"/>
  <c r="AS41" i="12"/>
  <c r="AT41" i="12" s="1"/>
  <c r="AZ41" i="12" s="1"/>
  <c r="AY41" i="12"/>
  <c r="BB41" i="12" s="1"/>
  <c r="C42" i="12" s="1"/>
  <c r="AX42" i="8" l="1"/>
  <c r="BA42" i="8" s="1"/>
  <c r="AW42" i="8"/>
  <c r="E42" i="9"/>
  <c r="F42" i="9" s="1"/>
  <c r="AR41" i="10"/>
  <c r="AP42" i="8"/>
  <c r="AQ42" i="8"/>
  <c r="J42" i="6"/>
  <c r="N42" i="6" s="1"/>
  <c r="D42" i="12"/>
  <c r="E42" i="12"/>
  <c r="F42" i="12" l="1"/>
  <c r="J42" i="12" s="1"/>
  <c r="G42" i="9"/>
  <c r="H42" i="9" s="1"/>
  <c r="I42" i="9" s="1"/>
  <c r="K42" i="9" s="1"/>
  <c r="L42" i="9" s="1"/>
  <c r="J42" i="9"/>
  <c r="M42" i="6"/>
  <c r="P42" i="6" s="1"/>
  <c r="AS41" i="10"/>
  <c r="AT41" i="10" s="1"/>
  <c r="AZ41" i="10" s="1"/>
  <c r="AY41" i="10"/>
  <c r="BB41" i="10" s="1"/>
  <c r="C42" i="10" s="1"/>
  <c r="AR42" i="8"/>
  <c r="U42" i="6"/>
  <c r="T42" i="6"/>
  <c r="N42" i="9" l="1"/>
  <c r="M42" i="9"/>
  <c r="P42" i="9" s="1"/>
  <c r="O42" i="6"/>
  <c r="Q42" i="6" s="1"/>
  <c r="R42" i="6" s="1"/>
  <c r="S42" i="6" s="1"/>
  <c r="Y42" i="6" s="1"/>
  <c r="G42" i="12"/>
  <c r="H42" i="12" s="1"/>
  <c r="I42" i="12" s="1"/>
  <c r="K42" i="12" s="1"/>
  <c r="L42" i="12" s="1"/>
  <c r="M42" i="12" s="1"/>
  <c r="E42" i="10"/>
  <c r="D42" i="10"/>
  <c r="T42" i="9"/>
  <c r="U42" i="9"/>
  <c r="AS42" i="8"/>
  <c r="AT42" i="8" s="1"/>
  <c r="AZ42" i="8" s="1"/>
  <c r="AY42" i="8"/>
  <c r="BB42" i="8" s="1"/>
  <c r="C43" i="8" s="1"/>
  <c r="V42" i="6"/>
  <c r="W42" i="6"/>
  <c r="O42" i="9" l="1"/>
  <c r="X42" i="6"/>
  <c r="Z42" i="6" s="1"/>
  <c r="AA42" i="6" s="1"/>
  <c r="AB42" i="6" s="1"/>
  <c r="AH42" i="6" s="1"/>
  <c r="N42" i="12"/>
  <c r="U42" i="12" s="1"/>
  <c r="W42" i="9"/>
  <c r="AD42" i="9" s="1"/>
  <c r="F42" i="10"/>
  <c r="Q42" i="9"/>
  <c r="R42" i="9" s="1"/>
  <c r="S42" i="9" s="1"/>
  <c r="V42" i="9"/>
  <c r="D43" i="8"/>
  <c r="E43" i="8"/>
  <c r="P42" i="12"/>
  <c r="O42" i="12"/>
  <c r="Q42" i="12" s="1"/>
  <c r="R42" i="12" s="1"/>
  <c r="S42" i="12" s="1"/>
  <c r="AD42" i="6"/>
  <c r="AC42" i="6"/>
  <c r="AG42" i="6" l="1"/>
  <c r="AI42" i="6" s="1"/>
  <c r="AJ42" i="6" s="1"/>
  <c r="AK42" i="6" s="1"/>
  <c r="AP42" i="6" s="1"/>
  <c r="T42" i="12"/>
  <c r="V42" i="12" s="1"/>
  <c r="AC42" i="9"/>
  <c r="AE42" i="9" s="1"/>
  <c r="F43" i="8"/>
  <c r="G43" i="8" s="1"/>
  <c r="H43" i="8" s="1"/>
  <c r="I43" i="8" s="1"/>
  <c r="G42" i="10"/>
  <c r="H42" i="10" s="1"/>
  <c r="I42" i="10" s="1"/>
  <c r="J42" i="10"/>
  <c r="X42" i="9"/>
  <c r="Y42" i="9"/>
  <c r="AF42" i="6"/>
  <c r="AM42" i="6" s="1"/>
  <c r="X42" i="12"/>
  <c r="Y42" i="12"/>
  <c r="AE42" i="6"/>
  <c r="W42" i="12" l="1"/>
  <c r="AC42" i="12" s="1"/>
  <c r="J43" i="8"/>
  <c r="AF42" i="9"/>
  <c r="AM42" i="9" s="1"/>
  <c r="AL42" i="6"/>
  <c r="AO42" i="6" s="1"/>
  <c r="AV42" i="6" s="1"/>
  <c r="N42" i="10"/>
  <c r="K42" i="10"/>
  <c r="L42" i="10" s="1"/>
  <c r="M42" i="10" s="1"/>
  <c r="Z42" i="9"/>
  <c r="AA42" i="9" s="1"/>
  <c r="AB42" i="9" s="1"/>
  <c r="K43" i="8"/>
  <c r="L43" i="8" s="1"/>
  <c r="M43" i="8" s="1"/>
  <c r="N43" i="8"/>
  <c r="Z42" i="12"/>
  <c r="AA42" i="12" s="1"/>
  <c r="AB42" i="12" s="1"/>
  <c r="AQ42" i="6"/>
  <c r="AR42" i="6" s="1"/>
  <c r="AS42" i="6" s="1"/>
  <c r="AT42" i="6" s="1"/>
  <c r="AZ42" i="6" s="1"/>
  <c r="AL42" i="9" l="1"/>
  <c r="AO42" i="9" s="1"/>
  <c r="AD42" i="12"/>
  <c r="AF42" i="12" s="1"/>
  <c r="AM42" i="12" s="1"/>
  <c r="AN42" i="6"/>
  <c r="AU42" i="6"/>
  <c r="AW42" i="6" s="1"/>
  <c r="AY42" i="6" s="1"/>
  <c r="P42" i="10"/>
  <c r="O42" i="10"/>
  <c r="U42" i="10"/>
  <c r="T42" i="10"/>
  <c r="AH42" i="9"/>
  <c r="AG42" i="9"/>
  <c r="U43" i="8"/>
  <c r="T43" i="8"/>
  <c r="P43" i="8"/>
  <c r="O43" i="8"/>
  <c r="AH42" i="12"/>
  <c r="AG42" i="12"/>
  <c r="AE42" i="12"/>
  <c r="V42" i="10" l="1"/>
  <c r="AN42" i="9"/>
  <c r="AX42" i="6"/>
  <c r="BA42" i="6" s="1"/>
  <c r="BB42" i="6" s="1"/>
  <c r="C43" i="6" s="1"/>
  <c r="E43" i="6" s="1"/>
  <c r="AU42" i="9"/>
  <c r="AV42" i="9"/>
  <c r="AX42" i="9" s="1"/>
  <c r="BA42" i="9" s="1"/>
  <c r="AI42" i="9"/>
  <c r="AJ42" i="9" s="1"/>
  <c r="AK42" i="9" s="1"/>
  <c r="AP42" i="9" s="1"/>
  <c r="W42" i="10"/>
  <c r="AD42" i="10" s="1"/>
  <c r="V43" i="8"/>
  <c r="Q43" i="8"/>
  <c r="R43" i="8" s="1"/>
  <c r="S43" i="8" s="1"/>
  <c r="X43" i="8" s="1"/>
  <c r="Q42" i="10"/>
  <c r="R42" i="10" s="1"/>
  <c r="S42" i="10" s="1"/>
  <c r="W43" i="8"/>
  <c r="AL42" i="12"/>
  <c r="AN42" i="12" s="1"/>
  <c r="AI42" i="12"/>
  <c r="AJ42" i="12" s="1"/>
  <c r="AK42" i="12" s="1"/>
  <c r="AP42" i="12" s="1"/>
  <c r="AW42" i="9" l="1"/>
  <c r="AC42" i="10"/>
  <c r="AE42" i="10" s="1"/>
  <c r="Y43" i="8"/>
  <c r="AQ42" i="9"/>
  <c r="AR42" i="9" s="1"/>
  <c r="AO42" i="12"/>
  <c r="AU42" i="12" s="1"/>
  <c r="Y42" i="10"/>
  <c r="X42" i="10"/>
  <c r="AD43" i="8"/>
  <c r="AC43" i="8"/>
  <c r="AE43" i="8" s="1"/>
  <c r="Z43" i="8"/>
  <c r="AA43" i="8" s="1"/>
  <c r="AB43" i="8" s="1"/>
  <c r="AQ42" i="12"/>
  <c r="AR42" i="12" s="1"/>
  <c r="AS42" i="12" s="1"/>
  <c r="AT42" i="12" s="1"/>
  <c r="AZ42" i="12" s="1"/>
  <c r="D43" i="6"/>
  <c r="F43" i="6" s="1"/>
  <c r="J43" i="6" s="1"/>
  <c r="AF42" i="10" l="1"/>
  <c r="AM42" i="10" s="1"/>
  <c r="Z42" i="10"/>
  <c r="AA42" i="10" s="1"/>
  <c r="AB42" i="10" s="1"/>
  <c r="AH42" i="10" s="1"/>
  <c r="AV42" i="12"/>
  <c r="AX42" i="12" s="1"/>
  <c r="BA42" i="12" s="1"/>
  <c r="AL42" i="10"/>
  <c r="AN42" i="10" s="1"/>
  <c r="AS42" i="9"/>
  <c r="AT42" i="9" s="1"/>
  <c r="AZ42" i="9" s="1"/>
  <c r="AY42" i="9"/>
  <c r="BB42" i="9" s="1"/>
  <c r="C43" i="9" s="1"/>
  <c r="AH43" i="8"/>
  <c r="AG43" i="8"/>
  <c r="AF43" i="8"/>
  <c r="G43" i="6"/>
  <c r="H43" i="6" s="1"/>
  <c r="I43" i="6" s="1"/>
  <c r="K43" i="6" s="1"/>
  <c r="L43" i="6" s="1"/>
  <c r="M43" i="6" s="1"/>
  <c r="P43" i="6" s="1"/>
  <c r="AG42" i="10" l="1"/>
  <c r="AW42" i="12"/>
  <c r="AY42" i="12" s="1"/>
  <c r="BB42" i="12" s="1"/>
  <c r="C43" i="12" s="1"/>
  <c r="E43" i="12" s="1"/>
  <c r="AO42" i="10"/>
  <c r="AV42" i="10" s="1"/>
  <c r="AI42" i="10"/>
  <c r="AJ42" i="10" s="1"/>
  <c r="AK42" i="10" s="1"/>
  <c r="AP42" i="10" s="1"/>
  <c r="AI43" i="8"/>
  <c r="AJ43" i="8" s="1"/>
  <c r="AK43" i="8" s="1"/>
  <c r="AQ43" i="8" s="1"/>
  <c r="AU42" i="10"/>
  <c r="E43" i="9"/>
  <c r="D43" i="9"/>
  <c r="AM43" i="8"/>
  <c r="AL43" i="8"/>
  <c r="O43" i="6"/>
  <c r="Q43" i="6" s="1"/>
  <c r="R43" i="6" s="1"/>
  <c r="N43" i="6"/>
  <c r="AP43" i="8" l="1"/>
  <c r="AR43" i="8" s="1"/>
  <c r="AS43" i="8" s="1"/>
  <c r="AT43" i="8" s="1"/>
  <c r="AZ43" i="8" s="1"/>
  <c r="AQ42" i="10"/>
  <c r="AR42" i="10" s="1"/>
  <c r="AS42" i="10" s="1"/>
  <c r="AT42" i="10" s="1"/>
  <c r="AZ42" i="10" s="1"/>
  <c r="AW42" i="10"/>
  <c r="D43" i="12"/>
  <c r="F43" i="12" s="1"/>
  <c r="AN43" i="8"/>
  <c r="AX42" i="10"/>
  <c r="BA42" i="10" s="1"/>
  <c r="F43" i="9"/>
  <c r="G43" i="9" s="1"/>
  <c r="H43" i="9" s="1"/>
  <c r="I43" i="9" s="1"/>
  <c r="AO43" i="8"/>
  <c r="T43" i="6"/>
  <c r="U43" i="6"/>
  <c r="S43" i="6"/>
  <c r="X43" i="6" s="1"/>
  <c r="AY42" i="10" l="1"/>
  <c r="BB42" i="10" s="1"/>
  <c r="C43" i="10" s="1"/>
  <c r="W43" i="6"/>
  <c r="AD43" i="6" s="1"/>
  <c r="J43" i="12"/>
  <c r="G43" i="12"/>
  <c r="H43" i="12" s="1"/>
  <c r="I43" i="12" s="1"/>
  <c r="K43" i="12" s="1"/>
  <c r="L43" i="12" s="1"/>
  <c r="M43" i="12" s="1"/>
  <c r="J43" i="9"/>
  <c r="N43" i="9" s="1"/>
  <c r="K43" i="9"/>
  <c r="L43" i="9" s="1"/>
  <c r="AV43" i="8"/>
  <c r="AU43" i="8"/>
  <c r="V43" i="6"/>
  <c r="Y43" i="6"/>
  <c r="Z43" i="6" s="1"/>
  <c r="AA43" i="6" s="1"/>
  <c r="D43" i="10" l="1"/>
  <c r="F43" i="10" s="1"/>
  <c r="G43" i="10" s="1"/>
  <c r="H43" i="10" s="1"/>
  <c r="I43" i="10" s="1"/>
  <c r="E43" i="10"/>
  <c r="AC43" i="6"/>
  <c r="AF43" i="6" s="1"/>
  <c r="AM43" i="6" s="1"/>
  <c r="N43" i="12"/>
  <c r="T43" i="12" s="1"/>
  <c r="M43" i="9"/>
  <c r="P43" i="9" s="1"/>
  <c r="AW43" i="8"/>
  <c r="AY43" i="8" s="1"/>
  <c r="U43" i="9"/>
  <c r="T43" i="9"/>
  <c r="AX43" i="8"/>
  <c r="BA43" i="8" s="1"/>
  <c r="O43" i="12"/>
  <c r="P43" i="12"/>
  <c r="AB43" i="6"/>
  <c r="AG43" i="6" s="1"/>
  <c r="AE43" i="6" l="1"/>
  <c r="AL43" i="6"/>
  <c r="AN43" i="6" s="1"/>
  <c r="V43" i="9"/>
  <c r="O43" i="9"/>
  <c r="Q43" i="9" s="1"/>
  <c r="R43" i="9" s="1"/>
  <c r="S43" i="9" s="1"/>
  <c r="Y43" i="9" s="1"/>
  <c r="U43" i="12"/>
  <c r="W43" i="12" s="1"/>
  <c r="AC43" i="12" s="1"/>
  <c r="BB43" i="8"/>
  <c r="C44" i="8" s="1"/>
  <c r="D44" i="8" s="1"/>
  <c r="J43" i="10"/>
  <c r="N43" i="10" s="1"/>
  <c r="K43" i="10"/>
  <c r="L43" i="10" s="1"/>
  <c r="W43" i="9"/>
  <c r="Q43" i="12"/>
  <c r="R43" i="12" s="1"/>
  <c r="S43" i="12" s="1"/>
  <c r="AH43" i="6"/>
  <c r="AI43" i="6" s="1"/>
  <c r="AJ43" i="6" s="1"/>
  <c r="AK43" i="6" s="1"/>
  <c r="AO43" i="6" l="1"/>
  <c r="AV43" i="6" s="1"/>
  <c r="M43" i="10"/>
  <c r="P43" i="10" s="1"/>
  <c r="V43" i="12"/>
  <c r="E44" i="8"/>
  <c r="F44" i="8" s="1"/>
  <c r="J44" i="8" s="1"/>
  <c r="X43" i="9"/>
  <c r="Z43" i="9" s="1"/>
  <c r="AA43" i="9" s="1"/>
  <c r="AB43" i="9" s="1"/>
  <c r="T43" i="10"/>
  <c r="U43" i="10"/>
  <c r="AD43" i="9"/>
  <c r="AC43" i="9"/>
  <c r="AU43" i="6"/>
  <c r="AW43" i="6" s="1"/>
  <c r="AD43" i="12"/>
  <c r="AF43" i="12" s="1"/>
  <c r="AM43" i="12" s="1"/>
  <c r="Y43" i="12"/>
  <c r="X43" i="12"/>
  <c r="AQ43" i="6"/>
  <c r="AP43" i="6"/>
  <c r="O43" i="10" l="1"/>
  <c r="Q43" i="10" s="1"/>
  <c r="R43" i="10" s="1"/>
  <c r="S43" i="10" s="1"/>
  <c r="X43" i="10" s="1"/>
  <c r="G44" i="8"/>
  <c r="H44" i="8" s="1"/>
  <c r="I44" i="8" s="1"/>
  <c r="K44" i="8" s="1"/>
  <c r="L44" i="8" s="1"/>
  <c r="M44" i="8" s="1"/>
  <c r="AH43" i="9"/>
  <c r="AG43" i="9"/>
  <c r="AI43" i="9" s="1"/>
  <c r="AJ43" i="9" s="1"/>
  <c r="AK43" i="9" s="1"/>
  <c r="Z43" i="12"/>
  <c r="AA43" i="12" s="1"/>
  <c r="AB43" i="12" s="1"/>
  <c r="AG43" i="12" s="1"/>
  <c r="V43" i="10"/>
  <c r="AE43" i="9"/>
  <c r="W43" i="10"/>
  <c r="AF43" i="9"/>
  <c r="N44" i="8"/>
  <c r="AL43" i="12"/>
  <c r="AO43" i="12" s="1"/>
  <c r="AE43" i="12"/>
  <c r="AX43" i="6"/>
  <c r="BA43" i="6" s="1"/>
  <c r="AR43" i="6"/>
  <c r="Y43" i="10" l="1"/>
  <c r="AH43" i="12"/>
  <c r="AI43" i="12" s="1"/>
  <c r="AJ43" i="12" s="1"/>
  <c r="AK43" i="12" s="1"/>
  <c r="AN43" i="12"/>
  <c r="Z43" i="10"/>
  <c r="AA43" i="10" s="1"/>
  <c r="AB43" i="10" s="1"/>
  <c r="AG43" i="10" s="1"/>
  <c r="AC43" i="10"/>
  <c r="AD43" i="10"/>
  <c r="AM43" i="9"/>
  <c r="AL43" i="9"/>
  <c r="AQ43" i="9"/>
  <c r="AP43" i="9"/>
  <c r="T44" i="8"/>
  <c r="U44" i="8"/>
  <c r="P44" i="8"/>
  <c r="O44" i="8"/>
  <c r="AU43" i="12"/>
  <c r="AV43" i="12"/>
  <c r="AS43" i="6"/>
  <c r="AY43" i="6"/>
  <c r="BB43" i="6" s="1"/>
  <c r="C44" i="6" s="1"/>
  <c r="AH43" i="10" l="1"/>
  <c r="AI43" i="10" s="1"/>
  <c r="AJ43" i="10" s="1"/>
  <c r="AK43" i="10" s="1"/>
  <c r="AQ43" i="10" s="1"/>
  <c r="AX43" i="12"/>
  <c r="BA43" i="12" s="1"/>
  <c r="AE43" i="10"/>
  <c r="W44" i="8"/>
  <c r="AC44" i="8" s="1"/>
  <c r="Q44" i="8"/>
  <c r="R44" i="8" s="1"/>
  <c r="S44" i="8" s="1"/>
  <c r="Y44" i="8" s="1"/>
  <c r="AN43" i="9"/>
  <c r="AR43" i="9"/>
  <c r="AS43" i="9" s="1"/>
  <c r="AT43" i="9" s="1"/>
  <c r="AZ43" i="9" s="1"/>
  <c r="AF43" i="10"/>
  <c r="AO43" i="9"/>
  <c r="V44" i="8"/>
  <c r="AW43" i="12"/>
  <c r="AQ43" i="12"/>
  <c r="AP43" i="12"/>
  <c r="AT43" i="6"/>
  <c r="AZ43" i="6" s="1"/>
  <c r="D44" i="6"/>
  <c r="E44" i="6"/>
  <c r="AP43" i="10" l="1"/>
  <c r="AR43" i="10" s="1"/>
  <c r="AS43" i="10" s="1"/>
  <c r="AT43" i="10" s="1"/>
  <c r="AZ43" i="10" s="1"/>
  <c r="AR43" i="12"/>
  <c r="AS43" i="12" s="1"/>
  <c r="AT43" i="12" s="1"/>
  <c r="AZ43" i="12" s="1"/>
  <c r="AD44" i="8"/>
  <c r="X44" i="8"/>
  <c r="Z44" i="8" s="1"/>
  <c r="AA44" i="8" s="1"/>
  <c r="AB44" i="8" s="1"/>
  <c r="AF44" i="8"/>
  <c r="AL44" i="8" s="1"/>
  <c r="AL43" i="10"/>
  <c r="AM43" i="10"/>
  <c r="AU43" i="9"/>
  <c r="AV43" i="9"/>
  <c r="AE44" i="8"/>
  <c r="F44" i="6"/>
  <c r="G44" i="6" s="1"/>
  <c r="H44" i="6" s="1"/>
  <c r="I44" i="6" s="1"/>
  <c r="K44" i="6" s="1"/>
  <c r="L44" i="6" s="1"/>
  <c r="AO43" i="10" l="1"/>
  <c r="AU43" i="10" s="1"/>
  <c r="AY43" i="12"/>
  <c r="BB43" i="12" s="1"/>
  <c r="C44" i="12" s="1"/>
  <c r="E44" i="12" s="1"/>
  <c r="J44" i="6"/>
  <c r="N44" i="6" s="1"/>
  <c r="U44" i="6" s="1"/>
  <c r="AX43" i="9"/>
  <c r="BA43" i="9" s="1"/>
  <c r="AM44" i="8"/>
  <c r="AO44" i="8" s="1"/>
  <c r="AN43" i="10"/>
  <c r="AW43" i="9"/>
  <c r="AY43" i="9" s="1"/>
  <c r="AH44" i="8"/>
  <c r="AG44" i="8"/>
  <c r="AV43" i="10" l="1"/>
  <c r="AX43" i="10" s="1"/>
  <c r="BA43" i="10" s="1"/>
  <c r="M44" i="6"/>
  <c r="P44" i="6" s="1"/>
  <c r="D44" i="12"/>
  <c r="F44" i="12" s="1"/>
  <c r="J44" i="12" s="1"/>
  <c r="BB43" i="9"/>
  <c r="C44" i="9" s="1"/>
  <c r="E44" i="9" s="1"/>
  <c r="AN44" i="8"/>
  <c r="AU44" i="8"/>
  <c r="AV44" i="8"/>
  <c r="AI44" i="8"/>
  <c r="AJ44" i="8" s="1"/>
  <c r="AK44" i="8" s="1"/>
  <c r="AQ44" i="8" s="1"/>
  <c r="T44" i="6"/>
  <c r="W44" i="6" s="1"/>
  <c r="AD44" i="6" s="1"/>
  <c r="O44" i="6"/>
  <c r="AW43" i="10" l="1"/>
  <c r="AY43" i="10" s="1"/>
  <c r="BB43" i="10" s="1"/>
  <c r="C44" i="10" s="1"/>
  <c r="D44" i="9"/>
  <c r="F44" i="9" s="1"/>
  <c r="J44" i="9" s="1"/>
  <c r="AW44" i="8"/>
  <c r="AX44" i="8"/>
  <c r="BA44" i="8" s="1"/>
  <c r="AP44" i="8"/>
  <c r="AR44" i="8" s="1"/>
  <c r="AS44" i="8" s="1"/>
  <c r="AT44" i="8" s="1"/>
  <c r="AZ44" i="8" s="1"/>
  <c r="G44" i="12"/>
  <c r="H44" i="12" s="1"/>
  <c r="I44" i="12" s="1"/>
  <c r="N44" i="12" s="1"/>
  <c r="V44" i="6"/>
  <c r="AC44" i="6"/>
  <c r="AF44" i="6" s="1"/>
  <c r="Q44" i="6"/>
  <c r="R44" i="6" s="1"/>
  <c r="S44" i="6" s="1"/>
  <c r="X44" i="6" s="1"/>
  <c r="E44" i="10" l="1"/>
  <c r="D44" i="10"/>
  <c r="F44" i="10" s="1"/>
  <c r="AY44" i="8"/>
  <c r="BB44" i="8" s="1"/>
  <c r="C45" i="8" s="1"/>
  <c r="D45" i="8" s="1"/>
  <c r="G44" i="9"/>
  <c r="H44" i="9" s="1"/>
  <c r="I44" i="9" s="1"/>
  <c r="K44" i="9" s="1"/>
  <c r="L44" i="9" s="1"/>
  <c r="M44" i="9" s="1"/>
  <c r="K44" i="12"/>
  <c r="L44" i="12" s="1"/>
  <c r="M44" i="12" s="1"/>
  <c r="P44" i="12" s="1"/>
  <c r="T44" i="12"/>
  <c r="U44" i="12"/>
  <c r="AE44" i="6"/>
  <c r="AM44" i="6"/>
  <c r="AL44" i="6"/>
  <c r="Y44" i="6"/>
  <c r="Z44" i="6" s="1"/>
  <c r="AA44" i="6" s="1"/>
  <c r="AB44" i="6" s="1"/>
  <c r="G44" i="10" l="1"/>
  <c r="H44" i="10" s="1"/>
  <c r="I44" i="10" s="1"/>
  <c r="K44" i="10" s="1"/>
  <c r="L44" i="10" s="1"/>
  <c r="M44" i="10" s="1"/>
  <c r="J44" i="10"/>
  <c r="N44" i="9"/>
  <c r="U44" i="9" s="1"/>
  <c r="E45" i="8"/>
  <c r="F45" i="8" s="1"/>
  <c r="P44" i="9"/>
  <c r="O44" i="9"/>
  <c r="O44" i="12"/>
  <c r="Q44" i="12" s="1"/>
  <c r="R44" i="12" s="1"/>
  <c r="S44" i="12" s="1"/>
  <c r="W44" i="12"/>
  <c r="AD44" i="12" s="1"/>
  <c r="V44" i="12"/>
  <c r="AN44" i="6"/>
  <c r="AO44" i="6"/>
  <c r="AV44" i="6" s="1"/>
  <c r="AH44" i="6"/>
  <c r="AG44" i="6"/>
  <c r="N44" i="10" l="1"/>
  <c r="T44" i="9"/>
  <c r="V44" i="9" s="1"/>
  <c r="Q44" i="9"/>
  <c r="R44" i="9" s="1"/>
  <c r="S44" i="9" s="1"/>
  <c r="X44" i="9" s="1"/>
  <c r="AC44" i="12"/>
  <c r="AE44" i="12" s="1"/>
  <c r="U44" i="10"/>
  <c r="T44" i="10"/>
  <c r="O44" i="10"/>
  <c r="P44" i="10"/>
  <c r="J45" i="8"/>
  <c r="G45" i="8"/>
  <c r="H45" i="8" s="1"/>
  <c r="I45" i="8" s="1"/>
  <c r="X44" i="12"/>
  <c r="Y44" i="12"/>
  <c r="AF44" i="12"/>
  <c r="AU44" i="6"/>
  <c r="AW44" i="6" s="1"/>
  <c r="AI44" i="6"/>
  <c r="AJ44" i="6" s="1"/>
  <c r="AK44" i="6" s="1"/>
  <c r="AQ44" i="6" s="1"/>
  <c r="W44" i="9" l="1"/>
  <c r="AD44" i="9" s="1"/>
  <c r="Y44" i="9"/>
  <c r="Z44" i="9" s="1"/>
  <c r="AA44" i="9" s="1"/>
  <c r="AB44" i="9" s="1"/>
  <c r="V44" i="10"/>
  <c r="Q44" i="10"/>
  <c r="R44" i="10" s="1"/>
  <c r="S44" i="10" s="1"/>
  <c r="W44" i="10"/>
  <c r="K45" i="8"/>
  <c r="L45" i="8" s="1"/>
  <c r="M45" i="8" s="1"/>
  <c r="N45" i="8"/>
  <c r="AL44" i="12"/>
  <c r="AM44" i="12"/>
  <c r="Z44" i="12"/>
  <c r="AA44" i="12" s="1"/>
  <c r="AB44" i="12" s="1"/>
  <c r="AX44" i="6"/>
  <c r="BA44" i="6" s="1"/>
  <c r="AP44" i="6"/>
  <c r="AR44" i="6" s="1"/>
  <c r="AS44" i="6" s="1"/>
  <c r="AT44" i="6" s="1"/>
  <c r="AZ44" i="6" s="1"/>
  <c r="AC44" i="9" l="1"/>
  <c r="AF44" i="9" s="1"/>
  <c r="AL44" i="9" s="1"/>
  <c r="AO44" i="12"/>
  <c r="AU44" i="12" s="1"/>
  <c r="AC44" i="10"/>
  <c r="AD44" i="10"/>
  <c r="X44" i="10"/>
  <c r="Y44" i="10"/>
  <c r="AH44" i="9"/>
  <c r="AG44" i="9"/>
  <c r="T45" i="8"/>
  <c r="U45" i="8"/>
  <c r="O45" i="8"/>
  <c r="P45" i="8"/>
  <c r="AH44" i="12"/>
  <c r="AG44" i="12"/>
  <c r="AN44" i="12"/>
  <c r="AY44" i="6"/>
  <c r="BB44" i="6" s="1"/>
  <c r="C45" i="6" s="1"/>
  <c r="AE44" i="9" l="1"/>
  <c r="AM44" i="9"/>
  <c r="AN44" i="9" s="1"/>
  <c r="AV44" i="12"/>
  <c r="AW44" i="12" s="1"/>
  <c r="AI44" i="9"/>
  <c r="AJ44" i="9" s="1"/>
  <c r="AK44" i="9" s="1"/>
  <c r="AP44" i="9" s="1"/>
  <c r="Q45" i="8"/>
  <c r="R45" i="8" s="1"/>
  <c r="S45" i="8" s="1"/>
  <c r="X45" i="8" s="1"/>
  <c r="AI44" i="12"/>
  <c r="AJ44" i="12" s="1"/>
  <c r="AK44" i="12" s="1"/>
  <c r="AQ44" i="12" s="1"/>
  <c r="Z44" i="10"/>
  <c r="AA44" i="10" s="1"/>
  <c r="AB44" i="10" s="1"/>
  <c r="AG44" i="10" s="1"/>
  <c r="AE44" i="10"/>
  <c r="W45" i="8"/>
  <c r="AD45" i="8" s="1"/>
  <c r="AF44" i="10"/>
  <c r="V45" i="8"/>
  <c r="AX44" i="12"/>
  <c r="BA44" i="12" s="1"/>
  <c r="D45" i="6"/>
  <c r="E45" i="6"/>
  <c r="AO44" i="9" l="1"/>
  <c r="AQ44" i="9"/>
  <c r="AP44" i="12"/>
  <c r="AR44" i="12" s="1"/>
  <c r="AS44" i="12" s="1"/>
  <c r="AT44" i="12" s="1"/>
  <c r="AZ44" i="12" s="1"/>
  <c r="Y45" i="8"/>
  <c r="Z45" i="8" s="1"/>
  <c r="AA45" i="8" s="1"/>
  <c r="AB45" i="8" s="1"/>
  <c r="AH45" i="8" s="1"/>
  <c r="AH44" i="10"/>
  <c r="AI44" i="10" s="1"/>
  <c r="AJ44" i="10" s="1"/>
  <c r="AK44" i="10" s="1"/>
  <c r="AP44" i="10" s="1"/>
  <c r="AV44" i="9"/>
  <c r="AU44" i="9"/>
  <c r="AC45" i="8"/>
  <c r="AE45" i="8" s="1"/>
  <c r="AM44" i="10"/>
  <c r="AL44" i="10"/>
  <c r="AR44" i="9"/>
  <c r="F45" i="6"/>
  <c r="J45" i="6" s="1"/>
  <c r="AW44" i="9" l="1"/>
  <c r="AG45" i="8"/>
  <c r="AI45" i="8" s="1"/>
  <c r="AJ45" i="8" s="1"/>
  <c r="AK45" i="8" s="1"/>
  <c r="AN44" i="10"/>
  <c r="AQ44" i="10"/>
  <c r="AR44" i="10" s="1"/>
  <c r="AS44" i="10" s="1"/>
  <c r="AT44" i="10" s="1"/>
  <c r="AZ44" i="10" s="1"/>
  <c r="AX44" i="9"/>
  <c r="BA44" i="9" s="1"/>
  <c r="AF45" i="8"/>
  <c r="AM45" i="8" s="1"/>
  <c r="AO44" i="10"/>
  <c r="AS44" i="9"/>
  <c r="AT44" i="9" s="1"/>
  <c r="AZ44" i="9" s="1"/>
  <c r="AY44" i="9"/>
  <c r="AY44" i="12"/>
  <c r="BB44" i="12" s="1"/>
  <c r="C45" i="12" s="1"/>
  <c r="D45" i="12" s="1"/>
  <c r="G45" i="6"/>
  <c r="H45" i="6" s="1"/>
  <c r="I45" i="6" s="1"/>
  <c r="K45" i="6" s="1"/>
  <c r="L45" i="6" s="1"/>
  <c r="M45" i="6" s="1"/>
  <c r="BB44" i="9" l="1"/>
  <c r="C45" i="9" s="1"/>
  <c r="E45" i="9" s="1"/>
  <c r="AL45" i="8"/>
  <c r="AN45" i="8" s="1"/>
  <c r="AU44" i="10"/>
  <c r="AV44" i="10"/>
  <c r="AQ45" i="8"/>
  <c r="AP45" i="8"/>
  <c r="E45" i="12"/>
  <c r="F45" i="12" s="1"/>
  <c r="J45" i="12" s="1"/>
  <c r="N45" i="6"/>
  <c r="U45" i="6" s="1"/>
  <c r="P45" i="6"/>
  <c r="O45" i="6"/>
  <c r="AX44" i="10" l="1"/>
  <c r="BA44" i="10" s="1"/>
  <c r="D45" i="9"/>
  <c r="F45" i="9" s="1"/>
  <c r="J45" i="9" s="1"/>
  <c r="AO45" i="8"/>
  <c r="AV45" i="8" s="1"/>
  <c r="G45" i="12"/>
  <c r="H45" i="12" s="1"/>
  <c r="I45" i="12" s="1"/>
  <c r="K45" i="12" s="1"/>
  <c r="L45" i="12" s="1"/>
  <c r="M45" i="12" s="1"/>
  <c r="AR45" i="8"/>
  <c r="AS45" i="8" s="1"/>
  <c r="AT45" i="8" s="1"/>
  <c r="AZ45" i="8" s="1"/>
  <c r="AW44" i="10"/>
  <c r="AY44" i="10" s="1"/>
  <c r="BB44" i="10" s="1"/>
  <c r="C45" i="10" s="1"/>
  <c r="T45" i="6"/>
  <c r="V45" i="6" s="1"/>
  <c r="Q45" i="6"/>
  <c r="R45" i="6" s="1"/>
  <c r="S45" i="6" s="1"/>
  <c r="G45" i="9" l="1"/>
  <c r="H45" i="9" s="1"/>
  <c r="I45" i="9" s="1"/>
  <c r="K45" i="9" s="1"/>
  <c r="L45" i="9" s="1"/>
  <c r="M45" i="9" s="1"/>
  <c r="AU45" i="8"/>
  <c r="N45" i="12"/>
  <c r="T45" i="12" s="1"/>
  <c r="D45" i="10"/>
  <c r="E45" i="10"/>
  <c r="N45" i="9"/>
  <c r="P45" i="12"/>
  <c r="O45" i="12"/>
  <c r="W45" i="6"/>
  <c r="Y45" i="6"/>
  <c r="Q45" i="12" l="1"/>
  <c r="R45" i="12" s="1"/>
  <c r="S45" i="12" s="1"/>
  <c r="U45" i="12"/>
  <c r="V45" i="12" s="1"/>
  <c r="AX45" i="8"/>
  <c r="BA45" i="8" s="1"/>
  <c r="AW45" i="8"/>
  <c r="AY45" i="8" s="1"/>
  <c r="F45" i="10"/>
  <c r="U45" i="9"/>
  <c r="T45" i="9"/>
  <c r="O45" i="9"/>
  <c r="P45" i="9"/>
  <c r="X45" i="12"/>
  <c r="Y45" i="12"/>
  <c r="AD45" i="6"/>
  <c r="AC45" i="6"/>
  <c r="X45" i="6"/>
  <c r="Z45" i="6" s="1"/>
  <c r="AA45" i="6" s="1"/>
  <c r="AB45" i="6" s="1"/>
  <c r="BB45" i="8" l="1"/>
  <c r="C46" i="8" s="1"/>
  <c r="D46" i="8" s="1"/>
  <c r="W45" i="12"/>
  <c r="AC45" i="12" s="1"/>
  <c r="V45" i="9"/>
  <c r="Q45" i="9"/>
  <c r="R45" i="9" s="1"/>
  <c r="S45" i="9" s="1"/>
  <c r="X45" i="9" s="1"/>
  <c r="G45" i="10"/>
  <c r="H45" i="10" s="1"/>
  <c r="I45" i="10" s="1"/>
  <c r="J45" i="10"/>
  <c r="W45" i="9"/>
  <c r="Z45" i="12"/>
  <c r="AA45" i="12" s="1"/>
  <c r="AB45" i="12" s="1"/>
  <c r="AF45" i="6"/>
  <c r="AM45" i="6" s="1"/>
  <c r="AE45" i="6"/>
  <c r="AH45" i="6"/>
  <c r="E46" i="8" l="1"/>
  <c r="F46" i="8" s="1"/>
  <c r="G46" i="8" s="1"/>
  <c r="H46" i="8" s="1"/>
  <c r="I46" i="8" s="1"/>
  <c r="K46" i="8" s="1"/>
  <c r="L46" i="8" s="1"/>
  <c r="AD45" i="12"/>
  <c r="AF45" i="12" s="1"/>
  <c r="Y45" i="9"/>
  <c r="Z45" i="9" s="1"/>
  <c r="AA45" i="9" s="1"/>
  <c r="AB45" i="9" s="1"/>
  <c r="N45" i="10"/>
  <c r="K45" i="10"/>
  <c r="L45" i="10" s="1"/>
  <c r="M45" i="10" s="1"/>
  <c r="AD45" i="9"/>
  <c r="AC45" i="9"/>
  <c r="AH45" i="12"/>
  <c r="AG45" i="12"/>
  <c r="AE45" i="12"/>
  <c r="AL45" i="6"/>
  <c r="AN45" i="6" s="1"/>
  <c r="AG45" i="6"/>
  <c r="AI45" i="6" s="1"/>
  <c r="AJ45" i="6" s="1"/>
  <c r="AK45" i="6" s="1"/>
  <c r="J46" i="8" l="1"/>
  <c r="N46" i="8" s="1"/>
  <c r="AM45" i="12"/>
  <c r="AL45" i="12"/>
  <c r="AE45" i="9"/>
  <c r="M46" i="8"/>
  <c r="P46" i="8" s="1"/>
  <c r="O45" i="10"/>
  <c r="P45" i="10"/>
  <c r="T45" i="10"/>
  <c r="U45" i="10"/>
  <c r="AG45" i="9"/>
  <c r="AH45" i="9"/>
  <c r="AF45" i="9"/>
  <c r="T46" i="8"/>
  <c r="U46" i="8"/>
  <c r="AI45" i="12"/>
  <c r="AJ45" i="12" s="1"/>
  <c r="AK45" i="12" s="1"/>
  <c r="AQ45" i="12" s="1"/>
  <c r="AO45" i="6"/>
  <c r="AQ45" i="6"/>
  <c r="AP45" i="6"/>
  <c r="O46" i="8" l="1"/>
  <c r="Q46" i="8" s="1"/>
  <c r="R46" i="8" s="1"/>
  <c r="S46" i="8" s="1"/>
  <c r="X46" i="8" s="1"/>
  <c r="W46" i="8"/>
  <c r="AC46" i="8" s="1"/>
  <c r="AO45" i="12"/>
  <c r="AV45" i="12" s="1"/>
  <c r="AN45" i="12"/>
  <c r="V45" i="10"/>
  <c r="W45" i="10"/>
  <c r="Q45" i="10"/>
  <c r="R45" i="10" s="1"/>
  <c r="S45" i="10" s="1"/>
  <c r="AM45" i="9"/>
  <c r="AL45" i="9"/>
  <c r="AI45" i="9"/>
  <c r="AJ45" i="9" s="1"/>
  <c r="AK45" i="9" s="1"/>
  <c r="AD46" i="8"/>
  <c r="V46" i="8"/>
  <c r="AP45" i="12"/>
  <c r="AR45" i="12" s="1"/>
  <c r="AS45" i="12" s="1"/>
  <c r="AT45" i="12" s="1"/>
  <c r="AZ45" i="12" s="1"/>
  <c r="AU45" i="6"/>
  <c r="AV45" i="6"/>
  <c r="AR45" i="6"/>
  <c r="AU45" i="12" l="1"/>
  <c r="AW45" i="12" s="1"/>
  <c r="AY45" i="12" s="1"/>
  <c r="AN45" i="9"/>
  <c r="AE46" i="8"/>
  <c r="Y46" i="8"/>
  <c r="Z46" i="8" s="1"/>
  <c r="AA46" i="8" s="1"/>
  <c r="AB46" i="8" s="1"/>
  <c r="Y45" i="10"/>
  <c r="X45" i="10"/>
  <c r="AC45" i="10"/>
  <c r="AD45" i="10"/>
  <c r="AP45" i="9"/>
  <c r="AQ45" i="9"/>
  <c r="AO45" i="9"/>
  <c r="AF46" i="8"/>
  <c r="AX45" i="12"/>
  <c r="BA45" i="12" s="1"/>
  <c r="AX45" i="6"/>
  <c r="BA45" i="6" s="1"/>
  <c r="AW45" i="6"/>
  <c r="AY45" i="6" s="1"/>
  <c r="AS45" i="6"/>
  <c r="AT45" i="6" s="1"/>
  <c r="Z45" i="10" l="1"/>
  <c r="AA45" i="10" s="1"/>
  <c r="AB45" i="10" s="1"/>
  <c r="AG45" i="10" s="1"/>
  <c r="AE45" i="10"/>
  <c r="AF45" i="10"/>
  <c r="AV45" i="9"/>
  <c r="AU45" i="9"/>
  <c r="AR45" i="9"/>
  <c r="AS45" i="9" s="1"/>
  <c r="AT45" i="9" s="1"/>
  <c r="AZ45" i="9" s="1"/>
  <c r="AH46" i="8"/>
  <c r="AG46" i="8"/>
  <c r="AL46" i="8"/>
  <c r="AM46" i="8"/>
  <c r="BB45" i="12"/>
  <c r="C46" i="12" s="1"/>
  <c r="E46" i="12" s="1"/>
  <c r="BB45" i="6"/>
  <c r="C46" i="6" s="1"/>
  <c r="E46" i="6" s="1"/>
  <c r="AZ45" i="6"/>
  <c r="AH45" i="10" l="1"/>
  <c r="AI45" i="10" s="1"/>
  <c r="AJ45" i="10" s="1"/>
  <c r="AK45" i="10" s="1"/>
  <c r="AW45" i="9"/>
  <c r="AY45" i="9" s="1"/>
  <c r="AI46" i="8"/>
  <c r="AJ46" i="8" s="1"/>
  <c r="AK46" i="8" s="1"/>
  <c r="AP46" i="8" s="1"/>
  <c r="D46" i="12"/>
  <c r="F46" i="12" s="1"/>
  <c r="J46" i="12" s="1"/>
  <c r="AO46" i="8"/>
  <c r="AV46" i="8" s="1"/>
  <c r="AM45" i="10"/>
  <c r="AL45" i="10"/>
  <c r="AX45" i="9"/>
  <c r="BA45" i="9" s="1"/>
  <c r="BB45" i="9" s="1"/>
  <c r="C46" i="9" s="1"/>
  <c r="AN46" i="8"/>
  <c r="G46" i="12"/>
  <c r="H46" i="12" s="1"/>
  <c r="I46" i="12" s="1"/>
  <c r="D46" i="6"/>
  <c r="F46" i="6" s="1"/>
  <c r="J46" i="6" s="1"/>
  <c r="AQ46" i="8" l="1"/>
  <c r="AR46" i="8" s="1"/>
  <c r="AS46" i="8" s="1"/>
  <c r="AT46" i="8" s="1"/>
  <c r="AZ46" i="8" s="1"/>
  <c r="AN45" i="10"/>
  <c r="AU46" i="8"/>
  <c r="AW46" i="8" s="1"/>
  <c r="AO45" i="10"/>
  <c r="AQ45" i="10"/>
  <c r="AP45" i="10"/>
  <c r="E46" i="9"/>
  <c r="D46" i="9"/>
  <c r="K46" i="12"/>
  <c r="L46" i="12" s="1"/>
  <c r="M46" i="12" s="1"/>
  <c r="N46" i="12"/>
  <c r="G46" i="6"/>
  <c r="H46" i="6" s="1"/>
  <c r="I46" i="6" s="1"/>
  <c r="K46" i="6" s="1"/>
  <c r="L46" i="6" s="1"/>
  <c r="M46" i="6" s="1"/>
  <c r="O46" i="6" s="1"/>
  <c r="AX46" i="8" l="1"/>
  <c r="BA46" i="8" s="1"/>
  <c r="AY46" i="8"/>
  <c r="AR45" i="10"/>
  <c r="AS45" i="10" s="1"/>
  <c r="AT45" i="10" s="1"/>
  <c r="AZ45" i="10" s="1"/>
  <c r="AU45" i="10"/>
  <c r="AV45" i="10"/>
  <c r="F46" i="9"/>
  <c r="T46" i="12"/>
  <c r="U46" i="12"/>
  <c r="O46" i="12"/>
  <c r="P46" i="12"/>
  <c r="N46" i="6"/>
  <c r="U46" i="6" s="1"/>
  <c r="P46" i="6"/>
  <c r="Q46" i="6" s="1"/>
  <c r="R46" i="6" s="1"/>
  <c r="S46" i="6" s="1"/>
  <c r="BB46" i="8" l="1"/>
  <c r="C47" i="8" s="1"/>
  <c r="E47" i="8" s="1"/>
  <c r="AX45" i="10"/>
  <c r="BA45" i="10" s="1"/>
  <c r="AW45" i="10"/>
  <c r="AY45" i="10" s="1"/>
  <c r="BB45" i="10" s="1"/>
  <c r="C46" i="10" s="1"/>
  <c r="J46" i="9"/>
  <c r="G46" i="9"/>
  <c r="H46" i="9" s="1"/>
  <c r="I46" i="9" s="1"/>
  <c r="D47" i="8"/>
  <c r="T46" i="6"/>
  <c r="V46" i="6" s="1"/>
  <c r="V46" i="12"/>
  <c r="Q46" i="12"/>
  <c r="R46" i="12" s="1"/>
  <c r="S46" i="12" s="1"/>
  <c r="W46" i="12"/>
  <c r="Y46" i="6"/>
  <c r="F47" i="8" l="1"/>
  <c r="J47" i="8" s="1"/>
  <c r="W46" i="6"/>
  <c r="AD46" i="6" s="1"/>
  <c r="E46" i="10"/>
  <c r="D46" i="10"/>
  <c r="K46" i="9"/>
  <c r="L46" i="9" s="1"/>
  <c r="M46" i="9" s="1"/>
  <c r="N46" i="9"/>
  <c r="G47" i="8"/>
  <c r="H47" i="8" s="1"/>
  <c r="I47" i="8" s="1"/>
  <c r="AD46" i="12"/>
  <c r="AC46" i="12"/>
  <c r="Y46" i="12"/>
  <c r="X46" i="12"/>
  <c r="X46" i="6"/>
  <c r="Z46" i="6" s="1"/>
  <c r="AA46" i="6" s="1"/>
  <c r="AB46" i="6" s="1"/>
  <c r="AE46" i="12" l="1"/>
  <c r="AC46" i="6"/>
  <c r="AF46" i="6" s="1"/>
  <c r="AM46" i="6" s="1"/>
  <c r="F46" i="10"/>
  <c r="J46" i="10" s="1"/>
  <c r="T46" i="9"/>
  <c r="U46" i="9"/>
  <c r="P46" i="9"/>
  <c r="O46" i="9"/>
  <c r="N47" i="8"/>
  <c r="K47" i="8"/>
  <c r="L47" i="8" s="1"/>
  <c r="M47" i="8" s="1"/>
  <c r="Z46" i="12"/>
  <c r="AA46" i="12" s="1"/>
  <c r="AB46" i="12" s="1"/>
  <c r="AF46" i="12"/>
  <c r="AH46" i="6"/>
  <c r="G46" i="10" l="1"/>
  <c r="H46" i="10" s="1"/>
  <c r="I46" i="10" s="1"/>
  <c r="K46" i="10" s="1"/>
  <c r="L46" i="10" s="1"/>
  <c r="M46" i="10" s="1"/>
  <c r="AE46" i="6"/>
  <c r="W46" i="9"/>
  <c r="AD46" i="9" s="1"/>
  <c r="Q46" i="9"/>
  <c r="R46" i="9" s="1"/>
  <c r="S46" i="9" s="1"/>
  <c r="V46" i="9"/>
  <c r="U47" i="8"/>
  <c r="T47" i="8"/>
  <c r="P47" i="8"/>
  <c r="O47" i="8"/>
  <c r="AL46" i="12"/>
  <c r="AM46" i="12"/>
  <c r="AG46" i="12"/>
  <c r="AH46" i="12"/>
  <c r="AL46" i="6"/>
  <c r="AN46" i="6" s="1"/>
  <c r="AG46" i="6"/>
  <c r="AI46" i="6" s="1"/>
  <c r="AJ46" i="6" s="1"/>
  <c r="AK46" i="6" s="1"/>
  <c r="N46" i="10" l="1"/>
  <c r="Q47" i="8"/>
  <c r="R47" i="8" s="1"/>
  <c r="S47" i="8" s="1"/>
  <c r="V47" i="8"/>
  <c r="AC46" i="9"/>
  <c r="AE46" i="9" s="1"/>
  <c r="T46" i="10"/>
  <c r="U46" i="10"/>
  <c r="P46" i="10"/>
  <c r="O46" i="10"/>
  <c r="X46" i="9"/>
  <c r="Y46" i="9"/>
  <c r="X47" i="8"/>
  <c r="Y47" i="8"/>
  <c r="W47" i="8"/>
  <c r="AO46" i="12"/>
  <c r="AV46" i="12" s="1"/>
  <c r="AI46" i="12"/>
  <c r="AJ46" i="12" s="1"/>
  <c r="AK46" i="12" s="1"/>
  <c r="AQ46" i="12" s="1"/>
  <c r="AN46" i="12"/>
  <c r="AO46" i="6"/>
  <c r="AQ46" i="6"/>
  <c r="W46" i="10" l="1"/>
  <c r="AF46" i="9"/>
  <c r="AL46" i="9" s="1"/>
  <c r="Q46" i="10"/>
  <c r="R46" i="10" s="1"/>
  <c r="S46" i="10" s="1"/>
  <c r="Y46" i="10" s="1"/>
  <c r="AU46" i="12"/>
  <c r="AX46" i="12" s="1"/>
  <c r="BA46" i="12" s="1"/>
  <c r="Z47" i="8"/>
  <c r="AA47" i="8" s="1"/>
  <c r="AB47" i="8" s="1"/>
  <c r="AH47" i="8" s="1"/>
  <c r="AC46" i="10"/>
  <c r="AD46" i="10"/>
  <c r="V46" i="10"/>
  <c r="Z46" i="9"/>
  <c r="AA46" i="9" s="1"/>
  <c r="AB46" i="9" s="1"/>
  <c r="AC47" i="8"/>
  <c r="AD47" i="8"/>
  <c r="AF47" i="8" s="1"/>
  <c r="AP46" i="12"/>
  <c r="AR46" i="12" s="1"/>
  <c r="AU46" i="6"/>
  <c r="AV46" i="6"/>
  <c r="AP46" i="6"/>
  <c r="AR46" i="6" s="1"/>
  <c r="AW46" i="12" l="1"/>
  <c r="AM46" i="9"/>
  <c r="AO46" i="9" s="1"/>
  <c r="AV46" i="9" s="1"/>
  <c r="X46" i="10"/>
  <c r="Z46" i="10" s="1"/>
  <c r="AA46" i="10" s="1"/>
  <c r="AB46" i="10" s="1"/>
  <c r="AG47" i="8"/>
  <c r="AI47" i="8" s="1"/>
  <c r="AJ47" i="8" s="1"/>
  <c r="AK47" i="8" s="1"/>
  <c r="AE46" i="10"/>
  <c r="AF46" i="10"/>
  <c r="AH46" i="9"/>
  <c r="AG46" i="9"/>
  <c r="AN46" i="9"/>
  <c r="AM47" i="8"/>
  <c r="AL47" i="8"/>
  <c r="AE47" i="8"/>
  <c r="AS46" i="12"/>
  <c r="AT46" i="12" s="1"/>
  <c r="AZ46" i="12" s="1"/>
  <c r="AY46" i="12"/>
  <c r="BB46" i="12" s="1"/>
  <c r="C47" i="12" s="1"/>
  <c r="D47" i="12" s="1"/>
  <c r="AX46" i="6"/>
  <c r="BA46" i="6" s="1"/>
  <c r="AW46" i="6"/>
  <c r="AY46" i="6" s="1"/>
  <c r="AS46" i="6"/>
  <c r="AT46" i="6" s="1"/>
  <c r="AI46" i="9" l="1"/>
  <c r="AJ46" i="9" s="1"/>
  <c r="AK46" i="9" s="1"/>
  <c r="AP46" i="9" s="1"/>
  <c r="AU46" i="9"/>
  <c r="AW46" i="9" s="1"/>
  <c r="AQ47" i="8"/>
  <c r="AP47" i="8"/>
  <c r="AR47" i="8" s="1"/>
  <c r="AS47" i="8" s="1"/>
  <c r="AT47" i="8" s="1"/>
  <c r="AZ47" i="8" s="1"/>
  <c r="AN47" i="8"/>
  <c r="AL46" i="10"/>
  <c r="AM46" i="10"/>
  <c r="AH46" i="10"/>
  <c r="AG46" i="10"/>
  <c r="AX46" i="9"/>
  <c r="BA46" i="9" s="1"/>
  <c r="AO47" i="8"/>
  <c r="E47" i="12"/>
  <c r="F47" i="12" s="1"/>
  <c r="G47" i="12" s="1"/>
  <c r="H47" i="12" s="1"/>
  <c r="I47" i="12" s="1"/>
  <c r="BB46" i="6"/>
  <c r="C47" i="6" s="1"/>
  <c r="E47" i="6" s="1"/>
  <c r="AZ46" i="6"/>
  <c r="AO46" i="10" l="1"/>
  <c r="AU46" i="10" s="1"/>
  <c r="AQ46" i="9"/>
  <c r="AI46" i="10"/>
  <c r="AJ46" i="10" s="1"/>
  <c r="AK46" i="10" s="1"/>
  <c r="AN46" i="10"/>
  <c r="AR46" i="9"/>
  <c r="AU47" i="8"/>
  <c r="AV47" i="8"/>
  <c r="J47" i="12"/>
  <c r="N47" i="12" s="1"/>
  <c r="D47" i="6"/>
  <c r="F47" i="6" s="1"/>
  <c r="G47" i="6" s="1"/>
  <c r="H47" i="6" s="1"/>
  <c r="I47" i="6" s="1"/>
  <c r="K47" i="6" s="1"/>
  <c r="L47" i="6" s="1"/>
  <c r="K47" i="12"/>
  <c r="L47" i="12" s="1"/>
  <c r="AV46" i="10" l="1"/>
  <c r="AW46" i="10" s="1"/>
  <c r="M47" i="12"/>
  <c r="O47" i="12" s="1"/>
  <c r="AX47" i="8"/>
  <c r="BA47" i="8" s="1"/>
  <c r="AP46" i="10"/>
  <c r="AQ46" i="10"/>
  <c r="AS46" i="9"/>
  <c r="AT46" i="9" s="1"/>
  <c r="AZ46" i="9" s="1"/>
  <c r="AY46" i="9"/>
  <c r="BB46" i="9" s="1"/>
  <c r="C47" i="9" s="1"/>
  <c r="AW47" i="8"/>
  <c r="AY47" i="8" s="1"/>
  <c r="T47" i="12"/>
  <c r="U47" i="12"/>
  <c r="J47" i="6"/>
  <c r="AX46" i="10" l="1"/>
  <c r="BA46" i="10" s="1"/>
  <c r="P47" i="12"/>
  <c r="Q47" i="12" s="1"/>
  <c r="R47" i="12" s="1"/>
  <c r="S47" i="12" s="1"/>
  <c r="BB47" i="8"/>
  <c r="C48" i="8" s="1"/>
  <c r="E48" i="8" s="1"/>
  <c r="AR46" i="10"/>
  <c r="E47" i="9"/>
  <c r="D47" i="9"/>
  <c r="W47" i="12"/>
  <c r="AD47" i="12" s="1"/>
  <c r="V47" i="12"/>
  <c r="M47" i="6"/>
  <c r="N47" i="6"/>
  <c r="U47" i="6" s="1"/>
  <c r="D48" i="8" l="1"/>
  <c r="F48" i="8"/>
  <c r="G48" i="8" s="1"/>
  <c r="H48" i="8" s="1"/>
  <c r="I48" i="8" s="1"/>
  <c r="AS46" i="10"/>
  <c r="AT46" i="10" s="1"/>
  <c r="AZ46" i="10" s="1"/>
  <c r="AY46" i="10"/>
  <c r="BB46" i="10" s="1"/>
  <c r="C47" i="10" s="1"/>
  <c r="F47" i="9"/>
  <c r="AC47" i="12"/>
  <c r="AF47" i="12" s="1"/>
  <c r="X47" i="12"/>
  <c r="Y47" i="12"/>
  <c r="T47" i="6"/>
  <c r="V47" i="6" s="1"/>
  <c r="P47" i="6"/>
  <c r="O47" i="6"/>
  <c r="J48" i="8" l="1"/>
  <c r="AM47" i="12"/>
  <c r="AL47" i="12"/>
  <c r="AE47" i="12"/>
  <c r="D47" i="10"/>
  <c r="E47" i="10"/>
  <c r="F47" i="10" s="1"/>
  <c r="G47" i="9"/>
  <c r="H47" i="9" s="1"/>
  <c r="I47" i="9" s="1"/>
  <c r="J47" i="9"/>
  <c r="K48" i="8"/>
  <c r="L48" i="8" s="1"/>
  <c r="M48" i="8" s="1"/>
  <c r="N48" i="8"/>
  <c r="Z47" i="12"/>
  <c r="AA47" i="12" s="1"/>
  <c r="AB47" i="12" s="1"/>
  <c r="W47" i="6"/>
  <c r="Q47" i="6"/>
  <c r="R47" i="6" s="1"/>
  <c r="S47" i="6" s="1"/>
  <c r="AN47" i="12" l="1"/>
  <c r="AO47" i="12"/>
  <c r="G47" i="10"/>
  <c r="H47" i="10" s="1"/>
  <c r="I47" i="10" s="1"/>
  <c r="J47" i="10"/>
  <c r="N47" i="9"/>
  <c r="K47" i="9"/>
  <c r="L47" i="9" s="1"/>
  <c r="M47" i="9" s="1"/>
  <c r="T48" i="8"/>
  <c r="U48" i="8"/>
  <c r="O48" i="8"/>
  <c r="P48" i="8"/>
  <c r="AH47" i="12"/>
  <c r="AG47" i="12"/>
  <c r="AI47" i="12" s="1"/>
  <c r="AJ47" i="12" s="1"/>
  <c r="AK47" i="12" s="1"/>
  <c r="AD47" i="6"/>
  <c r="AC47" i="6"/>
  <c r="Y47" i="6"/>
  <c r="W48" i="8" l="1"/>
  <c r="AC48" i="8" s="1"/>
  <c r="AV47" i="12"/>
  <c r="AU47" i="12"/>
  <c r="V48" i="8"/>
  <c r="N47" i="10"/>
  <c r="K47" i="10"/>
  <c r="L47" i="10" s="1"/>
  <c r="M47" i="10" s="1"/>
  <c r="O47" i="9"/>
  <c r="P47" i="9"/>
  <c r="T47" i="9"/>
  <c r="U47" i="9"/>
  <c r="Q48" i="8"/>
  <c r="R48" i="8" s="1"/>
  <c r="S48" i="8" s="1"/>
  <c r="AP47" i="12"/>
  <c r="AQ47" i="12"/>
  <c r="AF47" i="6"/>
  <c r="AM47" i="6" s="1"/>
  <c r="AE47" i="6"/>
  <c r="X47" i="6"/>
  <c r="Z47" i="6" s="1"/>
  <c r="AA47" i="6" s="1"/>
  <c r="AB47" i="6" s="1"/>
  <c r="AD48" i="8" l="1"/>
  <c r="AW47" i="12"/>
  <c r="V47" i="9"/>
  <c r="AX47" i="12"/>
  <c r="BA47" i="12" s="1"/>
  <c r="AE48" i="8"/>
  <c r="W47" i="9"/>
  <c r="AC47" i="9" s="1"/>
  <c r="AF48" i="8"/>
  <c r="AL48" i="8" s="1"/>
  <c r="O47" i="10"/>
  <c r="P47" i="10"/>
  <c r="U47" i="10"/>
  <c r="T47" i="10"/>
  <c r="Q47" i="9"/>
  <c r="R47" i="9" s="1"/>
  <c r="S47" i="9" s="1"/>
  <c r="X48" i="8"/>
  <c r="Y48" i="8"/>
  <c r="AR47" i="12"/>
  <c r="AL47" i="6"/>
  <c r="AO47" i="6" s="1"/>
  <c r="AH47" i="6"/>
  <c r="AG47" i="6"/>
  <c r="AD47" i="9" l="1"/>
  <c r="AF47" i="9" s="1"/>
  <c r="Z48" i="8"/>
  <c r="AA48" i="8" s="1"/>
  <c r="AB48" i="8" s="1"/>
  <c r="AH48" i="8" s="1"/>
  <c r="Q47" i="10"/>
  <c r="R47" i="10" s="1"/>
  <c r="S47" i="10" s="1"/>
  <c r="X47" i="10" s="1"/>
  <c r="V47" i="10"/>
  <c r="AM48" i="8"/>
  <c r="AO48" i="8" s="1"/>
  <c r="AV48" i="8" s="1"/>
  <c r="W47" i="10"/>
  <c r="Y47" i="9"/>
  <c r="X47" i="9"/>
  <c r="AS47" i="12"/>
  <c r="AT47" i="12" s="1"/>
  <c r="AZ47" i="12" s="1"/>
  <c r="AY47" i="12"/>
  <c r="BB47" i="12" s="1"/>
  <c r="C48" i="12" s="1"/>
  <c r="AU47" i="6"/>
  <c r="AV47" i="6"/>
  <c r="AN47" i="6"/>
  <c r="AI47" i="6"/>
  <c r="AJ47" i="6" s="1"/>
  <c r="AK47" i="6" s="1"/>
  <c r="AE47" i="9" l="1"/>
  <c r="Y47" i="10"/>
  <c r="Z47" i="10" s="1"/>
  <c r="AA47" i="10" s="1"/>
  <c r="AB47" i="10" s="1"/>
  <c r="AM47" i="9"/>
  <c r="AL47" i="9"/>
  <c r="AG48" i="8"/>
  <c r="AI48" i="8" s="1"/>
  <c r="AJ48" i="8" s="1"/>
  <c r="AK48" i="8" s="1"/>
  <c r="AQ48" i="8" s="1"/>
  <c r="Z47" i="9"/>
  <c r="AA47" i="9" s="1"/>
  <c r="AB47" i="9" s="1"/>
  <c r="AH47" i="9" s="1"/>
  <c r="AU48" i="8"/>
  <c r="AW48" i="8" s="1"/>
  <c r="AN48" i="8"/>
  <c r="AC47" i="10"/>
  <c r="AD47" i="10"/>
  <c r="E48" i="12"/>
  <c r="D48" i="12"/>
  <c r="AX47" i="6"/>
  <c r="BA47" i="6" s="1"/>
  <c r="AW47" i="6"/>
  <c r="AP47" i="6"/>
  <c r="AE47" i="10" l="1"/>
  <c r="AO47" i="9"/>
  <c r="AU47" i="9" s="1"/>
  <c r="AN47" i="9"/>
  <c r="AG47" i="9"/>
  <c r="AI47" i="9" s="1"/>
  <c r="AJ47" i="9" s="1"/>
  <c r="AK47" i="9" s="1"/>
  <c r="AP47" i="9" s="1"/>
  <c r="AX48" i="8"/>
  <c r="BA48" i="8" s="1"/>
  <c r="AF47" i="10"/>
  <c r="AL47" i="10" s="1"/>
  <c r="AP48" i="8"/>
  <c r="AR48" i="8" s="1"/>
  <c r="AG47" i="10"/>
  <c r="AH47" i="10"/>
  <c r="F48" i="12"/>
  <c r="G48" i="12" s="1"/>
  <c r="H48" i="12" s="1"/>
  <c r="I48" i="12" s="1"/>
  <c r="AQ47" i="6"/>
  <c r="AR47" i="6" s="1"/>
  <c r="AS47" i="6" s="1"/>
  <c r="AT47" i="6" s="1"/>
  <c r="AV47" i="9" l="1"/>
  <c r="AW47" i="9" s="1"/>
  <c r="AM47" i="10"/>
  <c r="AO47" i="10" s="1"/>
  <c r="AQ47" i="9"/>
  <c r="AR47" i="9" s="1"/>
  <c r="AI47" i="10"/>
  <c r="AJ47" i="10" s="1"/>
  <c r="AK47" i="10" s="1"/>
  <c r="AS48" i="8"/>
  <c r="AT48" i="8" s="1"/>
  <c r="AZ48" i="8" s="1"/>
  <c r="AY48" i="8"/>
  <c r="BB48" i="8" s="1"/>
  <c r="C49" i="8" s="1"/>
  <c r="J48" i="12"/>
  <c r="N48" i="12" s="1"/>
  <c r="K48" i="12"/>
  <c r="L48" i="12" s="1"/>
  <c r="AZ47" i="6"/>
  <c r="AY47" i="6"/>
  <c r="BB47" i="6" s="1"/>
  <c r="C48" i="6" s="1"/>
  <c r="D48" i="6" s="1"/>
  <c r="AN47" i="10" l="1"/>
  <c r="AX47" i="9"/>
  <c r="BA47" i="9" s="1"/>
  <c r="AU47" i="10"/>
  <c r="AV47" i="10"/>
  <c r="AS47" i="9"/>
  <c r="AT47" i="9" s="1"/>
  <c r="AZ47" i="9" s="1"/>
  <c r="AY47" i="9"/>
  <c r="AQ47" i="10"/>
  <c r="AP47" i="10"/>
  <c r="E49" i="8"/>
  <c r="D49" i="8"/>
  <c r="M48" i="12"/>
  <c r="P48" i="12" s="1"/>
  <c r="U48" i="12"/>
  <c r="T48" i="12"/>
  <c r="E48" i="6"/>
  <c r="F48" i="6" s="1"/>
  <c r="G48" i="6" s="1"/>
  <c r="H48" i="6" s="1"/>
  <c r="I48" i="6" s="1"/>
  <c r="K48" i="6" s="1"/>
  <c r="L48" i="6" s="1"/>
  <c r="AX47" i="10" l="1"/>
  <c r="BA47" i="10" s="1"/>
  <c r="BB47" i="9"/>
  <c r="C48" i="9" s="1"/>
  <c r="D48" i="9" s="1"/>
  <c r="AW47" i="10"/>
  <c r="AR47" i="10"/>
  <c r="AS47" i="10" s="1"/>
  <c r="AT47" i="10" s="1"/>
  <c r="AZ47" i="10" s="1"/>
  <c r="F49" i="8"/>
  <c r="G49" i="8" s="1"/>
  <c r="H49" i="8" s="1"/>
  <c r="I49" i="8" s="1"/>
  <c r="AY47" i="10"/>
  <c r="BB47" i="10" s="1"/>
  <c r="C48" i="10" s="1"/>
  <c r="O48" i="12"/>
  <c r="Q48" i="12" s="1"/>
  <c r="R48" i="12" s="1"/>
  <c r="S48" i="12" s="1"/>
  <c r="V48" i="12"/>
  <c r="W48" i="12"/>
  <c r="J48" i="6"/>
  <c r="E48" i="9" l="1"/>
  <c r="F48" i="9" s="1"/>
  <c r="J49" i="8"/>
  <c r="N49" i="8" s="1"/>
  <c r="E48" i="10"/>
  <c r="D48" i="10"/>
  <c r="F48" i="10" s="1"/>
  <c r="G48" i="9"/>
  <c r="H48" i="9" s="1"/>
  <c r="I48" i="9" s="1"/>
  <c r="J48" i="9"/>
  <c r="K49" i="8"/>
  <c r="L49" i="8" s="1"/>
  <c r="AC48" i="12"/>
  <c r="AD48" i="12"/>
  <c r="X48" i="12"/>
  <c r="Y48" i="12"/>
  <c r="N48" i="6"/>
  <c r="M48" i="6"/>
  <c r="O48" i="6" s="1"/>
  <c r="M49" i="8" l="1"/>
  <c r="O49" i="8" s="1"/>
  <c r="G48" i="10"/>
  <c r="H48" i="10" s="1"/>
  <c r="I48" i="10" s="1"/>
  <c r="J48" i="10"/>
  <c r="N48" i="9"/>
  <c r="K48" i="9"/>
  <c r="L48" i="9" s="1"/>
  <c r="M48" i="9" s="1"/>
  <c r="T49" i="8"/>
  <c r="U49" i="8"/>
  <c r="AF48" i="12"/>
  <c r="AM48" i="12" s="1"/>
  <c r="Z48" i="12"/>
  <c r="AA48" i="12" s="1"/>
  <c r="AB48" i="12" s="1"/>
  <c r="AH48" i="12" s="1"/>
  <c r="AE48" i="12"/>
  <c r="P48" i="6"/>
  <c r="Q48" i="6" s="1"/>
  <c r="R48" i="6" s="1"/>
  <c r="S48" i="6" s="1"/>
  <c r="T48" i="6"/>
  <c r="U48" i="6"/>
  <c r="AL48" i="12" l="1"/>
  <c r="AN48" i="12" s="1"/>
  <c r="W49" i="8"/>
  <c r="AC49" i="8" s="1"/>
  <c r="P49" i="8"/>
  <c r="AG48" i="12"/>
  <c r="AI48" i="12" s="1"/>
  <c r="AJ48" i="12" s="1"/>
  <c r="AK48" i="12" s="1"/>
  <c r="AQ48" i="12" s="1"/>
  <c r="Q49" i="8"/>
  <c r="R49" i="8" s="1"/>
  <c r="S49" i="8" s="1"/>
  <c r="X49" i="8" s="1"/>
  <c r="N48" i="10"/>
  <c r="K48" i="10"/>
  <c r="L48" i="10" s="1"/>
  <c r="M48" i="10" s="1"/>
  <c r="O48" i="9"/>
  <c r="P48" i="9"/>
  <c r="T48" i="9"/>
  <c r="U48" i="9"/>
  <c r="AD49" i="8"/>
  <c r="V49" i="8"/>
  <c r="W48" i="6"/>
  <c r="AC48" i="6" s="1"/>
  <c r="Y48" i="6"/>
  <c r="X48" i="6"/>
  <c r="V48" i="6"/>
  <c r="AO48" i="12" l="1"/>
  <c r="AU48" i="12" s="1"/>
  <c r="V48" i="9"/>
  <c r="Y49" i="8"/>
  <c r="AF49" i="8"/>
  <c r="AL49" i="8" s="1"/>
  <c r="O48" i="10"/>
  <c r="P48" i="10"/>
  <c r="T48" i="10"/>
  <c r="U48" i="10"/>
  <c r="W48" i="9"/>
  <c r="Q48" i="9"/>
  <c r="R48" i="9" s="1"/>
  <c r="S48" i="9" s="1"/>
  <c r="AE49" i="8"/>
  <c r="Z49" i="8"/>
  <c r="AA49" i="8" s="1"/>
  <c r="AB49" i="8" s="1"/>
  <c r="AP48" i="12"/>
  <c r="AR48" i="12" s="1"/>
  <c r="AS48" i="12" s="1"/>
  <c r="AT48" i="12" s="1"/>
  <c r="AZ48" i="12" s="1"/>
  <c r="AD48" i="6"/>
  <c r="AF48" i="6" s="1"/>
  <c r="Z48" i="6"/>
  <c r="AA48" i="6" s="1"/>
  <c r="AB48" i="6" s="1"/>
  <c r="V48" i="10" l="1"/>
  <c r="AV48" i="12"/>
  <c r="AX48" i="12" s="1"/>
  <c r="BA48" i="12" s="1"/>
  <c r="AM49" i="8"/>
  <c r="AO49" i="8" s="1"/>
  <c r="W48" i="10"/>
  <c r="Q48" i="10"/>
  <c r="R48" i="10" s="1"/>
  <c r="S48" i="10" s="1"/>
  <c r="X48" i="9"/>
  <c r="Y48" i="9"/>
  <c r="AD48" i="9"/>
  <c r="AC48" i="9"/>
  <c r="AG49" i="8"/>
  <c r="AH49" i="8"/>
  <c r="AE48" i="6"/>
  <c r="AW48" i="12"/>
  <c r="AY48" i="12" s="1"/>
  <c r="AM48" i="6"/>
  <c r="AG48" i="6"/>
  <c r="AH48" i="6"/>
  <c r="AN49" i="8" l="1"/>
  <c r="AV49" i="8"/>
  <c r="AU49" i="8"/>
  <c r="BB48" i="12"/>
  <c r="C49" i="12" s="1"/>
  <c r="E49" i="12" s="1"/>
  <c r="AE48" i="9"/>
  <c r="AF48" i="9"/>
  <c r="AL48" i="9" s="1"/>
  <c r="Y48" i="10"/>
  <c r="X48" i="10"/>
  <c r="AC48" i="10"/>
  <c r="AD48" i="10"/>
  <c r="AF48" i="10" s="1"/>
  <c r="Z48" i="9"/>
  <c r="AA48" i="9" s="1"/>
  <c r="AB48" i="9" s="1"/>
  <c r="AI49" i="8"/>
  <c r="AJ49" i="8" s="1"/>
  <c r="AK49" i="8" s="1"/>
  <c r="AL48" i="6"/>
  <c r="AN48" i="6" s="1"/>
  <c r="AI48" i="6"/>
  <c r="AJ48" i="6" s="1"/>
  <c r="AK48" i="6" s="1"/>
  <c r="D49" i="12" l="1"/>
  <c r="F49" i="12" s="1"/>
  <c r="Z48" i="10"/>
  <c r="AA48" i="10" s="1"/>
  <c r="AB48" i="10" s="1"/>
  <c r="AH48" i="10" s="1"/>
  <c r="AX49" i="8"/>
  <c r="BA49" i="8" s="1"/>
  <c r="AW49" i="8"/>
  <c r="AM48" i="9"/>
  <c r="AN48" i="9" s="1"/>
  <c r="AM48" i="10"/>
  <c r="AL48" i="10"/>
  <c r="AE48" i="10"/>
  <c r="AG48" i="9"/>
  <c r="AH48" i="9"/>
  <c r="AP49" i="8"/>
  <c r="AQ49" i="8"/>
  <c r="AO48" i="6"/>
  <c r="AP48" i="6"/>
  <c r="AQ48" i="6"/>
  <c r="AG48" i="10" l="1"/>
  <c r="AI48" i="10" s="1"/>
  <c r="AJ48" i="10" s="1"/>
  <c r="AK48" i="10" s="1"/>
  <c r="AQ48" i="10" s="1"/>
  <c r="AO48" i="9"/>
  <c r="AV48" i="9" s="1"/>
  <c r="AN48" i="10"/>
  <c r="AO48" i="10"/>
  <c r="AI48" i="9"/>
  <c r="AJ48" i="9" s="1"/>
  <c r="AK48" i="9" s="1"/>
  <c r="AR49" i="8"/>
  <c r="G49" i="12"/>
  <c r="H49" i="12" s="1"/>
  <c r="I49" i="12" s="1"/>
  <c r="J49" i="12"/>
  <c r="AU48" i="6"/>
  <c r="AV48" i="6"/>
  <c r="AR48" i="6"/>
  <c r="AS48" i="6" s="1"/>
  <c r="AP48" i="10" l="1"/>
  <c r="AU48" i="9"/>
  <c r="AW48" i="9" s="1"/>
  <c r="AR48" i="10"/>
  <c r="AS48" i="10" s="1"/>
  <c r="AT48" i="10" s="1"/>
  <c r="AZ48" i="10" s="1"/>
  <c r="AV48" i="10"/>
  <c r="AU48" i="10"/>
  <c r="AP48" i="9"/>
  <c r="AQ48" i="9"/>
  <c r="AS49" i="8"/>
  <c r="AT49" i="8" s="1"/>
  <c r="AZ49" i="8" s="1"/>
  <c r="AY49" i="8"/>
  <c r="BB49" i="8" s="1"/>
  <c r="C50" i="8" s="1"/>
  <c r="N49" i="12"/>
  <c r="K49" i="12"/>
  <c r="L49" i="12" s="1"/>
  <c r="M49" i="12" s="1"/>
  <c r="AX48" i="6"/>
  <c r="BA48" i="6" s="1"/>
  <c r="AW48" i="6"/>
  <c r="AY48" i="6" s="1"/>
  <c r="AT48" i="6"/>
  <c r="AZ48" i="6" s="1"/>
  <c r="AW48" i="10" l="1"/>
  <c r="AY48" i="10" s="1"/>
  <c r="AX48" i="9"/>
  <c r="BA48" i="9" s="1"/>
  <c r="AX48" i="10"/>
  <c r="BA48" i="10" s="1"/>
  <c r="AR48" i="9"/>
  <c r="D50" i="8"/>
  <c r="E50" i="8"/>
  <c r="O49" i="12"/>
  <c r="P49" i="12"/>
  <c r="T49" i="12"/>
  <c r="U49" i="12"/>
  <c r="BB48" i="6"/>
  <c r="C49" i="6" s="1"/>
  <c r="D49" i="6" s="1"/>
  <c r="BB48" i="10" l="1"/>
  <c r="C49" i="10" s="1"/>
  <c r="E49" i="10" s="1"/>
  <c r="F50" i="8"/>
  <c r="AS48" i="9"/>
  <c r="AT48" i="9" s="1"/>
  <c r="AZ48" i="9" s="1"/>
  <c r="AY48" i="9"/>
  <c r="BB48" i="9" s="1"/>
  <c r="C49" i="9" s="1"/>
  <c r="J50" i="8"/>
  <c r="G50" i="8"/>
  <c r="H50" i="8" s="1"/>
  <c r="I50" i="8" s="1"/>
  <c r="W49" i="12"/>
  <c r="AD49" i="12" s="1"/>
  <c r="Q49" i="12"/>
  <c r="R49" i="12" s="1"/>
  <c r="S49" i="12" s="1"/>
  <c r="Y49" i="12" s="1"/>
  <c r="V49" i="12"/>
  <c r="E49" i="6"/>
  <c r="F49" i="6" s="1"/>
  <c r="J49" i="6" s="1"/>
  <c r="D49" i="10" l="1"/>
  <c r="F49" i="10" s="1"/>
  <c r="E49" i="9"/>
  <c r="D49" i="9"/>
  <c r="K50" i="8"/>
  <c r="L50" i="8" s="1"/>
  <c r="M50" i="8" s="1"/>
  <c r="N50" i="8"/>
  <c r="X49" i="12"/>
  <c r="Z49" i="12" s="1"/>
  <c r="AA49" i="12" s="1"/>
  <c r="AB49" i="12" s="1"/>
  <c r="AC49" i="12"/>
  <c r="AE49" i="12" s="1"/>
  <c r="G49" i="6"/>
  <c r="H49" i="6" s="1"/>
  <c r="I49" i="6" s="1"/>
  <c r="N49" i="6" s="1"/>
  <c r="U49" i="6" s="1"/>
  <c r="G49" i="10" l="1"/>
  <c r="H49" i="10" s="1"/>
  <c r="I49" i="10" s="1"/>
  <c r="K49" i="10" s="1"/>
  <c r="L49" i="10" s="1"/>
  <c r="J49" i="10"/>
  <c r="N49" i="10"/>
  <c r="F49" i="9"/>
  <c r="T50" i="8"/>
  <c r="U50" i="8"/>
  <c r="P50" i="8"/>
  <c r="O50" i="8"/>
  <c r="AF49" i="12"/>
  <c r="AL49" i="12" s="1"/>
  <c r="AG49" i="12"/>
  <c r="AH49" i="12"/>
  <c r="K49" i="6"/>
  <c r="L49" i="6" s="1"/>
  <c r="M49" i="6" s="1"/>
  <c r="P49" i="6" s="1"/>
  <c r="T49" i="6"/>
  <c r="W49" i="6" s="1"/>
  <c r="M49" i="10" l="1"/>
  <c r="W50" i="8"/>
  <c r="AC50" i="8" s="1"/>
  <c r="Q50" i="8"/>
  <c r="R50" i="8" s="1"/>
  <c r="S50" i="8" s="1"/>
  <c r="Y50" i="8" s="1"/>
  <c r="P49" i="10"/>
  <c r="O49" i="10"/>
  <c r="T49" i="10"/>
  <c r="U49" i="10"/>
  <c r="G49" i="9"/>
  <c r="H49" i="9" s="1"/>
  <c r="I49" i="9" s="1"/>
  <c r="J49" i="9"/>
  <c r="V50" i="8"/>
  <c r="AM49" i="12"/>
  <c r="AN49" i="12" s="1"/>
  <c r="AI49" i="12"/>
  <c r="AJ49" i="12" s="1"/>
  <c r="AK49" i="12" s="1"/>
  <c r="O49" i="6"/>
  <c r="Q49" i="6" s="1"/>
  <c r="R49" i="6" s="1"/>
  <c r="S49" i="6" s="1"/>
  <c r="X49" i="6" s="1"/>
  <c r="V49" i="6"/>
  <c r="AD50" i="8" l="1"/>
  <c r="AF50" i="8" s="1"/>
  <c r="AO49" i="12"/>
  <c r="AU49" i="12" s="1"/>
  <c r="X50" i="8"/>
  <c r="Z50" i="8" s="1"/>
  <c r="AA50" i="8" s="1"/>
  <c r="AB50" i="8" s="1"/>
  <c r="W49" i="10"/>
  <c r="AC49" i="10" s="1"/>
  <c r="V49" i="10"/>
  <c r="Q49" i="10"/>
  <c r="R49" i="10" s="1"/>
  <c r="S49" i="10" s="1"/>
  <c r="N49" i="9"/>
  <c r="K49" i="9"/>
  <c r="L49" i="9" s="1"/>
  <c r="M49" i="9" s="1"/>
  <c r="AP49" i="12"/>
  <c r="AQ49" i="12"/>
  <c r="AC49" i="6"/>
  <c r="AD49" i="6"/>
  <c r="Y49" i="6"/>
  <c r="Z49" i="6" s="1"/>
  <c r="AA49" i="6" s="1"/>
  <c r="AB49" i="6" s="1"/>
  <c r="AE50" i="8" l="1"/>
  <c r="AD49" i="10"/>
  <c r="AF49" i="10" s="1"/>
  <c r="AG50" i="8"/>
  <c r="AH50" i="8"/>
  <c r="AV49" i="12"/>
  <c r="AX49" i="12" s="1"/>
  <c r="BA49" i="12" s="1"/>
  <c r="Y49" i="10"/>
  <c r="X49" i="10"/>
  <c r="P49" i="9"/>
  <c r="O49" i="9"/>
  <c r="T49" i="9"/>
  <c r="U49" i="9"/>
  <c r="AL50" i="8"/>
  <c r="AM50" i="8"/>
  <c r="AR49" i="12"/>
  <c r="AS49" i="12" s="1"/>
  <c r="AT49" i="12" s="1"/>
  <c r="AZ49" i="12" s="1"/>
  <c r="AF49" i="6"/>
  <c r="AL49" i="6" s="1"/>
  <c r="AE49" i="6"/>
  <c r="AG49" i="6"/>
  <c r="AH49" i="6"/>
  <c r="AI50" i="8" l="1"/>
  <c r="AJ50" i="8" s="1"/>
  <c r="AK50" i="8" s="1"/>
  <c r="AQ50" i="8" s="1"/>
  <c r="AE49" i="10"/>
  <c r="Z49" i="10"/>
  <c r="AA49" i="10" s="1"/>
  <c r="AB49" i="10" s="1"/>
  <c r="AG49" i="10" s="1"/>
  <c r="AO50" i="8"/>
  <c r="AV50" i="8" s="1"/>
  <c r="AW49" i="12"/>
  <c r="AY49" i="12" s="1"/>
  <c r="BB49" i="12" s="1"/>
  <c r="C50" i="12" s="1"/>
  <c r="D50" i="12" s="1"/>
  <c r="Q49" i="9"/>
  <c r="R49" i="9" s="1"/>
  <c r="S49" i="9" s="1"/>
  <c r="X49" i="9" s="1"/>
  <c r="W49" i="9"/>
  <c r="AC49" i="9" s="1"/>
  <c r="AM49" i="10"/>
  <c r="AL49" i="10"/>
  <c r="V49" i="9"/>
  <c r="AN50" i="8"/>
  <c r="AM49" i="6"/>
  <c r="AO49" i="6" s="1"/>
  <c r="AU49" i="6" s="1"/>
  <c r="AI49" i="6"/>
  <c r="AJ49" i="6" s="1"/>
  <c r="AK49" i="6" s="1"/>
  <c r="AP49" i="6" s="1"/>
  <c r="AH49" i="10" l="1"/>
  <c r="AP50" i="8"/>
  <c r="AR50" i="8" s="1"/>
  <c r="AS50" i="8" s="1"/>
  <c r="AT50" i="8" s="1"/>
  <c r="AZ50" i="8" s="1"/>
  <c r="Y49" i="9"/>
  <c r="Z49" i="9" s="1"/>
  <c r="AA49" i="9" s="1"/>
  <c r="AB49" i="9" s="1"/>
  <c r="AU50" i="8"/>
  <c r="AX50" i="8" s="1"/>
  <c r="BA50" i="8" s="1"/>
  <c r="AD49" i="9"/>
  <c r="AE49" i="9" s="1"/>
  <c r="AO49" i="10"/>
  <c r="AU49" i="10" s="1"/>
  <c r="AI49" i="10"/>
  <c r="AJ49" i="10" s="1"/>
  <c r="AK49" i="10" s="1"/>
  <c r="AN49" i="10"/>
  <c r="E50" i="12"/>
  <c r="F50" i="12" s="1"/>
  <c r="G50" i="12" s="1"/>
  <c r="H50" i="12" s="1"/>
  <c r="I50" i="12" s="1"/>
  <c r="AN49" i="6"/>
  <c r="AV49" i="6"/>
  <c r="AQ49" i="6"/>
  <c r="AR49" i="6" s="1"/>
  <c r="AF49" i="9" l="1"/>
  <c r="AL49" i="9" s="1"/>
  <c r="AW50" i="8"/>
  <c r="AY50" i="8" s="1"/>
  <c r="BB50" i="8" s="1"/>
  <c r="C51" i="8" s="1"/>
  <c r="E51" i="8" s="1"/>
  <c r="AV49" i="10"/>
  <c r="AW49" i="10" s="1"/>
  <c r="AM49" i="9"/>
  <c r="AN49" i="9" s="1"/>
  <c r="AP49" i="10"/>
  <c r="AQ49" i="10"/>
  <c r="AH49" i="9"/>
  <c r="AG49" i="9"/>
  <c r="J50" i="12"/>
  <c r="N50" i="12" s="1"/>
  <c r="K50" i="12"/>
  <c r="L50" i="12" s="1"/>
  <c r="AX49" i="6"/>
  <c r="BA49" i="6" s="1"/>
  <c r="AW49" i="6"/>
  <c r="AY49" i="6" s="1"/>
  <c r="AS49" i="6"/>
  <c r="AO49" i="9" l="1"/>
  <c r="AU49" i="9" s="1"/>
  <c r="AX49" i="10"/>
  <c r="BA49" i="10" s="1"/>
  <c r="D51" i="8"/>
  <c r="F51" i="8" s="1"/>
  <c r="G51" i="8" s="1"/>
  <c r="H51" i="8" s="1"/>
  <c r="I51" i="8" s="1"/>
  <c r="K51" i="8" s="1"/>
  <c r="L51" i="8" s="1"/>
  <c r="AI49" i="9"/>
  <c r="AJ49" i="9" s="1"/>
  <c r="AK49" i="9" s="1"/>
  <c r="AQ49" i="9" s="1"/>
  <c r="AR49" i="10"/>
  <c r="M50" i="12"/>
  <c r="P50" i="12" s="1"/>
  <c r="T50" i="12"/>
  <c r="U50" i="12"/>
  <c r="BB49" i="6"/>
  <c r="C50" i="6" s="1"/>
  <c r="D50" i="6" s="1"/>
  <c r="AT49" i="6"/>
  <c r="AZ49" i="6" s="1"/>
  <c r="AV49" i="9" l="1"/>
  <c r="AX49" i="9" s="1"/>
  <c r="BA49" i="9" s="1"/>
  <c r="AP49" i="9"/>
  <c r="AR49" i="9" s="1"/>
  <c r="AS49" i="9" s="1"/>
  <c r="AT49" i="9" s="1"/>
  <c r="AZ49" i="9" s="1"/>
  <c r="J51" i="8"/>
  <c r="N51" i="8" s="1"/>
  <c r="U51" i="8" s="1"/>
  <c r="AS49" i="10"/>
  <c r="AT49" i="10" s="1"/>
  <c r="AZ49" i="10" s="1"/>
  <c r="AY49" i="10"/>
  <c r="BB49" i="10" s="1"/>
  <c r="C50" i="10" s="1"/>
  <c r="E50" i="10" s="1"/>
  <c r="O50" i="12"/>
  <c r="Q50" i="12" s="1"/>
  <c r="R50" i="12" s="1"/>
  <c r="S50" i="12" s="1"/>
  <c r="X50" i="12" s="1"/>
  <c r="W50" i="12"/>
  <c r="AC50" i="12" s="1"/>
  <c r="E50" i="6"/>
  <c r="F50" i="6" s="1"/>
  <c r="G50" i="6" s="1"/>
  <c r="H50" i="6" s="1"/>
  <c r="I50" i="6" s="1"/>
  <c r="K50" i="6" s="1"/>
  <c r="L50" i="6" s="1"/>
  <c r="V50" i="12"/>
  <c r="AW49" i="9" l="1"/>
  <c r="T51" i="8"/>
  <c r="V51" i="8" s="1"/>
  <c r="M51" i="8"/>
  <c r="W51" i="8"/>
  <c r="AC51" i="8" s="1"/>
  <c r="D50" i="10"/>
  <c r="F50" i="10" s="1"/>
  <c r="G50" i="10" s="1"/>
  <c r="H50" i="10" s="1"/>
  <c r="I50" i="10" s="1"/>
  <c r="AY49" i="9"/>
  <c r="BB49" i="9" s="1"/>
  <c r="C50" i="9" s="1"/>
  <c r="AD50" i="12"/>
  <c r="AE50" i="12" s="1"/>
  <c r="Y50" i="12"/>
  <c r="Z50" i="12" s="1"/>
  <c r="AA50" i="12" s="1"/>
  <c r="AB50" i="12" s="1"/>
  <c r="J50" i="6"/>
  <c r="N50" i="6" s="1"/>
  <c r="U50" i="6" s="1"/>
  <c r="O51" i="8" l="1"/>
  <c r="P51" i="8"/>
  <c r="AF50" i="12"/>
  <c r="AL50" i="12" s="1"/>
  <c r="AD51" i="8"/>
  <c r="AE51" i="8" s="1"/>
  <c r="J50" i="10"/>
  <c r="N50" i="10" s="1"/>
  <c r="K50" i="10"/>
  <c r="L50" i="10" s="1"/>
  <c r="E50" i="9"/>
  <c r="D50" i="9"/>
  <c r="M50" i="6"/>
  <c r="AG50" i="12"/>
  <c r="AH50" i="12"/>
  <c r="T50" i="6"/>
  <c r="V50" i="6" s="1"/>
  <c r="M50" i="10" l="1"/>
  <c r="O50" i="10" s="1"/>
  <c r="AM50" i="12"/>
  <c r="AN50" i="12" s="1"/>
  <c r="AF51" i="8"/>
  <c r="AL51" i="8" s="1"/>
  <c r="Q51" i="8"/>
  <c r="R51" i="8" s="1"/>
  <c r="S51" i="8" s="1"/>
  <c r="U50" i="10"/>
  <c r="T50" i="10"/>
  <c r="F50" i="9"/>
  <c r="O50" i="6"/>
  <c r="P50" i="6"/>
  <c r="AI50" i="12"/>
  <c r="AJ50" i="12" s="1"/>
  <c r="AK50" i="12" s="1"/>
  <c r="W50" i="6"/>
  <c r="AD50" i="6" s="1"/>
  <c r="P50" i="10" l="1"/>
  <c r="Q50" i="10" s="1"/>
  <c r="R50" i="10" s="1"/>
  <c r="S50" i="10" s="1"/>
  <c r="Y50" i="10" s="1"/>
  <c r="AO50" i="12"/>
  <c r="AU50" i="12" s="1"/>
  <c r="AM51" i="8"/>
  <c r="AO51" i="8" s="1"/>
  <c r="AV51" i="8" s="1"/>
  <c r="Y51" i="8"/>
  <c r="X51" i="8"/>
  <c r="Z51" i="8" s="1"/>
  <c r="AA51" i="8" s="1"/>
  <c r="AB51" i="8" s="1"/>
  <c r="V50" i="10"/>
  <c r="W50" i="10"/>
  <c r="G50" i="9"/>
  <c r="H50" i="9" s="1"/>
  <c r="I50" i="9" s="1"/>
  <c r="J50" i="9"/>
  <c r="Q50" i="6"/>
  <c r="R50" i="6" s="1"/>
  <c r="S50" i="6" s="1"/>
  <c r="AP50" i="12"/>
  <c r="AQ50" i="12"/>
  <c r="AC50" i="6"/>
  <c r="AE50" i="6" s="1"/>
  <c r="AV50" i="12" l="1"/>
  <c r="AX50" i="12" s="1"/>
  <c r="BA50" i="12" s="1"/>
  <c r="AU51" i="8"/>
  <c r="AW51" i="8" s="1"/>
  <c r="AN51" i="8"/>
  <c r="X50" i="10"/>
  <c r="Z50" i="10" s="1"/>
  <c r="AA50" i="10" s="1"/>
  <c r="AB50" i="10" s="1"/>
  <c r="AG51" i="8"/>
  <c r="AH51" i="8"/>
  <c r="AD50" i="10"/>
  <c r="AC50" i="10"/>
  <c r="N50" i="9"/>
  <c r="K50" i="9"/>
  <c r="L50" i="9" s="1"/>
  <c r="M50" i="9" s="1"/>
  <c r="AF50" i="6"/>
  <c r="AM50" i="6" s="1"/>
  <c r="Y50" i="6"/>
  <c r="X50" i="6"/>
  <c r="AR50" i="12"/>
  <c r="AW50" i="12" l="1"/>
  <c r="AY50" i="12" s="1"/>
  <c r="BB50" i="12" s="1"/>
  <c r="C51" i="12" s="1"/>
  <c r="AX51" i="8"/>
  <c r="BA51" i="8" s="1"/>
  <c r="AI51" i="8"/>
  <c r="AJ51" i="8" s="1"/>
  <c r="AK51" i="8" s="1"/>
  <c r="AL50" i="6"/>
  <c r="AN50" i="6" s="1"/>
  <c r="AF50" i="10"/>
  <c r="AM50" i="10" s="1"/>
  <c r="AG50" i="10"/>
  <c r="AH50" i="10"/>
  <c r="AE50" i="10"/>
  <c r="P50" i="9"/>
  <c r="O50" i="9"/>
  <c r="T50" i="9"/>
  <c r="U50" i="9"/>
  <c r="Z50" i="6"/>
  <c r="AA50" i="6" s="1"/>
  <c r="AB50" i="6" s="1"/>
  <c r="AS50" i="12"/>
  <c r="AT50" i="12" s="1"/>
  <c r="AZ50" i="12" s="1"/>
  <c r="AO50" i="6" l="1"/>
  <c r="AV50" i="6" s="1"/>
  <c r="AL50" i="10"/>
  <c r="AO50" i="10" s="1"/>
  <c r="AP51" i="8"/>
  <c r="AQ51" i="8"/>
  <c r="W50" i="9"/>
  <c r="AD50" i="9" s="1"/>
  <c r="Q50" i="9"/>
  <c r="R50" i="9" s="1"/>
  <c r="S50" i="9" s="1"/>
  <c r="Y50" i="9" s="1"/>
  <c r="AI50" i="10"/>
  <c r="AJ50" i="10" s="1"/>
  <c r="AK50" i="10" s="1"/>
  <c r="V50" i="9"/>
  <c r="AH50" i="6"/>
  <c r="AG50" i="6"/>
  <c r="E51" i="12"/>
  <c r="D51" i="12"/>
  <c r="AU50" i="6"/>
  <c r="AR51" i="8" l="1"/>
  <c r="AN50" i="10"/>
  <c r="AU50" i="10"/>
  <c r="AV50" i="10"/>
  <c r="AC50" i="9"/>
  <c r="AE50" i="9" s="1"/>
  <c r="F51" i="12"/>
  <c r="J51" i="12" s="1"/>
  <c r="AI50" i="6"/>
  <c r="AJ50" i="6" s="1"/>
  <c r="AK50" i="6" s="1"/>
  <c r="AP50" i="6" s="1"/>
  <c r="X50" i="9"/>
  <c r="Z50" i="9" s="1"/>
  <c r="AA50" i="9" s="1"/>
  <c r="AB50" i="9" s="1"/>
  <c r="AG50" i="9" s="1"/>
  <c r="AQ50" i="10"/>
  <c r="AP50" i="10"/>
  <c r="AX50" i="6"/>
  <c r="BA50" i="6" s="1"/>
  <c r="AW50" i="6"/>
  <c r="AR50" i="10" l="1"/>
  <c r="AS50" i="10" s="1"/>
  <c r="AT50" i="10" s="1"/>
  <c r="AZ50" i="10" s="1"/>
  <c r="AX50" i="10"/>
  <c r="BA50" i="10" s="1"/>
  <c r="G51" i="12"/>
  <c r="H51" i="12" s="1"/>
  <c r="I51" i="12" s="1"/>
  <c r="K51" i="12" s="1"/>
  <c r="L51" i="12" s="1"/>
  <c r="M51" i="12" s="1"/>
  <c r="AS51" i="8"/>
  <c r="AT51" i="8" s="1"/>
  <c r="AZ51" i="8" s="1"/>
  <c r="AY51" i="8"/>
  <c r="BB51" i="8" s="1"/>
  <c r="C52" i="8" s="1"/>
  <c r="AW50" i="10"/>
  <c r="AY50" i="10" s="1"/>
  <c r="BB50" i="10" s="1"/>
  <c r="C51" i="10" s="1"/>
  <c r="AF50" i="9"/>
  <c r="AM50" i="9" s="1"/>
  <c r="AH50" i="9"/>
  <c r="AI50" i="9" s="1"/>
  <c r="AJ50" i="9" s="1"/>
  <c r="AK50" i="9" s="1"/>
  <c r="AQ50" i="9" s="1"/>
  <c r="AQ50" i="6"/>
  <c r="AR50" i="6" s="1"/>
  <c r="AS50" i="6" s="1"/>
  <c r="AT50" i="6" s="1"/>
  <c r="AZ50" i="6" s="1"/>
  <c r="N51" i="12" l="1"/>
  <c r="U51" i="12" s="1"/>
  <c r="D52" i="8"/>
  <c r="E52" i="8"/>
  <c r="F52" i="8" s="1"/>
  <c r="AL50" i="9"/>
  <c r="AN50" i="9" s="1"/>
  <c r="AY50" i="6"/>
  <c r="BB50" i="6" s="1"/>
  <c r="C51" i="6" s="1"/>
  <c r="D51" i="6" s="1"/>
  <c r="AP50" i="9"/>
  <c r="AR50" i="9" s="1"/>
  <c r="AS50" i="9" s="1"/>
  <c r="AT50" i="9" s="1"/>
  <c r="AZ50" i="9" s="1"/>
  <c r="T51" i="12"/>
  <c r="P51" i="12"/>
  <c r="O51" i="12"/>
  <c r="D51" i="10"/>
  <c r="E51" i="10"/>
  <c r="G52" i="8" l="1"/>
  <c r="H52" i="8" s="1"/>
  <c r="I52" i="8" s="1"/>
  <c r="K52" i="8" s="1"/>
  <c r="L52" i="8" s="1"/>
  <c r="J52" i="8"/>
  <c r="AO50" i="9"/>
  <c r="E51" i="6"/>
  <c r="F51" i="6" s="1"/>
  <c r="G51" i="6" s="1"/>
  <c r="H51" i="6" s="1"/>
  <c r="I51" i="6" s="1"/>
  <c r="K51" i="6" s="1"/>
  <c r="L51" i="6" s="1"/>
  <c r="Q51" i="12"/>
  <c r="R51" i="12" s="1"/>
  <c r="S51" i="12" s="1"/>
  <c r="Y51" i="12" s="1"/>
  <c r="V51" i="12"/>
  <c r="W51" i="12"/>
  <c r="F51" i="10"/>
  <c r="J51" i="10" s="1"/>
  <c r="N52" i="8" l="1"/>
  <c r="M52" i="8"/>
  <c r="X51" i="12"/>
  <c r="Z51" i="12" s="1"/>
  <c r="AA51" i="12" s="1"/>
  <c r="AB51" i="12" s="1"/>
  <c r="AU50" i="9"/>
  <c r="AV50" i="9"/>
  <c r="J51" i="6"/>
  <c r="N51" i="6" s="1"/>
  <c r="T51" i="6" s="1"/>
  <c r="AD51" i="12"/>
  <c r="AC51" i="12"/>
  <c r="G51" i="10"/>
  <c r="H51" i="10" s="1"/>
  <c r="I51" i="10" s="1"/>
  <c r="T52" i="8" l="1"/>
  <c r="U52" i="8"/>
  <c r="W52" i="8" s="1"/>
  <c r="AD52" i="8" s="1"/>
  <c r="O52" i="8"/>
  <c r="P52" i="8"/>
  <c r="AW50" i="9"/>
  <c r="AY50" i="9" s="1"/>
  <c r="M51" i="6"/>
  <c r="P51" i="6" s="1"/>
  <c r="U51" i="6"/>
  <c r="W51" i="6" s="1"/>
  <c r="AC51" i="6" s="1"/>
  <c r="AX50" i="9"/>
  <c r="BA50" i="9" s="1"/>
  <c r="K51" i="10"/>
  <c r="L51" i="10" s="1"/>
  <c r="M51" i="10" s="1"/>
  <c r="N51" i="10"/>
  <c r="AF51" i="12"/>
  <c r="AL51" i="12" s="1"/>
  <c r="AH51" i="12"/>
  <c r="AG51" i="12"/>
  <c r="AE51" i="12"/>
  <c r="AC52" i="8" l="1"/>
  <c r="AE52" i="8" s="1"/>
  <c r="V52" i="8"/>
  <c r="O51" i="6"/>
  <c r="Q51" i="6" s="1"/>
  <c r="R51" i="6" s="1"/>
  <c r="S51" i="6" s="1"/>
  <c r="X51" i="6" s="1"/>
  <c r="Q52" i="8"/>
  <c r="R52" i="8" s="1"/>
  <c r="S52" i="8" s="1"/>
  <c r="BB50" i="9"/>
  <c r="C51" i="9" s="1"/>
  <c r="D51" i="9" s="1"/>
  <c r="V51" i="6"/>
  <c r="AF52" i="8"/>
  <c r="AL52" i="8" s="1"/>
  <c r="U51" i="10"/>
  <c r="T51" i="10"/>
  <c r="O51" i="10"/>
  <c r="P51" i="10"/>
  <c r="AM51" i="12"/>
  <c r="AO51" i="12" s="1"/>
  <c r="AV51" i="12" s="1"/>
  <c r="AI51" i="12"/>
  <c r="AJ51" i="12" s="1"/>
  <c r="AK51" i="12" s="1"/>
  <c r="AP51" i="12" s="1"/>
  <c r="AD51" i="6"/>
  <c r="AF51" i="6" s="1"/>
  <c r="Y51" i="6" l="1"/>
  <c r="Z51" i="6" s="1"/>
  <c r="AA51" i="6" s="1"/>
  <c r="AB51" i="6" s="1"/>
  <c r="AG51" i="6" s="1"/>
  <c r="X52" i="8"/>
  <c r="Y52" i="8"/>
  <c r="Z52" i="8" s="1"/>
  <c r="AA52" i="8" s="1"/>
  <c r="AB52" i="8" s="1"/>
  <c r="E51" i="9"/>
  <c r="F51" i="9" s="1"/>
  <c r="AM52" i="8"/>
  <c r="AN52" i="8" s="1"/>
  <c r="W51" i="10"/>
  <c r="AC51" i="10" s="1"/>
  <c r="Q51" i="10"/>
  <c r="R51" i="10" s="1"/>
  <c r="S51" i="10" s="1"/>
  <c r="V51" i="10"/>
  <c r="AN51" i="12"/>
  <c r="AQ51" i="12"/>
  <c r="AR51" i="12" s="1"/>
  <c r="AS51" i="12" s="1"/>
  <c r="AT51" i="12" s="1"/>
  <c r="AZ51" i="12" s="1"/>
  <c r="AU51" i="12"/>
  <c r="AW51" i="12" s="1"/>
  <c r="AE51" i="6"/>
  <c r="AL51" i="6"/>
  <c r="AH52" i="8" l="1"/>
  <c r="AG52" i="8"/>
  <c r="AH51" i="6"/>
  <c r="AI51" i="6" s="1"/>
  <c r="AJ51" i="6" s="1"/>
  <c r="AK51" i="6" s="1"/>
  <c r="AO52" i="8"/>
  <c r="AU52" i="8" s="1"/>
  <c r="AD51" i="10"/>
  <c r="AF51" i="10" s="1"/>
  <c r="AM51" i="10" s="1"/>
  <c r="G51" i="9"/>
  <c r="H51" i="9" s="1"/>
  <c r="I51" i="9" s="1"/>
  <c r="J51" i="9"/>
  <c r="Y51" i="10"/>
  <c r="X51" i="10"/>
  <c r="AX51" i="12"/>
  <c r="BA51" i="12" s="1"/>
  <c r="AY51" i="12"/>
  <c r="AM51" i="6"/>
  <c r="AO51" i="6" s="1"/>
  <c r="AE51" i="10" l="1"/>
  <c r="AI52" i="8"/>
  <c r="AJ52" i="8" s="1"/>
  <c r="AK52" i="8" s="1"/>
  <c r="AV52" i="8"/>
  <c r="AX52" i="8" s="1"/>
  <c r="BA52" i="8" s="1"/>
  <c r="AL51" i="10"/>
  <c r="AN51" i="10" s="1"/>
  <c r="K51" i="9"/>
  <c r="L51" i="9" s="1"/>
  <c r="M51" i="9" s="1"/>
  <c r="N51" i="9"/>
  <c r="BB51" i="12"/>
  <c r="C52" i="12" s="1"/>
  <c r="E52" i="12" s="1"/>
  <c r="Z51" i="10"/>
  <c r="AA51" i="10" s="1"/>
  <c r="AB51" i="10" s="1"/>
  <c r="AG51" i="10" s="1"/>
  <c r="AN51" i="6"/>
  <c r="AU51" i="6"/>
  <c r="AQ51" i="6"/>
  <c r="AP51" i="6"/>
  <c r="AO51" i="10" l="1"/>
  <c r="AU51" i="10" s="1"/>
  <c r="AP52" i="8"/>
  <c r="AQ52" i="8"/>
  <c r="AR52" i="8" s="1"/>
  <c r="AS52" i="8" s="1"/>
  <c r="AT52" i="8" s="1"/>
  <c r="AZ52" i="8" s="1"/>
  <c r="AW52" i="8"/>
  <c r="AV51" i="10"/>
  <c r="AH51" i="10"/>
  <c r="AI51" i="10" s="1"/>
  <c r="AJ51" i="10" s="1"/>
  <c r="AK51" i="10" s="1"/>
  <c r="T51" i="9"/>
  <c r="U51" i="9"/>
  <c r="P51" i="9"/>
  <c r="O51" i="9"/>
  <c r="D52" i="12"/>
  <c r="F52" i="12" s="1"/>
  <c r="G52" i="12" s="1"/>
  <c r="H52" i="12" s="1"/>
  <c r="I52" i="12" s="1"/>
  <c r="AV51" i="6"/>
  <c r="AR51" i="6"/>
  <c r="AS51" i="6" s="1"/>
  <c r="AT51" i="6" s="1"/>
  <c r="AW51" i="10" l="1"/>
  <c r="AY52" i="8"/>
  <c r="BB52" i="8" s="1"/>
  <c r="C53" i="8" s="1"/>
  <c r="E53" i="8" s="1"/>
  <c r="Q51" i="9"/>
  <c r="R51" i="9" s="1"/>
  <c r="S51" i="9" s="1"/>
  <c r="X51" i="9" s="1"/>
  <c r="V51" i="9"/>
  <c r="AX51" i="10"/>
  <c r="BA51" i="10" s="1"/>
  <c r="W51" i="9"/>
  <c r="AQ51" i="10"/>
  <c r="AP51" i="10"/>
  <c r="J52" i="12"/>
  <c r="N52" i="12" s="1"/>
  <c r="K52" i="12"/>
  <c r="L52" i="12" s="1"/>
  <c r="AX51" i="6"/>
  <c r="BA51" i="6" s="1"/>
  <c r="AW51" i="6"/>
  <c r="AY51" i="6" s="1"/>
  <c r="AZ51" i="6"/>
  <c r="D53" i="8" l="1"/>
  <c r="F53" i="8" s="1"/>
  <c r="J53" i="8" s="1"/>
  <c r="Y51" i="9"/>
  <c r="Z51" i="9" s="1"/>
  <c r="AA51" i="9" s="1"/>
  <c r="AB51" i="9" s="1"/>
  <c r="AG51" i="9" s="1"/>
  <c r="G53" i="8"/>
  <c r="H53" i="8" s="1"/>
  <c r="I53" i="8" s="1"/>
  <c r="N53" i="8" s="1"/>
  <c r="AC51" i="9"/>
  <c r="AD51" i="9"/>
  <c r="AR51" i="10"/>
  <c r="M52" i="12"/>
  <c r="P52" i="12" s="1"/>
  <c r="T52" i="12"/>
  <c r="U52" i="12"/>
  <c r="BB51" i="6"/>
  <c r="C52" i="6" s="1"/>
  <c r="D52" i="6" s="1"/>
  <c r="AH51" i="9" l="1"/>
  <c r="AI51" i="9" s="1"/>
  <c r="AJ51" i="9" s="1"/>
  <c r="AK51" i="9" s="1"/>
  <c r="K53" i="8"/>
  <c r="L53" i="8" s="1"/>
  <c r="M53" i="8" s="1"/>
  <c r="P53" i="8" s="1"/>
  <c r="AE51" i="9"/>
  <c r="AF51" i="9"/>
  <c r="AS51" i="10"/>
  <c r="AT51" i="10" s="1"/>
  <c r="AZ51" i="10" s="1"/>
  <c r="AY51" i="10"/>
  <c r="BB51" i="10" s="1"/>
  <c r="C52" i="10" s="1"/>
  <c r="E52" i="10" s="1"/>
  <c r="T53" i="8"/>
  <c r="U53" i="8"/>
  <c r="O52" i="12"/>
  <c r="Q52" i="12" s="1"/>
  <c r="R52" i="12" s="1"/>
  <c r="S52" i="12" s="1"/>
  <c r="X52" i="12" s="1"/>
  <c r="E52" i="6"/>
  <c r="F52" i="6" s="1"/>
  <c r="V52" i="12"/>
  <c r="W52" i="12"/>
  <c r="O53" i="8" l="1"/>
  <c r="W53" i="8"/>
  <c r="AC53" i="8" s="1"/>
  <c r="AL51" i="9"/>
  <c r="AM51" i="9"/>
  <c r="AP51" i="9"/>
  <c r="AQ51" i="9"/>
  <c r="Y52" i="12"/>
  <c r="Z52" i="12" s="1"/>
  <c r="AA52" i="12" s="1"/>
  <c r="AB52" i="12" s="1"/>
  <c r="Q53" i="8"/>
  <c r="R53" i="8" s="1"/>
  <c r="S53" i="8" s="1"/>
  <c r="Y53" i="8" s="1"/>
  <c r="D52" i="10"/>
  <c r="F52" i="10" s="1"/>
  <c r="J52" i="10" s="1"/>
  <c r="V53" i="8"/>
  <c r="AC52" i="12"/>
  <c r="AD52" i="12"/>
  <c r="J52" i="6"/>
  <c r="G52" i="6"/>
  <c r="H52" i="6" s="1"/>
  <c r="I52" i="6" s="1"/>
  <c r="AD53" i="8" l="1"/>
  <c r="AR51" i="9"/>
  <c r="AS51" i="9" s="1"/>
  <c r="AT51" i="9" s="1"/>
  <c r="AZ51" i="9" s="1"/>
  <c r="AN51" i="9"/>
  <c r="X53" i="8"/>
  <c r="Z53" i="8" s="1"/>
  <c r="AA53" i="8" s="1"/>
  <c r="AB53" i="8" s="1"/>
  <c r="AG53" i="8" s="1"/>
  <c r="AO51" i="9"/>
  <c r="AE53" i="8"/>
  <c r="AF53" i="8"/>
  <c r="AF52" i="12"/>
  <c r="AL52" i="12" s="1"/>
  <c r="AE52" i="12"/>
  <c r="AH52" i="12"/>
  <c r="AG52" i="12"/>
  <c r="N52" i="6"/>
  <c r="U52" i="6" s="1"/>
  <c r="G52" i="10"/>
  <c r="H52" i="10" s="1"/>
  <c r="I52" i="10" s="1"/>
  <c r="K52" i="6"/>
  <c r="L52" i="6" s="1"/>
  <c r="M52" i="6" s="1"/>
  <c r="AH53" i="8" l="1"/>
  <c r="AI53" i="8" s="1"/>
  <c r="AJ53" i="8" s="1"/>
  <c r="AK53" i="8" s="1"/>
  <c r="AP53" i="8" s="1"/>
  <c r="AV51" i="9"/>
  <c r="AU51" i="9"/>
  <c r="K52" i="10"/>
  <c r="L52" i="10" s="1"/>
  <c r="M52" i="10" s="1"/>
  <c r="N52" i="10"/>
  <c r="AM53" i="8"/>
  <c r="AL53" i="8"/>
  <c r="AI52" i="12"/>
  <c r="AJ52" i="12" s="1"/>
  <c r="AK52" i="12" s="1"/>
  <c r="AQ52" i="12" s="1"/>
  <c r="AM52" i="12"/>
  <c r="AO52" i="12" s="1"/>
  <c r="AP52" i="12"/>
  <c r="T52" i="6"/>
  <c r="V52" i="6" s="1"/>
  <c r="O52" i="6"/>
  <c r="P52" i="6"/>
  <c r="AW51" i="9" l="1"/>
  <c r="AY51" i="9" s="1"/>
  <c r="AX51" i="9"/>
  <c r="BA51" i="9" s="1"/>
  <c r="AQ53" i="8"/>
  <c r="AN53" i="8"/>
  <c r="AR53" i="8"/>
  <c r="AS53" i="8" s="1"/>
  <c r="AT53" i="8" s="1"/>
  <c r="AZ53" i="8" s="1"/>
  <c r="T52" i="10"/>
  <c r="U52" i="10"/>
  <c r="P52" i="10"/>
  <c r="O52" i="10"/>
  <c r="AO53" i="8"/>
  <c r="AN52" i="12"/>
  <c r="AR52" i="12"/>
  <c r="AS52" i="12" s="1"/>
  <c r="AT52" i="12" s="1"/>
  <c r="AZ52" i="12" s="1"/>
  <c r="AU52" i="12"/>
  <c r="AV52" i="12"/>
  <c r="W52" i="6"/>
  <c r="Q52" i="6"/>
  <c r="R52" i="6" s="1"/>
  <c r="S52" i="6" s="1"/>
  <c r="BB51" i="9" l="1"/>
  <c r="C52" i="9" s="1"/>
  <c r="E52" i="9" s="1"/>
  <c r="Q52" i="10"/>
  <c r="R52" i="10" s="1"/>
  <c r="S52" i="10" s="1"/>
  <c r="Y52" i="10" s="1"/>
  <c r="AX52" i="12"/>
  <c r="BA52" i="12" s="1"/>
  <c r="V52" i="10"/>
  <c r="W52" i="10"/>
  <c r="AV53" i="8"/>
  <c r="AU53" i="8"/>
  <c r="AW52" i="12"/>
  <c r="AY52" i="12" s="1"/>
  <c r="AD52" i="6"/>
  <c r="AC52" i="6"/>
  <c r="X52" i="6"/>
  <c r="Y52" i="6"/>
  <c r="D52" i="9" l="1"/>
  <c r="F52" i="9" s="1"/>
  <c r="X52" i="10"/>
  <c r="Z52" i="10" s="1"/>
  <c r="AA52" i="10" s="1"/>
  <c r="AB52" i="10" s="1"/>
  <c r="AG52" i="10" s="1"/>
  <c r="AW53" i="8"/>
  <c r="AY53" i="8" s="1"/>
  <c r="BB52" i="12"/>
  <c r="C53" i="12" s="1"/>
  <c r="E53" i="12" s="1"/>
  <c r="AC52" i="10"/>
  <c r="AD52" i="10"/>
  <c r="AX53" i="8"/>
  <c r="BA53" i="8" s="1"/>
  <c r="AF52" i="6"/>
  <c r="AL52" i="6" s="1"/>
  <c r="AE52" i="6"/>
  <c r="Z52" i="6"/>
  <c r="AA52" i="6" s="1"/>
  <c r="AB52" i="6" s="1"/>
  <c r="D53" i="12" l="1"/>
  <c r="F53" i="12" s="1"/>
  <c r="J53" i="12" s="1"/>
  <c r="BB53" i="8"/>
  <c r="C54" i="8" s="1"/>
  <c r="D54" i="8" s="1"/>
  <c r="AH52" i="10"/>
  <c r="AI52" i="10" s="1"/>
  <c r="AJ52" i="10" s="1"/>
  <c r="AK52" i="10" s="1"/>
  <c r="AF52" i="10"/>
  <c r="AM52" i="10" s="1"/>
  <c r="G52" i="9"/>
  <c r="H52" i="9" s="1"/>
  <c r="I52" i="9" s="1"/>
  <c r="J52" i="9"/>
  <c r="AE52" i="10"/>
  <c r="AM52" i="6"/>
  <c r="AH52" i="6"/>
  <c r="AG52" i="6"/>
  <c r="AL52" i="10" l="1"/>
  <c r="AN52" i="10" s="1"/>
  <c r="E54" i="8"/>
  <c r="N52" i="9"/>
  <c r="K52" i="9"/>
  <c r="L52" i="9" s="1"/>
  <c r="M52" i="9" s="1"/>
  <c r="F54" i="8"/>
  <c r="J54" i="8" s="1"/>
  <c r="AP52" i="10"/>
  <c r="AQ52" i="10"/>
  <c r="G53" i="12"/>
  <c r="H53" i="12" s="1"/>
  <c r="I53" i="12" s="1"/>
  <c r="K53" i="12" s="1"/>
  <c r="L53" i="12" s="1"/>
  <c r="M53" i="12" s="1"/>
  <c r="AO52" i="6"/>
  <c r="AU52" i="6" s="1"/>
  <c r="AN52" i="6"/>
  <c r="AI52" i="6"/>
  <c r="AJ52" i="6" s="1"/>
  <c r="AK52" i="6" s="1"/>
  <c r="AO52" i="10" l="1"/>
  <c r="AU52" i="10" s="1"/>
  <c r="G54" i="8"/>
  <c r="H54" i="8" s="1"/>
  <c r="I54" i="8" s="1"/>
  <c r="K54" i="8" s="1"/>
  <c r="L54" i="8" s="1"/>
  <c r="M54" i="8" s="1"/>
  <c r="O52" i="9"/>
  <c r="P52" i="9"/>
  <c r="U52" i="9"/>
  <c r="T52" i="9"/>
  <c r="N53" i="12"/>
  <c r="T53" i="12" s="1"/>
  <c r="AR52" i="10"/>
  <c r="AS52" i="10" s="1"/>
  <c r="AT52" i="10" s="1"/>
  <c r="AZ52" i="10" s="1"/>
  <c r="AV52" i="6"/>
  <c r="AX52" i="6" s="1"/>
  <c r="BA52" i="6" s="1"/>
  <c r="O53" i="12"/>
  <c r="P53" i="12"/>
  <c r="AQ52" i="6"/>
  <c r="AV52" i="10" l="1"/>
  <c r="AX52" i="10" s="1"/>
  <c r="BA52" i="10" s="1"/>
  <c r="N54" i="8"/>
  <c r="U54" i="8" s="1"/>
  <c r="V52" i="9"/>
  <c r="W52" i="9"/>
  <c r="AC52" i="9" s="1"/>
  <c r="U53" i="12"/>
  <c r="W53" i="12" s="1"/>
  <c r="AD53" i="12" s="1"/>
  <c r="Q52" i="9"/>
  <c r="R52" i="9" s="1"/>
  <c r="S52" i="9" s="1"/>
  <c r="P54" i="8"/>
  <c r="O54" i="8"/>
  <c r="Q54" i="8" s="1"/>
  <c r="R54" i="8" s="1"/>
  <c r="S54" i="8" s="1"/>
  <c r="AW52" i="6"/>
  <c r="Q53" i="12"/>
  <c r="R53" i="12" s="1"/>
  <c r="S53" i="12" s="1"/>
  <c r="X53" i="12" s="1"/>
  <c r="AP52" i="6"/>
  <c r="AR52" i="6" s="1"/>
  <c r="AS52" i="6" s="1"/>
  <c r="AT52" i="6" s="1"/>
  <c r="AW52" i="10" l="1"/>
  <c r="AY52" i="10" s="1"/>
  <c r="BB52" i="10" s="1"/>
  <c r="C53" i="10" s="1"/>
  <c r="D53" i="10" s="1"/>
  <c r="T54" i="8"/>
  <c r="V53" i="12"/>
  <c r="AD52" i="9"/>
  <c r="X52" i="9"/>
  <c r="Y52" i="9"/>
  <c r="AE52" i="9"/>
  <c r="AF52" i="9"/>
  <c r="W54" i="8"/>
  <c r="AD54" i="8" s="1"/>
  <c r="Y53" i="12"/>
  <c r="Z53" i="12" s="1"/>
  <c r="AA53" i="12" s="1"/>
  <c r="AB53" i="12" s="1"/>
  <c r="X54" i="8"/>
  <c r="Y54" i="8"/>
  <c r="V54" i="8"/>
  <c r="AC53" i="12"/>
  <c r="AE53" i="12" s="1"/>
  <c r="AZ52" i="6"/>
  <c r="AY52" i="6"/>
  <c r="BB52" i="6" s="1"/>
  <c r="C53" i="6" s="1"/>
  <c r="E53" i="10" l="1"/>
  <c r="F53" i="10"/>
  <c r="J53" i="10" s="1"/>
  <c r="AC54" i="8"/>
  <c r="AF54" i="8" s="1"/>
  <c r="AL52" i="9"/>
  <c r="AM52" i="9"/>
  <c r="Z52" i="9"/>
  <c r="AA52" i="9" s="1"/>
  <c r="AB52" i="9" s="1"/>
  <c r="Z54" i="8"/>
  <c r="AA54" i="8" s="1"/>
  <c r="AB54" i="8" s="1"/>
  <c r="AG54" i="8" s="1"/>
  <c r="AF53" i="12"/>
  <c r="AL53" i="12" s="1"/>
  <c r="AG53" i="12"/>
  <c r="AH53" i="12"/>
  <c r="E53" i="6"/>
  <c r="D53" i="6"/>
  <c r="G53" i="10" l="1"/>
  <c r="H53" i="10" s="1"/>
  <c r="I53" i="10" s="1"/>
  <c r="AE54" i="8"/>
  <c r="AO52" i="9"/>
  <c r="AU52" i="9" s="1"/>
  <c r="AH52" i="9"/>
  <c r="AG52" i="9"/>
  <c r="AH54" i="8"/>
  <c r="AI54" i="8" s="1"/>
  <c r="AJ54" i="8" s="1"/>
  <c r="AK54" i="8" s="1"/>
  <c r="AN52" i="9"/>
  <c r="AM53" i="12"/>
  <c r="AO53" i="12" s="1"/>
  <c r="AV53" i="12" s="1"/>
  <c r="N53" i="10"/>
  <c r="K53" i="10"/>
  <c r="L53" i="10" s="1"/>
  <c r="M53" i="10" s="1"/>
  <c r="AL54" i="8"/>
  <c r="AM54" i="8"/>
  <c r="AI53" i="12"/>
  <c r="AJ53" i="12" s="1"/>
  <c r="AK53" i="12" s="1"/>
  <c r="AP53" i="12" s="1"/>
  <c r="F53" i="6"/>
  <c r="J53" i="6" s="1"/>
  <c r="AN53" i="12" l="1"/>
  <c r="AV52" i="9"/>
  <c r="AX52" i="9" s="1"/>
  <c r="BA52" i="9" s="1"/>
  <c r="AI52" i="9"/>
  <c r="AJ52" i="9" s="1"/>
  <c r="AK52" i="9" s="1"/>
  <c r="AP52" i="9" s="1"/>
  <c r="AP54" i="8"/>
  <c r="AQ54" i="8"/>
  <c r="AU53" i="12"/>
  <c r="AX53" i="12" s="1"/>
  <c r="BA53" i="12" s="1"/>
  <c r="AO54" i="8"/>
  <c r="AV54" i="8" s="1"/>
  <c r="O53" i="10"/>
  <c r="P53" i="10"/>
  <c r="U53" i="10"/>
  <c r="T53" i="10"/>
  <c r="AN54" i="8"/>
  <c r="AQ53" i="12"/>
  <c r="AR53" i="12" s="1"/>
  <c r="AS53" i="12" s="1"/>
  <c r="AT53" i="12" s="1"/>
  <c r="AZ53" i="12" s="1"/>
  <c r="G53" i="6"/>
  <c r="H53" i="6" s="1"/>
  <c r="I53" i="6" s="1"/>
  <c r="K53" i="6" s="1"/>
  <c r="L53" i="6" s="1"/>
  <c r="M53" i="6" s="1"/>
  <c r="AW52" i="9" l="1"/>
  <c r="AW53" i="12"/>
  <c r="AQ52" i="9"/>
  <c r="AR52" i="9" s="1"/>
  <c r="AR54" i="8"/>
  <c r="AS54" i="8" s="1"/>
  <c r="AT54" i="8" s="1"/>
  <c r="AZ54" i="8" s="1"/>
  <c r="AU54" i="8"/>
  <c r="AW54" i="8" s="1"/>
  <c r="AY54" i="8" s="1"/>
  <c r="W53" i="10"/>
  <c r="AC53" i="10" s="1"/>
  <c r="V53" i="10"/>
  <c r="Q53" i="10"/>
  <c r="R53" i="10" s="1"/>
  <c r="S53" i="10" s="1"/>
  <c r="AY53" i="12"/>
  <c r="BB53" i="12" s="1"/>
  <c r="C54" i="12" s="1"/>
  <c r="N53" i="6"/>
  <c r="U53" i="6" s="1"/>
  <c r="O53" i="6"/>
  <c r="P53" i="6"/>
  <c r="AD53" i="10" l="1"/>
  <c r="AX54" i="8"/>
  <c r="BA54" i="8" s="1"/>
  <c r="BB54" i="8" s="1"/>
  <c r="C55" i="8" s="1"/>
  <c r="D55" i="8" s="1"/>
  <c r="AF53" i="10"/>
  <c r="AM53" i="10" s="1"/>
  <c r="AS52" i="9"/>
  <c r="AT52" i="9" s="1"/>
  <c r="AZ52" i="9" s="1"/>
  <c r="AY52" i="9"/>
  <c r="BB52" i="9" s="1"/>
  <c r="C53" i="9" s="1"/>
  <c r="AE53" i="10"/>
  <c r="X53" i="10"/>
  <c r="Y53" i="10"/>
  <c r="D54" i="12"/>
  <c r="E54" i="12"/>
  <c r="T53" i="6"/>
  <c r="V53" i="6" s="1"/>
  <c r="Q53" i="6"/>
  <c r="R53" i="6" s="1"/>
  <c r="S53" i="6" s="1"/>
  <c r="AL53" i="10" l="1"/>
  <c r="E53" i="9"/>
  <c r="D53" i="9"/>
  <c r="E55" i="8"/>
  <c r="F55" i="8" s="1"/>
  <c r="AN53" i="10"/>
  <c r="AO53" i="10"/>
  <c r="Z53" i="10"/>
  <c r="AA53" i="10" s="1"/>
  <c r="AB53" i="10" s="1"/>
  <c r="F54" i="12"/>
  <c r="W53" i="6"/>
  <c r="Y53" i="6"/>
  <c r="X53" i="6"/>
  <c r="F53" i="9" l="1"/>
  <c r="AU53" i="10"/>
  <c r="AV53" i="10"/>
  <c r="AX53" i="10" s="1"/>
  <c r="BA53" i="10" s="1"/>
  <c r="AG53" i="10"/>
  <c r="AH53" i="10"/>
  <c r="J55" i="8"/>
  <c r="G55" i="8"/>
  <c r="H55" i="8" s="1"/>
  <c r="I55" i="8" s="1"/>
  <c r="J54" i="12"/>
  <c r="G54" i="12"/>
  <c r="H54" i="12" s="1"/>
  <c r="I54" i="12" s="1"/>
  <c r="AD53" i="6"/>
  <c r="AC53" i="6"/>
  <c r="Z53" i="6"/>
  <c r="AA53" i="6" s="1"/>
  <c r="AB53" i="6" s="1"/>
  <c r="G53" i="9" l="1"/>
  <c r="H53" i="9" s="1"/>
  <c r="I53" i="9" s="1"/>
  <c r="J53" i="9"/>
  <c r="AW53" i="10"/>
  <c r="AI53" i="10"/>
  <c r="AJ53" i="10" s="1"/>
  <c r="AK53" i="10" s="1"/>
  <c r="K55" i="8"/>
  <c r="L55" i="8" s="1"/>
  <c r="M55" i="8" s="1"/>
  <c r="N55" i="8"/>
  <c r="K54" i="12"/>
  <c r="L54" i="12" s="1"/>
  <c r="M54" i="12" s="1"/>
  <c r="N54" i="12"/>
  <c r="AF53" i="6"/>
  <c r="AL53" i="6" s="1"/>
  <c r="AE53" i="6"/>
  <c r="AG53" i="6"/>
  <c r="N53" i="9" l="1"/>
  <c r="K53" i="9"/>
  <c r="L53" i="9" s="1"/>
  <c r="M53" i="9" s="1"/>
  <c r="AP53" i="10"/>
  <c r="AQ53" i="10"/>
  <c r="P55" i="8"/>
  <c r="O55" i="8"/>
  <c r="T55" i="8"/>
  <c r="U55" i="8"/>
  <c r="T54" i="12"/>
  <c r="U54" i="12"/>
  <c r="W54" i="12" s="1"/>
  <c r="P54" i="12"/>
  <c r="O54" i="12"/>
  <c r="AM53" i="6"/>
  <c r="AN53" i="6" s="1"/>
  <c r="AH53" i="6"/>
  <c r="AI53" i="6" s="1"/>
  <c r="AJ53" i="6" s="1"/>
  <c r="P53" i="9" l="1"/>
  <c r="O53" i="9"/>
  <c r="T53" i="9"/>
  <c r="U53" i="9"/>
  <c r="Q55" i="8"/>
  <c r="R55" i="8" s="1"/>
  <c r="S55" i="8" s="1"/>
  <c r="Y55" i="8" s="1"/>
  <c r="AR53" i="10"/>
  <c r="AS53" i="10" s="1"/>
  <c r="AT53" i="10" s="1"/>
  <c r="AZ53" i="10" s="1"/>
  <c r="W55" i="8"/>
  <c r="AD55" i="8" s="1"/>
  <c r="V55" i="8"/>
  <c r="AD54" i="12"/>
  <c r="AC54" i="12"/>
  <c r="Q54" i="12"/>
  <c r="R54" i="12" s="1"/>
  <c r="S54" i="12" s="1"/>
  <c r="V54" i="12"/>
  <c r="AO53" i="6"/>
  <c r="AU53" i="6" s="1"/>
  <c r="AK53" i="6"/>
  <c r="AP53" i="6" s="1"/>
  <c r="Q53" i="9" l="1"/>
  <c r="R53" i="9" s="1"/>
  <c r="S53" i="9" s="1"/>
  <c r="Y53" i="9" s="1"/>
  <c r="AY53" i="10"/>
  <c r="BB53" i="10" s="1"/>
  <c r="C54" i="10" s="1"/>
  <c r="D54" i="10" s="1"/>
  <c r="V53" i="9"/>
  <c r="W53" i="9"/>
  <c r="X55" i="8"/>
  <c r="Z55" i="8" s="1"/>
  <c r="AA55" i="8" s="1"/>
  <c r="AB55" i="8" s="1"/>
  <c r="AC55" i="8"/>
  <c r="AF55" i="8" s="1"/>
  <c r="AF54" i="12"/>
  <c r="AL54" i="12" s="1"/>
  <c r="X54" i="12"/>
  <c r="Y54" i="12"/>
  <c r="AE54" i="12"/>
  <c r="AV53" i="6"/>
  <c r="AQ53" i="6"/>
  <c r="AR53" i="6" s="1"/>
  <c r="AS53" i="6" s="1"/>
  <c r="AT53" i="6" s="1"/>
  <c r="X53" i="9" l="1"/>
  <c r="Z53" i="9" s="1"/>
  <c r="AA53" i="9" s="1"/>
  <c r="AB53" i="9" s="1"/>
  <c r="AG53" i="9" s="1"/>
  <c r="E54" i="10"/>
  <c r="F54" i="10" s="1"/>
  <c r="J54" i="10" s="1"/>
  <c r="AD53" i="9"/>
  <c r="AC53" i="9"/>
  <c r="AM55" i="8"/>
  <c r="AL55" i="8"/>
  <c r="AE55" i="8"/>
  <c r="AG55" i="8"/>
  <c r="AH55" i="8"/>
  <c r="AM54" i="12"/>
  <c r="AN54" i="12" s="1"/>
  <c r="Z54" i="12"/>
  <c r="AA54" i="12" s="1"/>
  <c r="AB54" i="12" s="1"/>
  <c r="AX53" i="6"/>
  <c r="BA53" i="6" s="1"/>
  <c r="AW53" i="6"/>
  <c r="AY53" i="6" s="1"/>
  <c r="AZ53" i="6"/>
  <c r="AH53" i="9" l="1"/>
  <c r="AI53" i="9" s="1"/>
  <c r="AJ53" i="9" s="1"/>
  <c r="AK53" i="9" s="1"/>
  <c r="AQ53" i="9" s="1"/>
  <c r="AE53" i="9"/>
  <c r="G54" i="10"/>
  <c r="H54" i="10" s="1"/>
  <c r="I54" i="10" s="1"/>
  <c r="K54" i="10" s="1"/>
  <c r="L54" i="10" s="1"/>
  <c r="M54" i="10" s="1"/>
  <c r="AF53" i="9"/>
  <c r="AN55" i="8"/>
  <c r="AO54" i="12"/>
  <c r="AV54" i="12" s="1"/>
  <c r="AO55" i="8"/>
  <c r="AI55" i="8"/>
  <c r="AJ55" i="8" s="1"/>
  <c r="AK55" i="8" s="1"/>
  <c r="AP55" i="8" s="1"/>
  <c r="AH54" i="12"/>
  <c r="AG54" i="12"/>
  <c r="BB53" i="6"/>
  <c r="C54" i="6" s="1"/>
  <c r="E54" i="6" s="1"/>
  <c r="N54" i="10" l="1"/>
  <c r="AP53" i="9"/>
  <c r="AR53" i="9" s="1"/>
  <c r="AS53" i="9" s="1"/>
  <c r="AT53" i="9" s="1"/>
  <c r="AZ53" i="9" s="1"/>
  <c r="AL53" i="9"/>
  <c r="AM53" i="9"/>
  <c r="AU54" i="12"/>
  <c r="AW54" i="12" s="1"/>
  <c r="AI54" i="12"/>
  <c r="AJ54" i="12" s="1"/>
  <c r="AK54" i="12" s="1"/>
  <c r="AP54" i="12" s="1"/>
  <c r="AQ55" i="8"/>
  <c r="AR55" i="8" s="1"/>
  <c r="AS55" i="8" s="1"/>
  <c r="AT55" i="8" s="1"/>
  <c r="AZ55" i="8" s="1"/>
  <c r="AV55" i="8"/>
  <c r="AU55" i="8"/>
  <c r="O54" i="10"/>
  <c r="P54" i="10"/>
  <c r="T54" i="10"/>
  <c r="U54" i="10"/>
  <c r="D54" i="6"/>
  <c r="F54" i="6" s="1"/>
  <c r="AW55" i="8" l="1"/>
  <c r="AY55" i="8" s="1"/>
  <c r="AX54" i="12"/>
  <c r="BA54" i="12" s="1"/>
  <c r="AO53" i="9"/>
  <c r="AU53" i="9" s="1"/>
  <c r="AN53" i="9"/>
  <c r="AQ54" i="12"/>
  <c r="AR54" i="12" s="1"/>
  <c r="AS54" i="12" s="1"/>
  <c r="AT54" i="12" s="1"/>
  <c r="AZ54" i="12" s="1"/>
  <c r="Q54" i="10"/>
  <c r="R54" i="10" s="1"/>
  <c r="S54" i="10" s="1"/>
  <c r="X54" i="10" s="1"/>
  <c r="W54" i="10"/>
  <c r="AD54" i="10" s="1"/>
  <c r="AX55" i="8"/>
  <c r="BA55" i="8" s="1"/>
  <c r="V54" i="10"/>
  <c r="G54" i="6"/>
  <c r="H54" i="6" s="1"/>
  <c r="I54" i="6" s="1"/>
  <c r="J54" i="6"/>
  <c r="AC54" i="10" l="1"/>
  <c r="AV53" i="9"/>
  <c r="AX53" i="9" s="1"/>
  <c r="BA53" i="9" s="1"/>
  <c r="Y54" i="10"/>
  <c r="Z54" i="10" s="1"/>
  <c r="AA54" i="10" s="1"/>
  <c r="AB54" i="10" s="1"/>
  <c r="AG54" i="10" s="1"/>
  <c r="BB55" i="8"/>
  <c r="C56" i="8" s="1"/>
  <c r="E56" i="8" s="1"/>
  <c r="AY54" i="12"/>
  <c r="BB54" i="12" s="1"/>
  <c r="C55" i="12" s="1"/>
  <c r="D55" i="12" s="1"/>
  <c r="AE54" i="10"/>
  <c r="AF54" i="10"/>
  <c r="N54" i="6"/>
  <c r="U54" i="6" s="1"/>
  <c r="K54" i="6"/>
  <c r="L54" i="6" s="1"/>
  <c r="M54" i="6" s="1"/>
  <c r="AW53" i="9" l="1"/>
  <c r="AY53" i="9" s="1"/>
  <c r="BB53" i="9" s="1"/>
  <c r="C54" i="9" s="1"/>
  <c r="D56" i="8"/>
  <c r="F56" i="8" s="1"/>
  <c r="AH54" i="10"/>
  <c r="AI54" i="10" s="1"/>
  <c r="AJ54" i="10" s="1"/>
  <c r="AK54" i="10" s="1"/>
  <c r="E55" i="12"/>
  <c r="F55" i="12" s="1"/>
  <c r="AL54" i="10"/>
  <c r="AM54" i="10"/>
  <c r="T54" i="6"/>
  <c r="V54" i="6" s="1"/>
  <c r="P54" i="6"/>
  <c r="O54" i="6"/>
  <c r="D54" i="9" l="1"/>
  <c r="E54" i="9"/>
  <c r="F54" i="9" s="1"/>
  <c r="J54" i="9" s="1"/>
  <c r="G56" i="8"/>
  <c r="H56" i="8" s="1"/>
  <c r="I56" i="8" s="1"/>
  <c r="K56" i="8" s="1"/>
  <c r="L56" i="8" s="1"/>
  <c r="J56" i="8"/>
  <c r="AN54" i="10"/>
  <c r="AQ54" i="10"/>
  <c r="AP54" i="10"/>
  <c r="AO54" i="10"/>
  <c r="J55" i="12"/>
  <c r="G55" i="12"/>
  <c r="H55" i="12" s="1"/>
  <c r="I55" i="12" s="1"/>
  <c r="W54" i="6"/>
  <c r="Q54" i="6"/>
  <c r="R54" i="6" s="1"/>
  <c r="S54" i="6" s="1"/>
  <c r="G54" i="9" l="1"/>
  <c r="H54" i="9" s="1"/>
  <c r="I54" i="9" s="1"/>
  <c r="K54" i="9" s="1"/>
  <c r="L54" i="9" s="1"/>
  <c r="M54" i="9" s="1"/>
  <c r="M56" i="8"/>
  <c r="P56" i="8" s="1"/>
  <c r="N56" i="8"/>
  <c r="T56" i="8" s="1"/>
  <c r="AR54" i="10"/>
  <c r="AS54" i="10" s="1"/>
  <c r="AT54" i="10" s="1"/>
  <c r="AZ54" i="10" s="1"/>
  <c r="AU54" i="10"/>
  <c r="AV54" i="10"/>
  <c r="K55" i="12"/>
  <c r="L55" i="12" s="1"/>
  <c r="M55" i="12" s="1"/>
  <c r="N55" i="12"/>
  <c r="AD54" i="6"/>
  <c r="AC54" i="6"/>
  <c r="X54" i="6"/>
  <c r="N54" i="9" l="1"/>
  <c r="O56" i="8"/>
  <c r="Q56" i="8" s="1"/>
  <c r="R56" i="8" s="1"/>
  <c r="S56" i="8" s="1"/>
  <c r="Y56" i="8" s="1"/>
  <c r="U56" i="8"/>
  <c r="W56" i="8"/>
  <c r="AD56" i="8" s="1"/>
  <c r="AW54" i="10"/>
  <c r="AY54" i="10" s="1"/>
  <c r="U54" i="9"/>
  <c r="T54" i="9"/>
  <c r="O54" i="9"/>
  <c r="P54" i="9"/>
  <c r="V56" i="8"/>
  <c r="AX54" i="10"/>
  <c r="BA54" i="10" s="1"/>
  <c r="T55" i="12"/>
  <c r="U55" i="12"/>
  <c r="P55" i="12"/>
  <c r="O55" i="12"/>
  <c r="AF54" i="6"/>
  <c r="AM54" i="6" s="1"/>
  <c r="AE54" i="6"/>
  <c r="Y54" i="6"/>
  <c r="Z54" i="6" s="1"/>
  <c r="AA54" i="6" s="1"/>
  <c r="AB54" i="6" s="1"/>
  <c r="AC56" i="8" l="1"/>
  <c r="X56" i="8"/>
  <c r="Z56" i="8" s="1"/>
  <c r="AA56" i="8" s="1"/>
  <c r="AB56" i="8" s="1"/>
  <c r="AG56" i="8" s="1"/>
  <c r="V54" i="9"/>
  <c r="BB54" i="10"/>
  <c r="C55" i="10" s="1"/>
  <c r="E55" i="10" s="1"/>
  <c r="Q54" i="9"/>
  <c r="R54" i="9" s="1"/>
  <c r="S54" i="9" s="1"/>
  <c r="X54" i="9" s="1"/>
  <c r="W54" i="9"/>
  <c r="AF56" i="8"/>
  <c r="AM56" i="8" s="1"/>
  <c r="AE56" i="8"/>
  <c r="Q55" i="12"/>
  <c r="R55" i="12" s="1"/>
  <c r="S55" i="12" s="1"/>
  <c r="X55" i="12" s="1"/>
  <c r="V55" i="12"/>
  <c r="W55" i="12"/>
  <c r="AL54" i="6"/>
  <c r="AO54" i="6" s="1"/>
  <c r="AH54" i="6"/>
  <c r="AH56" i="8" l="1"/>
  <c r="AI56" i="8" s="1"/>
  <c r="AJ56" i="8" s="1"/>
  <c r="AK56" i="8" s="1"/>
  <c r="D55" i="10"/>
  <c r="F55" i="10" s="1"/>
  <c r="J55" i="10" s="1"/>
  <c r="Y54" i="9"/>
  <c r="AD54" i="9"/>
  <c r="AC54" i="9"/>
  <c r="Z54" i="9"/>
  <c r="AA54" i="9" s="1"/>
  <c r="AB54" i="9" s="1"/>
  <c r="AL56" i="8"/>
  <c r="AO56" i="8" s="1"/>
  <c r="AV56" i="8" s="1"/>
  <c r="Y55" i="12"/>
  <c r="Z55" i="12" s="1"/>
  <c r="AA55" i="12" s="1"/>
  <c r="AB55" i="12" s="1"/>
  <c r="AC55" i="12"/>
  <c r="AD55" i="12"/>
  <c r="AN54" i="6"/>
  <c r="AU54" i="6"/>
  <c r="AV54" i="6"/>
  <c r="AG54" i="6"/>
  <c r="AI54" i="6" s="1"/>
  <c r="AJ54" i="6" s="1"/>
  <c r="AK54" i="6" s="1"/>
  <c r="AQ56" i="8" l="1"/>
  <c r="AP56" i="8"/>
  <c r="AR56" i="8" s="1"/>
  <c r="AS56" i="8" s="1"/>
  <c r="AT56" i="8" s="1"/>
  <c r="AZ56" i="8" s="1"/>
  <c r="G55" i="10"/>
  <c r="H55" i="10" s="1"/>
  <c r="I55" i="10" s="1"/>
  <c r="K55" i="10" s="1"/>
  <c r="L55" i="10" s="1"/>
  <c r="M55" i="10" s="1"/>
  <c r="AE54" i="9"/>
  <c r="AH54" i="9"/>
  <c r="AG54" i="9"/>
  <c r="AF54" i="9"/>
  <c r="AU56" i="8"/>
  <c r="AW56" i="8" s="1"/>
  <c r="AN56" i="8"/>
  <c r="AF55" i="12"/>
  <c r="AM55" i="12" s="1"/>
  <c r="AH55" i="12"/>
  <c r="AG55" i="12"/>
  <c r="AE55" i="12"/>
  <c r="AX54" i="6"/>
  <c r="BA54" i="6" s="1"/>
  <c r="AW54" i="6"/>
  <c r="AP54" i="6"/>
  <c r="AQ54" i="6"/>
  <c r="AI54" i="9" l="1"/>
  <c r="AJ54" i="9" s="1"/>
  <c r="AK54" i="9" s="1"/>
  <c r="AQ54" i="9" s="1"/>
  <c r="N55" i="10"/>
  <c r="T55" i="10" s="1"/>
  <c r="AY56" i="8"/>
  <c r="AX56" i="8"/>
  <c r="BA56" i="8" s="1"/>
  <c r="BB56" i="8" s="1"/>
  <c r="C57" i="8" s="1"/>
  <c r="AL54" i="9"/>
  <c r="AM54" i="9"/>
  <c r="AO54" i="9" s="1"/>
  <c r="AP54" i="9"/>
  <c r="P55" i="10"/>
  <c r="O55" i="10"/>
  <c r="AL55" i="12"/>
  <c r="AN55" i="12" s="1"/>
  <c r="AI55" i="12"/>
  <c r="AJ55" i="12" s="1"/>
  <c r="AK55" i="12" s="1"/>
  <c r="AR54" i="6"/>
  <c r="U55" i="10" l="1"/>
  <c r="D57" i="8"/>
  <c r="E57" i="8"/>
  <c r="Q55" i="10"/>
  <c r="R55" i="10" s="1"/>
  <c r="S55" i="10" s="1"/>
  <c r="Y55" i="10" s="1"/>
  <c r="W55" i="10"/>
  <c r="AD55" i="10" s="1"/>
  <c r="AR54" i="9"/>
  <c r="AS54" i="9" s="1"/>
  <c r="AT54" i="9" s="1"/>
  <c r="AZ54" i="9" s="1"/>
  <c r="AV54" i="9"/>
  <c r="AU54" i="9"/>
  <c r="AN54" i="9"/>
  <c r="V55" i="10"/>
  <c r="AO55" i="12"/>
  <c r="AU55" i="12" s="1"/>
  <c r="AP55" i="12"/>
  <c r="AQ55" i="12"/>
  <c r="AS54" i="6"/>
  <c r="AT54" i="6" s="1"/>
  <c r="AY54" i="6"/>
  <c r="BB54" i="6" s="1"/>
  <c r="C55" i="6" s="1"/>
  <c r="E55" i="6" s="1"/>
  <c r="F57" i="8" l="1"/>
  <c r="J57" i="8" s="1"/>
  <c r="X55" i="10"/>
  <c r="Z55" i="10" s="1"/>
  <c r="AA55" i="10" s="1"/>
  <c r="AB55" i="10" s="1"/>
  <c r="AW54" i="9"/>
  <c r="AY54" i="9"/>
  <c r="AC55" i="10"/>
  <c r="AE55" i="10" s="1"/>
  <c r="AX54" i="9"/>
  <c r="BA54" i="9" s="1"/>
  <c r="BB54" i="9" s="1"/>
  <c r="C55" i="9" s="1"/>
  <c r="G57" i="8"/>
  <c r="H57" i="8" s="1"/>
  <c r="I57" i="8" s="1"/>
  <c r="N57" i="8" s="1"/>
  <c r="AV55" i="12"/>
  <c r="AX55" i="12" s="1"/>
  <c r="BA55" i="12" s="1"/>
  <c r="AR55" i="12"/>
  <c r="AZ54" i="6"/>
  <c r="D55" i="6"/>
  <c r="F55" i="6" s="1"/>
  <c r="AF55" i="10" l="1"/>
  <c r="AL55" i="10" s="1"/>
  <c r="K57" i="8"/>
  <c r="L57" i="8" s="1"/>
  <c r="M57" i="8" s="1"/>
  <c r="O57" i="8" s="1"/>
  <c r="D55" i="9"/>
  <c r="E55" i="9"/>
  <c r="AW55" i="12"/>
  <c r="AY55" i="12" s="1"/>
  <c r="BB55" i="12" s="1"/>
  <c r="C56" i="12" s="1"/>
  <c r="AH55" i="10"/>
  <c r="AG55" i="10"/>
  <c r="U57" i="8"/>
  <c r="T57" i="8"/>
  <c r="P57" i="8"/>
  <c r="AS55" i="12"/>
  <c r="AT55" i="12" s="1"/>
  <c r="AZ55" i="12" s="1"/>
  <c r="G55" i="6"/>
  <c r="H55" i="6" s="1"/>
  <c r="I55" i="6" s="1"/>
  <c r="J55" i="6"/>
  <c r="AM55" i="10" l="1"/>
  <c r="AI55" i="10"/>
  <c r="AJ55" i="10" s="1"/>
  <c r="AK55" i="10" s="1"/>
  <c r="AP55" i="10" s="1"/>
  <c r="F55" i="9"/>
  <c r="J55" i="9" s="1"/>
  <c r="G55" i="9"/>
  <c r="H55" i="9" s="1"/>
  <c r="I55" i="9" s="1"/>
  <c r="AN55" i="10"/>
  <c r="V57" i="8"/>
  <c r="Q57" i="8"/>
  <c r="R57" i="8" s="1"/>
  <c r="S57" i="8" s="1"/>
  <c r="Y57" i="8" s="1"/>
  <c r="AO55" i="10"/>
  <c r="W57" i="8"/>
  <c r="E56" i="12"/>
  <c r="D56" i="12"/>
  <c r="N55" i="6"/>
  <c r="U55" i="6" s="1"/>
  <c r="K55" i="6"/>
  <c r="L55" i="6" s="1"/>
  <c r="M55" i="6" s="1"/>
  <c r="AQ55" i="10" l="1"/>
  <c r="K55" i="9"/>
  <c r="L55" i="9" s="1"/>
  <c r="M55" i="9" s="1"/>
  <c r="N55" i="9"/>
  <c r="X57" i="8"/>
  <c r="Z57" i="8" s="1"/>
  <c r="AA57" i="8" s="1"/>
  <c r="AB57" i="8" s="1"/>
  <c r="AR55" i="10"/>
  <c r="AS55" i="10" s="1"/>
  <c r="AT55" i="10" s="1"/>
  <c r="AU55" i="10"/>
  <c r="AV55" i="10"/>
  <c r="AC57" i="8"/>
  <c r="AD57" i="8"/>
  <c r="F56" i="12"/>
  <c r="J56" i="12" s="1"/>
  <c r="T55" i="6"/>
  <c r="P55" i="6"/>
  <c r="O55" i="6"/>
  <c r="T55" i="9" l="1"/>
  <c r="U55" i="9"/>
  <c r="W55" i="9" s="1"/>
  <c r="P55" i="9"/>
  <c r="O55" i="9"/>
  <c r="AF57" i="8"/>
  <c r="AM57" i="8" s="1"/>
  <c r="AW55" i="10"/>
  <c r="AY55" i="10" s="1"/>
  <c r="AE57" i="8"/>
  <c r="AX55" i="10"/>
  <c r="BA55" i="10" s="1"/>
  <c r="AH57" i="8"/>
  <c r="AG57" i="8"/>
  <c r="G56" i="12"/>
  <c r="H56" i="12" s="1"/>
  <c r="I56" i="12" s="1"/>
  <c r="N56" i="12" s="1"/>
  <c r="V55" i="6"/>
  <c r="W55" i="6"/>
  <c r="AZ55" i="10"/>
  <c r="Q55" i="6"/>
  <c r="R55" i="6" s="1"/>
  <c r="S55" i="6" s="1"/>
  <c r="Q55" i="9" l="1"/>
  <c r="R55" i="9" s="1"/>
  <c r="S55" i="9" s="1"/>
  <c r="AC55" i="9"/>
  <c r="AD55" i="9"/>
  <c r="V55" i="9"/>
  <c r="AL57" i="8"/>
  <c r="AO57" i="8" s="1"/>
  <c r="AI57" i="8"/>
  <c r="AJ57" i="8" s="1"/>
  <c r="AK57" i="8" s="1"/>
  <c r="AP57" i="8" s="1"/>
  <c r="K56" i="12"/>
  <c r="L56" i="12" s="1"/>
  <c r="M56" i="12" s="1"/>
  <c r="O56" i="12" s="1"/>
  <c r="T56" i="12"/>
  <c r="U56" i="12"/>
  <c r="AC55" i="6"/>
  <c r="AD55" i="6"/>
  <c r="BB55" i="10"/>
  <c r="C56" i="10" s="1"/>
  <c r="Y55" i="6"/>
  <c r="AN57" i="8" l="1"/>
  <c r="AE55" i="9"/>
  <c r="AF55" i="9"/>
  <c r="X55" i="9"/>
  <c r="Y55" i="9"/>
  <c r="P56" i="12"/>
  <c r="Q56" i="12" s="1"/>
  <c r="R56" i="12" s="1"/>
  <c r="S56" i="12" s="1"/>
  <c r="AQ57" i="8"/>
  <c r="AR57" i="8" s="1"/>
  <c r="AS57" i="8" s="1"/>
  <c r="AT57" i="8" s="1"/>
  <c r="AZ57" i="8" s="1"/>
  <c r="AU57" i="8"/>
  <c r="AV57" i="8"/>
  <c r="W56" i="12"/>
  <c r="AC56" i="12" s="1"/>
  <c r="V56" i="12"/>
  <c r="AF55" i="6"/>
  <c r="AM55" i="6" s="1"/>
  <c r="AE55" i="6"/>
  <c r="D56" i="10"/>
  <c r="E56" i="10"/>
  <c r="X55" i="6"/>
  <c r="Z55" i="6" s="1"/>
  <c r="AA55" i="6" s="1"/>
  <c r="AB55" i="6" s="1"/>
  <c r="Z55" i="9" l="1"/>
  <c r="AA55" i="9" s="1"/>
  <c r="AB55" i="9" s="1"/>
  <c r="AG55" i="9" s="1"/>
  <c r="AL55" i="9"/>
  <c r="AM55" i="9"/>
  <c r="AX57" i="8"/>
  <c r="BA57" i="8" s="1"/>
  <c r="AD56" i="12"/>
  <c r="AF56" i="12" s="1"/>
  <c r="AW57" i="8"/>
  <c r="AY57" i="8" s="1"/>
  <c r="Y56" i="12"/>
  <c r="X56" i="12"/>
  <c r="AL55" i="6"/>
  <c r="AN55" i="6" s="1"/>
  <c r="F56" i="10"/>
  <c r="J56" i="10" s="1"/>
  <c r="AH55" i="6"/>
  <c r="AN55" i="9" l="1"/>
  <c r="AH55" i="9"/>
  <c r="G56" i="10"/>
  <c r="H56" i="10" s="1"/>
  <c r="I56" i="10" s="1"/>
  <c r="K56" i="10" s="1"/>
  <c r="L56" i="10" s="1"/>
  <c r="M56" i="10" s="1"/>
  <c r="AO55" i="9"/>
  <c r="AV55" i="9" s="1"/>
  <c r="AI55" i="9"/>
  <c r="AJ55" i="9" s="1"/>
  <c r="AK55" i="9" s="1"/>
  <c r="BB57" i="8"/>
  <c r="C58" i="8" s="1"/>
  <c r="D58" i="8" s="1"/>
  <c r="AE56" i="12"/>
  <c r="AL56" i="12"/>
  <c r="AM56" i="12"/>
  <c r="Z56" i="12"/>
  <c r="AA56" i="12" s="1"/>
  <c r="AB56" i="12" s="1"/>
  <c r="AO55" i="6"/>
  <c r="AG55" i="6"/>
  <c r="AI55" i="6" s="1"/>
  <c r="AJ55" i="6" s="1"/>
  <c r="AK55" i="6" s="1"/>
  <c r="N56" i="10" l="1"/>
  <c r="AU55" i="9"/>
  <c r="AW55" i="9" s="1"/>
  <c r="AP55" i="9"/>
  <c r="AQ55" i="9"/>
  <c r="E58" i="8"/>
  <c r="F58" i="8" s="1"/>
  <c r="J58" i="8" s="1"/>
  <c r="U56" i="10"/>
  <c r="T56" i="10"/>
  <c r="O56" i="10"/>
  <c r="P56" i="10"/>
  <c r="AN56" i="12"/>
  <c r="AG56" i="12"/>
  <c r="AH56" i="12"/>
  <c r="AO56" i="12"/>
  <c r="AU55" i="6"/>
  <c r="AV55" i="6"/>
  <c r="AP55" i="6"/>
  <c r="AQ55" i="6"/>
  <c r="AX55" i="9" l="1"/>
  <c r="BA55" i="9" s="1"/>
  <c r="V56" i="10"/>
  <c r="AR55" i="9"/>
  <c r="G58" i="8"/>
  <c r="H58" i="8" s="1"/>
  <c r="I58" i="8" s="1"/>
  <c r="N58" i="8" s="1"/>
  <c r="Q56" i="10"/>
  <c r="R56" i="10" s="1"/>
  <c r="S56" i="10" s="1"/>
  <c r="Y56" i="10" s="1"/>
  <c r="W56" i="10"/>
  <c r="AV56" i="12"/>
  <c r="AU56" i="12"/>
  <c r="AI56" i="12"/>
  <c r="AJ56" i="12" s="1"/>
  <c r="AK56" i="12" s="1"/>
  <c r="AX55" i="6"/>
  <c r="BA55" i="6" s="1"/>
  <c r="AW55" i="6"/>
  <c r="AR55" i="6"/>
  <c r="AS55" i="6" s="1"/>
  <c r="AT55" i="6" s="1"/>
  <c r="X56" i="10" l="1"/>
  <c r="AS55" i="9"/>
  <c r="AT55" i="9" s="1"/>
  <c r="AZ55" i="9" s="1"/>
  <c r="AY55" i="9"/>
  <c r="BB55" i="9" s="1"/>
  <c r="C56" i="9" s="1"/>
  <c r="K58" i="8"/>
  <c r="L58" i="8" s="1"/>
  <c r="M58" i="8" s="1"/>
  <c r="O58" i="8" s="1"/>
  <c r="AD56" i="10"/>
  <c r="AC56" i="10"/>
  <c r="Z56" i="10"/>
  <c r="AA56" i="10" s="1"/>
  <c r="AB56" i="10" s="1"/>
  <c r="T58" i="8"/>
  <c r="U58" i="8"/>
  <c r="AX56" i="12"/>
  <c r="BA56" i="12" s="1"/>
  <c r="AQ56" i="12"/>
  <c r="AP56" i="12"/>
  <c r="AW56" i="12"/>
  <c r="AZ55" i="6"/>
  <c r="AY55" i="6"/>
  <c r="BB55" i="6" s="1"/>
  <c r="C56" i="6" s="1"/>
  <c r="D56" i="6" s="1"/>
  <c r="P58" i="8" l="1"/>
  <c r="Q58" i="8" s="1"/>
  <c r="R58" i="8" s="1"/>
  <c r="S58" i="8" s="1"/>
  <c r="E56" i="9"/>
  <c r="D56" i="9"/>
  <c r="W58" i="8"/>
  <c r="AD58" i="8" s="1"/>
  <c r="AF56" i="10"/>
  <c r="AL56" i="10" s="1"/>
  <c r="V58" i="8"/>
  <c r="AG56" i="10"/>
  <c r="AH56" i="10"/>
  <c r="AE56" i="10"/>
  <c r="AR56" i="12"/>
  <c r="AS56" i="12" s="1"/>
  <c r="AT56" i="12" s="1"/>
  <c r="AZ56" i="12" s="1"/>
  <c r="E56" i="6"/>
  <c r="F56" i="6" s="1"/>
  <c r="J56" i="6" s="1"/>
  <c r="AM56" i="10" l="1"/>
  <c r="AN56" i="10" s="1"/>
  <c r="F56" i="9"/>
  <c r="AC58" i="8"/>
  <c r="AF58" i="8" s="1"/>
  <c r="AL58" i="8" s="1"/>
  <c r="AI56" i="10"/>
  <c r="AJ56" i="10" s="1"/>
  <c r="AK56" i="10" s="1"/>
  <c r="AP56" i="10" s="1"/>
  <c r="Y58" i="8"/>
  <c r="X58" i="8"/>
  <c r="AY56" i="12"/>
  <c r="BB56" i="12" s="1"/>
  <c r="C57" i="12" s="1"/>
  <c r="G56" i="6"/>
  <c r="H56" i="6" s="1"/>
  <c r="I56" i="6" s="1"/>
  <c r="K56" i="6" s="1"/>
  <c r="L56" i="6" s="1"/>
  <c r="AE58" i="8" l="1"/>
  <c r="AO56" i="10"/>
  <c r="AU56" i="10" s="1"/>
  <c r="AM58" i="8"/>
  <c r="AO58" i="8" s="1"/>
  <c r="AV58" i="8" s="1"/>
  <c r="G56" i="9"/>
  <c r="H56" i="9" s="1"/>
  <c r="I56" i="9" s="1"/>
  <c r="J56" i="9"/>
  <c r="Z58" i="8"/>
  <c r="AA58" i="8" s="1"/>
  <c r="AB58" i="8" s="1"/>
  <c r="AH58" i="8" s="1"/>
  <c r="AQ56" i="10"/>
  <c r="AR56" i="10" s="1"/>
  <c r="AS56" i="10" s="1"/>
  <c r="AT56" i="10" s="1"/>
  <c r="D57" i="12"/>
  <c r="E57" i="12"/>
  <c r="N56" i="6"/>
  <c r="U56" i="6" s="1"/>
  <c r="M56" i="6"/>
  <c r="O56" i="6" s="1"/>
  <c r="F57" i="12" l="1"/>
  <c r="J57" i="12" s="1"/>
  <c r="AN58" i="8"/>
  <c r="AG58" i="8"/>
  <c r="AI58" i="8" s="1"/>
  <c r="AJ58" i="8" s="1"/>
  <c r="AK58" i="8" s="1"/>
  <c r="AQ58" i="8" s="1"/>
  <c r="AV56" i="10"/>
  <c r="AX56" i="10" s="1"/>
  <c r="BA56" i="10" s="1"/>
  <c r="N56" i="9"/>
  <c r="K56" i="9"/>
  <c r="L56" i="9" s="1"/>
  <c r="M56" i="9" s="1"/>
  <c r="AU58" i="8"/>
  <c r="AW58" i="8" s="1"/>
  <c r="T56" i="6"/>
  <c r="V56" i="6" s="1"/>
  <c r="P56" i="6"/>
  <c r="Q56" i="6" s="1"/>
  <c r="R56" i="6" s="1"/>
  <c r="AZ56" i="10"/>
  <c r="G57" i="12" l="1"/>
  <c r="H57" i="12" s="1"/>
  <c r="I57" i="12" s="1"/>
  <c r="K57" i="12" s="1"/>
  <c r="L57" i="12" s="1"/>
  <c r="M57" i="12" s="1"/>
  <c r="AW56" i="10"/>
  <c r="AY56" i="10" s="1"/>
  <c r="BB56" i="10" s="1"/>
  <c r="C57" i="10" s="1"/>
  <c r="AX58" i="8"/>
  <c r="BA58" i="8" s="1"/>
  <c r="O56" i="9"/>
  <c r="P56" i="9"/>
  <c r="AP58" i="8"/>
  <c r="AR58" i="8" s="1"/>
  <c r="T56" i="9"/>
  <c r="U56" i="9"/>
  <c r="W56" i="6"/>
  <c r="S56" i="6"/>
  <c r="Y56" i="6" s="1"/>
  <c r="N57" i="12" l="1"/>
  <c r="U57" i="12" s="1"/>
  <c r="W56" i="9"/>
  <c r="AC56" i="9" s="1"/>
  <c r="AS58" i="8"/>
  <c r="AT58" i="8" s="1"/>
  <c r="AZ58" i="8" s="1"/>
  <c r="AY58" i="8"/>
  <c r="BB58" i="8" s="1"/>
  <c r="C59" i="8" s="1"/>
  <c r="E59" i="8" s="1"/>
  <c r="V56" i="9"/>
  <c r="Q56" i="9"/>
  <c r="R56" i="9" s="1"/>
  <c r="S56" i="9" s="1"/>
  <c r="P57" i="12"/>
  <c r="O57" i="12"/>
  <c r="AD56" i="6"/>
  <c r="AC56" i="6"/>
  <c r="X56" i="6"/>
  <c r="Z56" i="6" s="1"/>
  <c r="AA56" i="6" s="1"/>
  <c r="AB56" i="6" s="1"/>
  <c r="AG56" i="6" s="1"/>
  <c r="D57" i="10"/>
  <c r="E57" i="10"/>
  <c r="F57" i="10" l="1"/>
  <c r="AD56" i="9"/>
  <c r="AF56" i="9" s="1"/>
  <c r="T57" i="12"/>
  <c r="V57" i="12" s="1"/>
  <c r="X56" i="9"/>
  <c r="Y56" i="9"/>
  <c r="D59" i="8"/>
  <c r="F59" i="8" s="1"/>
  <c r="G59" i="8" s="1"/>
  <c r="H59" i="8" s="1"/>
  <c r="I59" i="8" s="1"/>
  <c r="Q57" i="12"/>
  <c r="R57" i="12" s="1"/>
  <c r="S57" i="12" s="1"/>
  <c r="X57" i="12" s="1"/>
  <c r="AF56" i="6"/>
  <c r="AL56" i="6" s="1"/>
  <c r="AE56" i="6"/>
  <c r="G57" i="10"/>
  <c r="H57" i="10" s="1"/>
  <c r="I57" i="10" s="1"/>
  <c r="J57" i="10"/>
  <c r="AH56" i="6"/>
  <c r="AI56" i="6" s="1"/>
  <c r="AJ56" i="6" s="1"/>
  <c r="AK56" i="6" s="1"/>
  <c r="AM56" i="9" l="1"/>
  <c r="AL56" i="9"/>
  <c r="W57" i="12"/>
  <c r="AD57" i="12" s="1"/>
  <c r="AE56" i="9"/>
  <c r="Z56" i="9"/>
  <c r="AA56" i="9" s="1"/>
  <c r="AB56" i="9" s="1"/>
  <c r="AH56" i="9" s="1"/>
  <c r="J59" i="8"/>
  <c r="N59" i="8" s="1"/>
  <c r="T59" i="8" s="1"/>
  <c r="Y57" i="12"/>
  <c r="Z57" i="12" s="1"/>
  <c r="AA57" i="12" s="1"/>
  <c r="AB57" i="12" s="1"/>
  <c r="K59" i="8"/>
  <c r="L59" i="8" s="1"/>
  <c r="N57" i="10"/>
  <c r="AM56" i="6"/>
  <c r="AO56" i="6" s="1"/>
  <c r="AU56" i="6" s="1"/>
  <c r="K57" i="10"/>
  <c r="L57" i="10" s="1"/>
  <c r="M57" i="10" s="1"/>
  <c r="AQ56" i="6"/>
  <c r="AC57" i="12" l="1"/>
  <c r="AN56" i="9"/>
  <c r="AO56" i="9"/>
  <c r="AU56" i="9" s="1"/>
  <c r="M59" i="8"/>
  <c r="P59" i="8" s="1"/>
  <c r="AG56" i="9"/>
  <c r="AI56" i="9" s="1"/>
  <c r="AJ56" i="9" s="1"/>
  <c r="AK56" i="9" s="1"/>
  <c r="U59" i="8"/>
  <c r="V59" i="8" s="1"/>
  <c r="U57" i="10"/>
  <c r="T57" i="10"/>
  <c r="P57" i="10"/>
  <c r="O57" i="10"/>
  <c r="AN56" i="6"/>
  <c r="AF57" i="12"/>
  <c r="AM57" i="12" s="1"/>
  <c r="AH57" i="12"/>
  <c r="AG57" i="12"/>
  <c r="AE57" i="12"/>
  <c r="AV56" i="6"/>
  <c r="AX56" i="6" s="1"/>
  <c r="BA56" i="6" s="1"/>
  <c r="AP56" i="6"/>
  <c r="AR56" i="6" s="1"/>
  <c r="AV56" i="9" l="1"/>
  <c r="AW56" i="9" s="1"/>
  <c r="AX56" i="9"/>
  <c r="BA56" i="9" s="1"/>
  <c r="V57" i="10"/>
  <c r="O59" i="8"/>
  <c r="Q59" i="8" s="1"/>
  <c r="R59" i="8" s="1"/>
  <c r="S59" i="8" s="1"/>
  <c r="X59" i="8" s="1"/>
  <c r="AP56" i="9"/>
  <c r="AQ56" i="9"/>
  <c r="W59" i="8"/>
  <c r="AD59" i="8" s="1"/>
  <c r="Q57" i="10"/>
  <c r="R57" i="10" s="1"/>
  <c r="S57" i="10" s="1"/>
  <c r="Y57" i="10" s="1"/>
  <c r="W57" i="10"/>
  <c r="AW56" i="6"/>
  <c r="AY56" i="6" s="1"/>
  <c r="BB56" i="6" s="1"/>
  <c r="C57" i="6" s="1"/>
  <c r="D57" i="6" s="1"/>
  <c r="AL57" i="12"/>
  <c r="AN57" i="12" s="1"/>
  <c r="AI57" i="12"/>
  <c r="AJ57" i="12" s="1"/>
  <c r="AK57" i="12" s="1"/>
  <c r="AS56" i="6"/>
  <c r="AT56" i="6" s="1"/>
  <c r="AR56" i="9" l="1"/>
  <c r="AS56" i="9" s="1"/>
  <c r="AT56" i="9" s="1"/>
  <c r="AZ56" i="9" s="1"/>
  <c r="Y59" i="8"/>
  <c r="Z59" i="8" s="1"/>
  <c r="AA59" i="8" s="1"/>
  <c r="AB59" i="8" s="1"/>
  <c r="AH59" i="8" s="1"/>
  <c r="AC59" i="8"/>
  <c r="AE59" i="8" s="1"/>
  <c r="X57" i="10"/>
  <c r="Z57" i="10" s="1"/>
  <c r="AA57" i="10" s="1"/>
  <c r="AB57" i="10" s="1"/>
  <c r="AO57" i="12"/>
  <c r="AV57" i="12" s="1"/>
  <c r="AD57" i="10"/>
  <c r="AC57" i="10"/>
  <c r="AP57" i="12"/>
  <c r="AQ57" i="12"/>
  <c r="E57" i="6"/>
  <c r="F57" i="6" s="1"/>
  <c r="AZ56" i="6"/>
  <c r="AF59" i="8" l="1"/>
  <c r="AM59" i="8" s="1"/>
  <c r="AY56" i="9"/>
  <c r="BB56" i="9" s="1"/>
  <c r="C57" i="9" s="1"/>
  <c r="D57" i="9" s="1"/>
  <c r="AE57" i="10"/>
  <c r="AG59" i="8"/>
  <c r="AI59" i="8" s="1"/>
  <c r="AJ59" i="8" s="1"/>
  <c r="AK59" i="8" s="1"/>
  <c r="AP59" i="8" s="1"/>
  <c r="AL59" i="8"/>
  <c r="AN59" i="8" s="1"/>
  <c r="AU57" i="12"/>
  <c r="AW57" i="12" s="1"/>
  <c r="AG57" i="10"/>
  <c r="AH57" i="10"/>
  <c r="AF57" i="10"/>
  <c r="AR57" i="12"/>
  <c r="AS57" i="12" s="1"/>
  <c r="AT57" i="12" s="1"/>
  <c r="AZ57" i="12" s="1"/>
  <c r="G57" i="6"/>
  <c r="H57" i="6" s="1"/>
  <c r="I57" i="6" s="1"/>
  <c r="J57" i="6"/>
  <c r="E57" i="9" l="1"/>
  <c r="F57" i="9" s="1"/>
  <c r="AX57" i="12"/>
  <c r="BA57" i="12" s="1"/>
  <c r="AO59" i="8"/>
  <c r="AU59" i="8" s="1"/>
  <c r="AQ59" i="8"/>
  <c r="AR59" i="8" s="1"/>
  <c r="AS59" i="8" s="1"/>
  <c r="AT59" i="8" s="1"/>
  <c r="AZ59" i="8" s="1"/>
  <c r="AI57" i="10"/>
  <c r="AJ57" i="10" s="1"/>
  <c r="AK57" i="10" s="1"/>
  <c r="AQ57" i="10" s="1"/>
  <c r="AL57" i="10"/>
  <c r="AM57" i="10"/>
  <c r="AY57" i="12"/>
  <c r="N57" i="6"/>
  <c r="T57" i="6" s="1"/>
  <c r="K57" i="6"/>
  <c r="L57" i="6" s="1"/>
  <c r="M57" i="6" s="1"/>
  <c r="BB57" i="12" l="1"/>
  <c r="C58" i="12" s="1"/>
  <c r="G57" i="9"/>
  <c r="H57" i="9" s="1"/>
  <c r="I57" i="9" s="1"/>
  <c r="K57" i="9" s="1"/>
  <c r="L57" i="9" s="1"/>
  <c r="J57" i="9"/>
  <c r="AO57" i="10"/>
  <c r="AU57" i="10" s="1"/>
  <c r="AV59" i="8"/>
  <c r="AX59" i="8" s="1"/>
  <c r="BA59" i="8" s="1"/>
  <c r="N57" i="9"/>
  <c r="AP57" i="10"/>
  <c r="AR57" i="10" s="1"/>
  <c r="AS57" i="10" s="1"/>
  <c r="AT57" i="10" s="1"/>
  <c r="AN57" i="10"/>
  <c r="D58" i="12"/>
  <c r="E58" i="12"/>
  <c r="U57" i="6"/>
  <c r="W57" i="6" s="1"/>
  <c r="O57" i="6"/>
  <c r="P57" i="6"/>
  <c r="M57" i="9" l="1"/>
  <c r="AV57" i="10"/>
  <c r="AX57" i="10" s="1"/>
  <c r="BA57" i="10" s="1"/>
  <c r="AW59" i="8"/>
  <c r="AY59" i="8" s="1"/>
  <c r="BB59" i="8" s="1"/>
  <c r="C60" i="8" s="1"/>
  <c r="D60" i="8" s="1"/>
  <c r="P57" i="9"/>
  <c r="O57" i="9"/>
  <c r="U57" i="9"/>
  <c r="T57" i="9"/>
  <c r="F58" i="12"/>
  <c r="J58" i="12" s="1"/>
  <c r="AC57" i="6"/>
  <c r="AZ57" i="10"/>
  <c r="V57" i="6"/>
  <c r="Q57" i="6"/>
  <c r="R57" i="6" s="1"/>
  <c r="S57" i="6" s="1"/>
  <c r="AW57" i="10" l="1"/>
  <c r="AY57" i="10" s="1"/>
  <c r="BB57" i="10" s="1"/>
  <c r="C58" i="10" s="1"/>
  <c r="E60" i="8"/>
  <c r="F60" i="8" s="1"/>
  <c r="J60" i="8" s="1"/>
  <c r="Q57" i="9"/>
  <c r="R57" i="9" s="1"/>
  <c r="S57" i="9" s="1"/>
  <c r="Y57" i="9" s="1"/>
  <c r="V57" i="9"/>
  <c r="W57" i="9"/>
  <c r="G58" i="12"/>
  <c r="H58" i="12" s="1"/>
  <c r="I58" i="12" s="1"/>
  <c r="N58" i="12" s="1"/>
  <c r="AD57" i="6"/>
  <c r="X57" i="6"/>
  <c r="Y57" i="6"/>
  <c r="X57" i="9" l="1"/>
  <c r="G60" i="8"/>
  <c r="H60" i="8" s="1"/>
  <c r="I60" i="8" s="1"/>
  <c r="N60" i="8" s="1"/>
  <c r="K58" i="12"/>
  <c r="L58" i="12" s="1"/>
  <c r="M58" i="12" s="1"/>
  <c r="O58" i="12" s="1"/>
  <c r="Z57" i="9"/>
  <c r="AA57" i="9" s="1"/>
  <c r="AB57" i="9" s="1"/>
  <c r="AC57" i="9"/>
  <c r="AD57" i="9"/>
  <c r="U58" i="12"/>
  <c r="T58" i="12"/>
  <c r="AE57" i="6"/>
  <c r="AF57" i="6"/>
  <c r="AM57" i="6" s="1"/>
  <c r="E58" i="10"/>
  <c r="D58" i="10"/>
  <c r="Z57" i="6"/>
  <c r="AA57" i="6" s="1"/>
  <c r="AB57" i="6" s="1"/>
  <c r="AF57" i="9" l="1"/>
  <c r="K60" i="8"/>
  <c r="L60" i="8" s="1"/>
  <c r="M60" i="8" s="1"/>
  <c r="P60" i="8" s="1"/>
  <c r="P58" i="12"/>
  <c r="Q58" i="12" s="1"/>
  <c r="R58" i="12" s="1"/>
  <c r="S58" i="12" s="1"/>
  <c r="X58" i="12" s="1"/>
  <c r="AL57" i="9"/>
  <c r="AM57" i="9"/>
  <c r="AE57" i="9"/>
  <c r="AH57" i="9"/>
  <c r="AG57" i="9"/>
  <c r="V58" i="12"/>
  <c r="U60" i="8"/>
  <c r="T60" i="8"/>
  <c r="V60" i="8" s="1"/>
  <c r="O60" i="8"/>
  <c r="W58" i="12"/>
  <c r="AL57" i="6"/>
  <c r="AN57" i="6" s="1"/>
  <c r="F58" i="10"/>
  <c r="AG57" i="6"/>
  <c r="AH57" i="6"/>
  <c r="AI57" i="9" l="1"/>
  <c r="AJ57" i="9" s="1"/>
  <c r="AK57" i="9" s="1"/>
  <c r="AO57" i="9"/>
  <c r="AU57" i="9" s="1"/>
  <c r="AQ57" i="9"/>
  <c r="AP57" i="9"/>
  <c r="AV57" i="9"/>
  <c r="AN57" i="9"/>
  <c r="Q60" i="8"/>
  <c r="R60" i="8" s="1"/>
  <c r="S60" i="8" s="1"/>
  <c r="W60" i="8"/>
  <c r="Y58" i="12"/>
  <c r="Z58" i="12" s="1"/>
  <c r="AA58" i="12" s="1"/>
  <c r="AB58" i="12" s="1"/>
  <c r="AD58" i="12"/>
  <c r="AC58" i="12"/>
  <c r="AO57" i="6"/>
  <c r="G58" i="10"/>
  <c r="H58" i="10" s="1"/>
  <c r="I58" i="10" s="1"/>
  <c r="J58" i="10"/>
  <c r="AI57" i="6"/>
  <c r="AJ57" i="6" s="1"/>
  <c r="AK57" i="6" s="1"/>
  <c r="AR57" i="9" l="1"/>
  <c r="AS57" i="9" s="1"/>
  <c r="AT57" i="9" s="1"/>
  <c r="AZ57" i="9" s="1"/>
  <c r="AW57" i="9"/>
  <c r="AY57" i="9" s="1"/>
  <c r="AX57" i="9"/>
  <c r="BA57" i="9" s="1"/>
  <c r="N58" i="10"/>
  <c r="AD60" i="8"/>
  <c r="AC60" i="8"/>
  <c r="Y60" i="8"/>
  <c r="X60" i="8"/>
  <c r="AF58" i="12"/>
  <c r="AM58" i="12" s="1"/>
  <c r="AH58" i="12"/>
  <c r="AG58" i="12"/>
  <c r="AE58" i="12"/>
  <c r="AU57" i="6"/>
  <c r="AV57" i="6"/>
  <c r="K58" i="10"/>
  <c r="L58" i="10" s="1"/>
  <c r="M58" i="10" s="1"/>
  <c r="AP57" i="6"/>
  <c r="BB57" i="9" l="1"/>
  <c r="C58" i="9" s="1"/>
  <c r="E58" i="9" s="1"/>
  <c r="AE60" i="8"/>
  <c r="Z60" i="8"/>
  <c r="AA60" i="8" s="1"/>
  <c r="AB60" i="8" s="1"/>
  <c r="AG60" i="8" s="1"/>
  <c r="P58" i="10"/>
  <c r="O58" i="10"/>
  <c r="U58" i="10"/>
  <c r="T58" i="10"/>
  <c r="AF60" i="8"/>
  <c r="AL58" i="12"/>
  <c r="AN58" i="12" s="1"/>
  <c r="AI58" i="12"/>
  <c r="AJ58" i="12" s="1"/>
  <c r="AK58" i="12" s="1"/>
  <c r="AX57" i="6"/>
  <c r="BA57" i="6" s="1"/>
  <c r="AW57" i="6"/>
  <c r="AQ57" i="6"/>
  <c r="AR57" i="6" s="1"/>
  <c r="AS57" i="6" s="1"/>
  <c r="AT57" i="6" s="1"/>
  <c r="D58" i="9" l="1"/>
  <c r="F58" i="9" s="1"/>
  <c r="Q58" i="10"/>
  <c r="R58" i="10" s="1"/>
  <c r="S58" i="10" s="1"/>
  <c r="X58" i="10" s="1"/>
  <c r="AH60" i="8"/>
  <c r="AI60" i="8" s="1"/>
  <c r="AJ60" i="8" s="1"/>
  <c r="AK60" i="8" s="1"/>
  <c r="W58" i="10"/>
  <c r="AD58" i="10" s="1"/>
  <c r="V58" i="10"/>
  <c r="AM60" i="8"/>
  <c r="AL60" i="8"/>
  <c r="AO58" i="12"/>
  <c r="AQ58" i="12"/>
  <c r="AP58" i="12"/>
  <c r="AY57" i="6"/>
  <c r="BB57" i="6" s="1"/>
  <c r="C58" i="6" s="1"/>
  <c r="AZ57" i="6"/>
  <c r="Y58" i="10" l="1"/>
  <c r="Z58" i="10" s="1"/>
  <c r="AA58" i="10" s="1"/>
  <c r="AB58" i="10" s="1"/>
  <c r="AH58" i="10" s="1"/>
  <c r="AR58" i="12"/>
  <c r="AS58" i="12" s="1"/>
  <c r="AT58" i="12" s="1"/>
  <c r="AZ58" i="12" s="1"/>
  <c r="AC58" i="10"/>
  <c r="AF58" i="10" s="1"/>
  <c r="AM58" i="10" s="1"/>
  <c r="AN60" i="8"/>
  <c r="G58" i="9"/>
  <c r="H58" i="9" s="1"/>
  <c r="I58" i="9" s="1"/>
  <c r="K58" i="9" s="1"/>
  <c r="L58" i="9" s="1"/>
  <c r="J58" i="9"/>
  <c r="AQ60" i="8"/>
  <c r="AP60" i="8"/>
  <c r="AO60" i="8"/>
  <c r="AV58" i="12"/>
  <c r="AU58" i="12"/>
  <c r="D58" i="6"/>
  <c r="E58" i="6"/>
  <c r="AE58" i="10" l="1"/>
  <c r="AG58" i="10"/>
  <c r="AI58" i="10" s="1"/>
  <c r="AJ58" i="10" s="1"/>
  <c r="AK58" i="10" s="1"/>
  <c r="M58" i="9"/>
  <c r="P58" i="9" s="1"/>
  <c r="N58" i="9"/>
  <c r="U58" i="9" s="1"/>
  <c r="AL58" i="10"/>
  <c r="AO58" i="10" s="1"/>
  <c r="AR60" i="8"/>
  <c r="AS60" i="8" s="1"/>
  <c r="AT60" i="8" s="1"/>
  <c r="AZ60" i="8" s="1"/>
  <c r="AV60" i="8"/>
  <c r="AU60" i="8"/>
  <c r="AX58" i="12"/>
  <c r="BA58" i="12" s="1"/>
  <c r="AW58" i="12"/>
  <c r="AY58" i="12" s="1"/>
  <c r="F58" i="6"/>
  <c r="J58" i="6" s="1"/>
  <c r="T58" i="9" l="1"/>
  <c r="V58" i="9" s="1"/>
  <c r="AN58" i="10"/>
  <c r="O58" i="9"/>
  <c r="Q58" i="9" s="1"/>
  <c r="R58" i="9" s="1"/>
  <c r="S58" i="9" s="1"/>
  <c r="AV58" i="10"/>
  <c r="AU58" i="10"/>
  <c r="W58" i="9"/>
  <c r="AW60" i="8"/>
  <c r="AY60" i="8" s="1"/>
  <c r="AQ58" i="10"/>
  <c r="AP58" i="10"/>
  <c r="AX60" i="8"/>
  <c r="BA60" i="8" s="1"/>
  <c r="BB58" i="12"/>
  <c r="C59" i="12" s="1"/>
  <c r="E59" i="12" s="1"/>
  <c r="G58" i="6"/>
  <c r="H58" i="6" s="1"/>
  <c r="I58" i="6" s="1"/>
  <c r="K58" i="6" s="1"/>
  <c r="L58" i="6" s="1"/>
  <c r="M58" i="6" s="1"/>
  <c r="AX58" i="10" l="1"/>
  <c r="BA58" i="10" s="1"/>
  <c r="AR58" i="10"/>
  <c r="AS58" i="10" s="1"/>
  <c r="AT58" i="10" s="1"/>
  <c r="AZ58" i="10" s="1"/>
  <c r="AW58" i="10"/>
  <c r="AY58" i="10" s="1"/>
  <c r="AD58" i="9"/>
  <c r="AC58" i="9"/>
  <c r="Y58" i="9"/>
  <c r="X58" i="9"/>
  <c r="D59" i="12"/>
  <c r="F59" i="12" s="1"/>
  <c r="J59" i="12" s="1"/>
  <c r="BB60" i="8"/>
  <c r="C61" i="8" s="1"/>
  <c r="E61" i="8" s="1"/>
  <c r="N58" i="6"/>
  <c r="U58" i="6" s="1"/>
  <c r="O58" i="6"/>
  <c r="P58" i="6"/>
  <c r="BB58" i="10" l="1"/>
  <c r="C59" i="10" s="1"/>
  <c r="E59" i="10" s="1"/>
  <c r="AE58" i="9"/>
  <c r="Z58" i="9"/>
  <c r="AA58" i="9" s="1"/>
  <c r="AB58" i="9" s="1"/>
  <c r="AH58" i="9" s="1"/>
  <c r="D61" i="8"/>
  <c r="F61" i="8" s="1"/>
  <c r="J61" i="8" s="1"/>
  <c r="AF58" i="9"/>
  <c r="G59" i="12"/>
  <c r="H59" i="12" s="1"/>
  <c r="I59" i="12" s="1"/>
  <c r="K59" i="12" s="1"/>
  <c r="L59" i="12" s="1"/>
  <c r="M59" i="12" s="1"/>
  <c r="O59" i="12" s="1"/>
  <c r="T58" i="6"/>
  <c r="V58" i="6" s="1"/>
  <c r="D59" i="10"/>
  <c r="Q58" i="6"/>
  <c r="R58" i="6" s="1"/>
  <c r="S58" i="6" s="1"/>
  <c r="AG58" i="9" l="1"/>
  <c r="AI58" i="9" s="1"/>
  <c r="AJ58" i="9" s="1"/>
  <c r="AK58" i="9" s="1"/>
  <c r="AL58" i="9"/>
  <c r="AM58" i="9"/>
  <c r="AO58" i="9" s="1"/>
  <c r="AV58" i="9" s="1"/>
  <c r="G61" i="8"/>
  <c r="H61" i="8" s="1"/>
  <c r="I61" i="8" s="1"/>
  <c r="N61" i="8" s="1"/>
  <c r="P59" i="12"/>
  <c r="Q59" i="12" s="1"/>
  <c r="R59" i="12" s="1"/>
  <c r="S59" i="12" s="1"/>
  <c r="Y59" i="12" s="1"/>
  <c r="N59" i="12"/>
  <c r="T59" i="12" s="1"/>
  <c r="W58" i="6"/>
  <c r="F59" i="10"/>
  <c r="J59" i="10" s="1"/>
  <c r="X58" i="6"/>
  <c r="Y58" i="6"/>
  <c r="K61" i="8" l="1"/>
  <c r="L61" i="8" s="1"/>
  <c r="M61" i="8" s="1"/>
  <c r="O61" i="8" s="1"/>
  <c r="AP58" i="9"/>
  <c r="AQ58" i="9"/>
  <c r="U59" i="12"/>
  <c r="V59" i="12" s="1"/>
  <c r="AU58" i="9"/>
  <c r="AN58" i="9"/>
  <c r="U61" i="8"/>
  <c r="T61" i="8"/>
  <c r="X59" i="12"/>
  <c r="Z59" i="12" s="1"/>
  <c r="AA59" i="12" s="1"/>
  <c r="AB59" i="12" s="1"/>
  <c r="AC58" i="6"/>
  <c r="AD58" i="6"/>
  <c r="G59" i="10"/>
  <c r="H59" i="10" s="1"/>
  <c r="I59" i="10" s="1"/>
  <c r="Z58" i="6"/>
  <c r="AA58" i="6" s="1"/>
  <c r="AB58" i="6" s="1"/>
  <c r="V61" i="8" l="1"/>
  <c r="P61" i="8"/>
  <c r="Q61" i="8" s="1"/>
  <c r="R61" i="8" s="1"/>
  <c r="S61" i="8" s="1"/>
  <c r="AW58" i="9"/>
  <c r="AX58" i="9"/>
  <c r="BA58" i="9" s="1"/>
  <c r="W59" i="12"/>
  <c r="AC59" i="12" s="1"/>
  <c r="AR58" i="9"/>
  <c r="AS58" i="9" s="1"/>
  <c r="AT58" i="9" s="1"/>
  <c r="AZ58" i="9" s="1"/>
  <c r="K59" i="10"/>
  <c r="L59" i="10" s="1"/>
  <c r="M59" i="10" s="1"/>
  <c r="N59" i="10"/>
  <c r="W61" i="8"/>
  <c r="AH59" i="12"/>
  <c r="AG59" i="12"/>
  <c r="AF58" i="6"/>
  <c r="AL58" i="6" s="1"/>
  <c r="AE58" i="6"/>
  <c r="AG58" i="6"/>
  <c r="AH58" i="6"/>
  <c r="AD59" i="12" l="1"/>
  <c r="AF59" i="12" s="1"/>
  <c r="AL59" i="12" s="1"/>
  <c r="Y61" i="8"/>
  <c r="X61" i="8"/>
  <c r="AI59" i="12"/>
  <c r="AJ59" i="12" s="1"/>
  <c r="AK59" i="12" s="1"/>
  <c r="AQ59" i="12" s="1"/>
  <c r="AY58" i="9"/>
  <c r="BB58" i="9" s="1"/>
  <c r="C59" i="9" s="1"/>
  <c r="O59" i="10"/>
  <c r="P59" i="10"/>
  <c r="T59" i="10"/>
  <c r="U59" i="10"/>
  <c r="AC61" i="8"/>
  <c r="AD61" i="8"/>
  <c r="AM58" i="6"/>
  <c r="AO58" i="6" s="1"/>
  <c r="AV58" i="6" s="1"/>
  <c r="AI58" i="6"/>
  <c r="AJ58" i="6" s="1"/>
  <c r="AK58" i="6" s="1"/>
  <c r="Z61" i="8" l="1"/>
  <c r="AA61" i="8" s="1"/>
  <c r="AB61" i="8" s="1"/>
  <c r="AH61" i="8" s="1"/>
  <c r="AM59" i="12"/>
  <c r="AN59" i="12" s="1"/>
  <c r="AE59" i="12"/>
  <c r="AP59" i="12"/>
  <c r="AR59" i="12" s="1"/>
  <c r="AS59" i="12" s="1"/>
  <c r="AT59" i="12" s="1"/>
  <c r="AZ59" i="12" s="1"/>
  <c r="W59" i="10"/>
  <c r="AC59" i="10" s="1"/>
  <c r="E59" i="9"/>
  <c r="D59" i="9"/>
  <c r="V59" i="10"/>
  <c r="AE61" i="8"/>
  <c r="Q59" i="10"/>
  <c r="R59" i="10" s="1"/>
  <c r="S59" i="10" s="1"/>
  <c r="AF61" i="8"/>
  <c r="AN58" i="6"/>
  <c r="AU58" i="6"/>
  <c r="AW58" i="6" s="1"/>
  <c r="AP58" i="6"/>
  <c r="AQ58" i="6"/>
  <c r="AG61" i="8" l="1"/>
  <c r="AI61" i="8" s="1"/>
  <c r="AJ61" i="8" s="1"/>
  <c r="AK61" i="8" s="1"/>
  <c r="AP61" i="8" s="1"/>
  <c r="AO59" i="12"/>
  <c r="AV59" i="12" s="1"/>
  <c r="AD59" i="10"/>
  <c r="AF59" i="10" s="1"/>
  <c r="F59" i="9"/>
  <c r="X59" i="10"/>
  <c r="Y59" i="10"/>
  <c r="AQ61" i="8"/>
  <c r="AL61" i="8"/>
  <c r="AM61" i="8"/>
  <c r="AX58" i="6"/>
  <c r="BA58" i="6" s="1"/>
  <c r="AR58" i="6"/>
  <c r="AE59" i="10" l="1"/>
  <c r="AU59" i="12"/>
  <c r="J59" i="9"/>
  <c r="G59" i="9"/>
  <c r="H59" i="9" s="1"/>
  <c r="I59" i="9" s="1"/>
  <c r="AO61" i="8"/>
  <c r="AV61" i="8" s="1"/>
  <c r="Z59" i="10"/>
  <c r="AA59" i="10" s="1"/>
  <c r="AB59" i="10" s="1"/>
  <c r="AH59" i="10" s="1"/>
  <c r="AR61" i="8"/>
  <c r="AS61" i="8" s="1"/>
  <c r="AT61" i="8" s="1"/>
  <c r="AZ61" i="8" s="1"/>
  <c r="AL59" i="10"/>
  <c r="AM59" i="10"/>
  <c r="AN61" i="8"/>
  <c r="AS58" i="6"/>
  <c r="AT58" i="6" s="1"/>
  <c r="AY58" i="6"/>
  <c r="AX59" i="12" l="1"/>
  <c r="BA59" i="12" s="1"/>
  <c r="AW59" i="12"/>
  <c r="AY59" i="12" s="1"/>
  <c r="AG59" i="10"/>
  <c r="AI59" i="10" s="1"/>
  <c r="AJ59" i="10" s="1"/>
  <c r="AK59" i="10" s="1"/>
  <c r="AN59" i="10"/>
  <c r="N59" i="9"/>
  <c r="K59" i="9"/>
  <c r="L59" i="9" s="1"/>
  <c r="M59" i="9" s="1"/>
  <c r="AU61" i="8"/>
  <c r="AX61" i="8" s="1"/>
  <c r="BA61" i="8" s="1"/>
  <c r="AO59" i="10"/>
  <c r="AV59" i="10" s="1"/>
  <c r="AZ58" i="6"/>
  <c r="BB58" i="6"/>
  <c r="C59" i="6" s="1"/>
  <c r="BB59" i="12" l="1"/>
  <c r="C60" i="12" s="1"/>
  <c r="AU59" i="10"/>
  <c r="AW59" i="10" s="1"/>
  <c r="AW61" i="8"/>
  <c r="AY61" i="8" s="1"/>
  <c r="BB61" i="8" s="1"/>
  <c r="C62" i="8" s="1"/>
  <c r="P59" i="9"/>
  <c r="O59" i="9"/>
  <c r="U59" i="9"/>
  <c r="T59" i="9"/>
  <c r="AP59" i="10"/>
  <c r="AQ59" i="10"/>
  <c r="AX59" i="10"/>
  <c r="BA59" i="10" s="1"/>
  <c r="E59" i="6"/>
  <c r="D59" i="6"/>
  <c r="Q59" i="9" l="1"/>
  <c r="R59" i="9" s="1"/>
  <c r="S59" i="9" s="1"/>
  <c r="E60" i="12"/>
  <c r="D60" i="12"/>
  <c r="V59" i="9"/>
  <c r="E62" i="8"/>
  <c r="D62" i="8"/>
  <c r="W59" i="9"/>
  <c r="X59" i="9"/>
  <c r="Y59" i="9"/>
  <c r="AR59" i="10"/>
  <c r="F59" i="6"/>
  <c r="F62" i="8" l="1"/>
  <c r="J62" i="8" s="1"/>
  <c r="F60" i="12"/>
  <c r="Z59" i="9"/>
  <c r="AA59" i="9" s="1"/>
  <c r="AB59" i="9" s="1"/>
  <c r="AC59" i="9"/>
  <c r="AD59" i="9"/>
  <c r="G62" i="8"/>
  <c r="H62" i="8" s="1"/>
  <c r="I62" i="8" s="1"/>
  <c r="K62" i="8" s="1"/>
  <c r="L62" i="8" s="1"/>
  <c r="M62" i="8" s="1"/>
  <c r="AS59" i="10"/>
  <c r="AT59" i="10" s="1"/>
  <c r="AZ59" i="10" s="1"/>
  <c r="AY59" i="10"/>
  <c r="BB59" i="10" s="1"/>
  <c r="C60" i="10" s="1"/>
  <c r="J59" i="6"/>
  <c r="G59" i="6"/>
  <c r="H59" i="6" s="1"/>
  <c r="I59" i="6" s="1"/>
  <c r="G60" i="12" l="1"/>
  <c r="H60" i="12" s="1"/>
  <c r="I60" i="12" s="1"/>
  <c r="J60" i="12"/>
  <c r="AE59" i="9"/>
  <c r="AG59" i="9"/>
  <c r="AH59" i="9"/>
  <c r="AF59" i="9"/>
  <c r="N62" i="8"/>
  <c r="T62" i="8" s="1"/>
  <c r="E60" i="10"/>
  <c r="D60" i="10"/>
  <c r="O62" i="8"/>
  <c r="P62" i="8"/>
  <c r="N59" i="6"/>
  <c r="T59" i="6" s="1"/>
  <c r="K59" i="6"/>
  <c r="L59" i="6" s="1"/>
  <c r="M59" i="6" s="1"/>
  <c r="N60" i="12" l="1"/>
  <c r="K60" i="12"/>
  <c r="L60" i="12" s="1"/>
  <c r="M60" i="12" s="1"/>
  <c r="AI59" i="9"/>
  <c r="AJ59" i="9" s="1"/>
  <c r="AK59" i="9" s="1"/>
  <c r="AQ59" i="9" s="1"/>
  <c r="U62" i="8"/>
  <c r="W62" i="8" s="1"/>
  <c r="AC62" i="8" s="1"/>
  <c r="AM59" i="9"/>
  <c r="AL59" i="9"/>
  <c r="Q62" i="8"/>
  <c r="R62" i="8" s="1"/>
  <c r="S62" i="8" s="1"/>
  <c r="X62" i="8" s="1"/>
  <c r="F60" i="10"/>
  <c r="U59" i="6"/>
  <c r="W59" i="6" s="1"/>
  <c r="P59" i="6"/>
  <c r="O59" i="6"/>
  <c r="O60" i="12" l="1"/>
  <c r="P60" i="12"/>
  <c r="U60" i="12"/>
  <c r="T60" i="12"/>
  <c r="AP59" i="9"/>
  <c r="AR59" i="9" s="1"/>
  <c r="AS59" i="9" s="1"/>
  <c r="AT59" i="9" s="1"/>
  <c r="AZ59" i="9" s="1"/>
  <c r="AN59" i="9"/>
  <c r="V62" i="8"/>
  <c r="Y62" i="8"/>
  <c r="Z62" i="8" s="1"/>
  <c r="AA62" i="8" s="1"/>
  <c r="AB62" i="8" s="1"/>
  <c r="AO59" i="9"/>
  <c r="AD62" i="8"/>
  <c r="AF62" i="8" s="1"/>
  <c r="G60" i="10"/>
  <c r="H60" i="10" s="1"/>
  <c r="I60" i="10" s="1"/>
  <c r="J60" i="10"/>
  <c r="AD59" i="6"/>
  <c r="V59" i="6"/>
  <c r="Q59" i="6"/>
  <c r="R59" i="6" s="1"/>
  <c r="S59" i="6" s="1"/>
  <c r="V60" i="12" l="1"/>
  <c r="Q60" i="12"/>
  <c r="R60" i="12" s="1"/>
  <c r="S60" i="12" s="1"/>
  <c r="Y60" i="12" s="1"/>
  <c r="W60" i="12"/>
  <c r="AU59" i="9"/>
  <c r="AV59" i="9"/>
  <c r="AE62" i="8"/>
  <c r="N60" i="10"/>
  <c r="K60" i="10"/>
  <c r="L60" i="10" s="1"/>
  <c r="M60" i="10" s="1"/>
  <c r="AG62" i="8"/>
  <c r="AH62" i="8"/>
  <c r="AL62" i="8"/>
  <c r="AM62" i="8"/>
  <c r="AC59" i="6"/>
  <c r="AE59" i="6" s="1"/>
  <c r="X59" i="6"/>
  <c r="Y59" i="6"/>
  <c r="X60" i="12" l="1"/>
  <c r="Z60" i="12" s="1"/>
  <c r="AA60" i="12" s="1"/>
  <c r="AB60" i="12" s="1"/>
  <c r="AD60" i="12"/>
  <c r="AC60" i="12"/>
  <c r="AE60" i="12" s="1"/>
  <c r="AX59" i="9"/>
  <c r="BA59" i="9" s="1"/>
  <c r="AW59" i="9"/>
  <c r="AY59" i="9" s="1"/>
  <c r="AN62" i="8"/>
  <c r="U60" i="10"/>
  <c r="T60" i="10"/>
  <c r="O60" i="10"/>
  <c r="P60" i="10"/>
  <c r="AO62" i="8"/>
  <c r="AI62" i="8"/>
  <c r="AJ62" i="8" s="1"/>
  <c r="AK62" i="8" s="1"/>
  <c r="AF59" i="6"/>
  <c r="Z59" i="6"/>
  <c r="AA59" i="6" s="1"/>
  <c r="AB59" i="6" s="1"/>
  <c r="AG60" i="12" l="1"/>
  <c r="AH60" i="12"/>
  <c r="AF60" i="12"/>
  <c r="BB59" i="9"/>
  <c r="C60" i="9" s="1"/>
  <c r="D60" i="9" s="1"/>
  <c r="W60" i="10"/>
  <c r="AC60" i="10" s="1"/>
  <c r="Q60" i="10"/>
  <c r="R60" i="10" s="1"/>
  <c r="S60" i="10" s="1"/>
  <c r="V60" i="10"/>
  <c r="AQ62" i="8"/>
  <c r="AP62" i="8"/>
  <c r="AU62" i="8"/>
  <c r="AV62" i="8"/>
  <c r="AM59" i="6"/>
  <c r="AL59" i="6"/>
  <c r="AG59" i="6"/>
  <c r="AH59" i="6"/>
  <c r="AI60" i="12" l="1"/>
  <c r="AJ60" i="12" s="1"/>
  <c r="AK60" i="12" s="1"/>
  <c r="E60" i="9"/>
  <c r="F60" i="9" s="1"/>
  <c r="AM60" i="12"/>
  <c r="AL60" i="12"/>
  <c r="AN60" i="12" s="1"/>
  <c r="AQ60" i="12"/>
  <c r="AP60" i="12"/>
  <c r="AR60" i="12" s="1"/>
  <c r="AS60" i="12" s="1"/>
  <c r="AT60" i="12" s="1"/>
  <c r="AZ60" i="12" s="1"/>
  <c r="AD60" i="10"/>
  <c r="AF60" i="10" s="1"/>
  <c r="AL60" i="10" s="1"/>
  <c r="AR62" i="8"/>
  <c r="AS62" i="8" s="1"/>
  <c r="AT62" i="8" s="1"/>
  <c r="AZ62" i="8" s="1"/>
  <c r="AX62" i="8"/>
  <c r="BA62" i="8" s="1"/>
  <c r="AW62" i="8"/>
  <c r="X60" i="10"/>
  <c r="Y60" i="10"/>
  <c r="AO59" i="6"/>
  <c r="AV59" i="6" s="1"/>
  <c r="AN59" i="6"/>
  <c r="AI59" i="6"/>
  <c r="AJ59" i="6" s="1"/>
  <c r="AK59" i="6" s="1"/>
  <c r="J60" i="9" l="1"/>
  <c r="G60" i="9"/>
  <c r="H60" i="9" s="1"/>
  <c r="I60" i="9" s="1"/>
  <c r="K60" i="9" s="1"/>
  <c r="L60" i="9" s="1"/>
  <c r="M60" i="9" s="1"/>
  <c r="AM60" i="10"/>
  <c r="AN60" i="10" s="1"/>
  <c r="AE60" i="10"/>
  <c r="AO60" i="12"/>
  <c r="AY62" i="8"/>
  <c r="BB62" i="8" s="1"/>
  <c r="C63" i="8" s="1"/>
  <c r="E63" i="8" s="1"/>
  <c r="Z60" i="10"/>
  <c r="AA60" i="10" s="1"/>
  <c r="AB60" i="10" s="1"/>
  <c r="AU59" i="6"/>
  <c r="AW59" i="6" s="1"/>
  <c r="AQ59" i="6"/>
  <c r="AP59" i="6"/>
  <c r="AO60" i="10" l="1"/>
  <c r="AU60" i="10" s="1"/>
  <c r="N60" i="9"/>
  <c r="U60" i="9" s="1"/>
  <c r="AV60" i="12"/>
  <c r="AU60" i="12"/>
  <c r="AV60" i="10"/>
  <c r="AW60" i="10" s="1"/>
  <c r="D63" i="8"/>
  <c r="F63" i="8" s="1"/>
  <c r="J63" i="8" s="1"/>
  <c r="P60" i="9"/>
  <c r="O60" i="9"/>
  <c r="AG60" i="10"/>
  <c r="AH60" i="10"/>
  <c r="AX60" i="10"/>
  <c r="BA60" i="10" s="1"/>
  <c r="AX59" i="6"/>
  <c r="BA59" i="6" s="1"/>
  <c r="AR59" i="6"/>
  <c r="AS59" i="6" s="1"/>
  <c r="AT59" i="6" s="1"/>
  <c r="T60" i="9" l="1"/>
  <c r="V60" i="9" s="1"/>
  <c r="AW60" i="12"/>
  <c r="AY60" i="12" s="1"/>
  <c r="AX60" i="12"/>
  <c r="BA60" i="12" s="1"/>
  <c r="BB60" i="12" s="1"/>
  <c r="C61" i="12" s="1"/>
  <c r="Q60" i="9"/>
  <c r="R60" i="9" s="1"/>
  <c r="S60" i="9" s="1"/>
  <c r="X60" i="9" s="1"/>
  <c r="G63" i="8"/>
  <c r="H63" i="8" s="1"/>
  <c r="I63" i="8" s="1"/>
  <c r="K63" i="8" s="1"/>
  <c r="L63" i="8" s="1"/>
  <c r="M63" i="8" s="1"/>
  <c r="O63" i="8" s="1"/>
  <c r="W60" i="9"/>
  <c r="AI60" i="10"/>
  <c r="AJ60" i="10" s="1"/>
  <c r="AK60" i="10" s="1"/>
  <c r="AZ59" i="6"/>
  <c r="AY59" i="6"/>
  <c r="BB59" i="6" s="1"/>
  <c r="C60" i="6" s="1"/>
  <c r="N63" i="8" l="1"/>
  <c r="U63" i="8" s="1"/>
  <c r="E61" i="12"/>
  <c r="D61" i="12"/>
  <c r="F61" i="12" s="1"/>
  <c r="Y60" i="9"/>
  <c r="Z60" i="9" s="1"/>
  <c r="AA60" i="9" s="1"/>
  <c r="AB60" i="9" s="1"/>
  <c r="P63" i="8"/>
  <c r="Q63" i="8" s="1"/>
  <c r="R63" i="8" s="1"/>
  <c r="S63" i="8" s="1"/>
  <c r="X63" i="8" s="1"/>
  <c r="AD60" i="9"/>
  <c r="AC60" i="9"/>
  <c r="AP60" i="10"/>
  <c r="AQ60" i="10"/>
  <c r="D60" i="6"/>
  <c r="E60" i="6"/>
  <c r="T63" i="8" l="1"/>
  <c r="V63" i="8" s="1"/>
  <c r="AE60" i="9"/>
  <c r="J61" i="12"/>
  <c r="G61" i="12"/>
  <c r="H61" i="12" s="1"/>
  <c r="I61" i="12" s="1"/>
  <c r="Y63" i="8"/>
  <c r="Z63" i="8" s="1"/>
  <c r="AA63" i="8" s="1"/>
  <c r="AB63" i="8" s="1"/>
  <c r="AH60" i="9"/>
  <c r="AG60" i="9"/>
  <c r="AF60" i="9"/>
  <c r="W63" i="8"/>
  <c r="AD63" i="8" s="1"/>
  <c r="AR60" i="10"/>
  <c r="F60" i="6"/>
  <c r="G60" i="6" s="1"/>
  <c r="H60" i="6" s="1"/>
  <c r="I60" i="6" s="1"/>
  <c r="K61" i="12" l="1"/>
  <c r="L61" i="12" s="1"/>
  <c r="M61" i="12" s="1"/>
  <c r="N61" i="12"/>
  <c r="AI60" i="9"/>
  <c r="AJ60" i="9" s="1"/>
  <c r="AK60" i="9" s="1"/>
  <c r="AP60" i="9" s="1"/>
  <c r="AL60" i="9"/>
  <c r="AM60" i="9"/>
  <c r="AC63" i="8"/>
  <c r="AF63" i="8" s="1"/>
  <c r="AM63" i="8" s="1"/>
  <c r="AS60" i="10"/>
  <c r="AT60" i="10" s="1"/>
  <c r="AZ60" i="10" s="1"/>
  <c r="AY60" i="10"/>
  <c r="BB60" i="10" s="1"/>
  <c r="C61" i="10" s="1"/>
  <c r="AG63" i="8"/>
  <c r="AH63" i="8"/>
  <c r="J60" i="6"/>
  <c r="K60" i="6"/>
  <c r="L60" i="6" s="1"/>
  <c r="T61" i="12" l="1"/>
  <c r="U61" i="12"/>
  <c r="P61" i="12"/>
  <c r="O61" i="12"/>
  <c r="AQ60" i="9"/>
  <c r="AR60" i="9" s="1"/>
  <c r="AS60" i="9" s="1"/>
  <c r="AT60" i="9" s="1"/>
  <c r="AZ60" i="9" s="1"/>
  <c r="AO60" i="9"/>
  <c r="AU60" i="9" s="1"/>
  <c r="AE63" i="8"/>
  <c r="AN60" i="9"/>
  <c r="AL63" i="8"/>
  <c r="AO63" i="8" s="1"/>
  <c r="D61" i="10"/>
  <c r="E61" i="10"/>
  <c r="AI63" i="8"/>
  <c r="AJ63" i="8" s="1"/>
  <c r="AK63" i="8" s="1"/>
  <c r="M60" i="6"/>
  <c r="O60" i="6" s="1"/>
  <c r="N60" i="6"/>
  <c r="T60" i="6" s="1"/>
  <c r="Q61" i="12" l="1"/>
  <c r="R61" i="12" s="1"/>
  <c r="S61" i="12" s="1"/>
  <c r="X61" i="12" s="1"/>
  <c r="V61" i="12"/>
  <c r="W61" i="12"/>
  <c r="AV60" i="9"/>
  <c r="AW60" i="9" s="1"/>
  <c r="AY60" i="9" s="1"/>
  <c r="F61" i="10"/>
  <c r="J61" i="10" s="1"/>
  <c r="AV63" i="8"/>
  <c r="AU63" i="8"/>
  <c r="AN63" i="8"/>
  <c r="AP63" i="8"/>
  <c r="AQ63" i="8"/>
  <c r="U60" i="6"/>
  <c r="W60" i="6" s="1"/>
  <c r="P60" i="6"/>
  <c r="Q60" i="6" s="1"/>
  <c r="R60" i="6" s="1"/>
  <c r="S60" i="6" s="1"/>
  <c r="Y61" i="12" l="1"/>
  <c r="AX60" i="9"/>
  <c r="BA60" i="9" s="1"/>
  <c r="BB60" i="9" s="1"/>
  <c r="C61" i="9" s="1"/>
  <c r="E61" i="9" s="1"/>
  <c r="AC61" i="12"/>
  <c r="AD61" i="12"/>
  <c r="AF61" i="12" s="1"/>
  <c r="Z61" i="12"/>
  <c r="AA61" i="12" s="1"/>
  <c r="AB61" i="12" s="1"/>
  <c r="G61" i="10"/>
  <c r="H61" i="10" s="1"/>
  <c r="I61" i="10" s="1"/>
  <c r="K61" i="10" s="1"/>
  <c r="L61" i="10" s="1"/>
  <c r="M61" i="10" s="1"/>
  <c r="AW63" i="8"/>
  <c r="AX63" i="8"/>
  <c r="BA63" i="8" s="1"/>
  <c r="AR63" i="8"/>
  <c r="AS63" i="8" s="1"/>
  <c r="AT63" i="8" s="1"/>
  <c r="AZ63" i="8" s="1"/>
  <c r="AD60" i="6"/>
  <c r="Y60" i="6"/>
  <c r="AC60" i="6"/>
  <c r="V60" i="6"/>
  <c r="N61" i="10" l="1"/>
  <c r="T61" i="10" s="1"/>
  <c r="AG61" i="12"/>
  <c r="AH61" i="12"/>
  <c r="AL61" i="12"/>
  <c r="AM61" i="12"/>
  <c r="AO61" i="12" s="1"/>
  <c r="AE61" i="12"/>
  <c r="D61" i="9"/>
  <c r="F61" i="9" s="1"/>
  <c r="O61" i="10"/>
  <c r="P61" i="10"/>
  <c r="AY63" i="8"/>
  <c r="BB63" i="8" s="1"/>
  <c r="C64" i="8" s="1"/>
  <c r="AF60" i="6"/>
  <c r="AL60" i="6" s="1"/>
  <c r="AE60" i="6"/>
  <c r="X60" i="6"/>
  <c r="Z60" i="6" s="1"/>
  <c r="AA60" i="6" s="1"/>
  <c r="AB60" i="6" s="1"/>
  <c r="AN61" i="12" l="1"/>
  <c r="U61" i="10"/>
  <c r="V61" i="10" s="1"/>
  <c r="AU61" i="12"/>
  <c r="AV61" i="12"/>
  <c r="AI61" i="12"/>
  <c r="AJ61" i="12" s="1"/>
  <c r="AK61" i="12" s="1"/>
  <c r="J61" i="9"/>
  <c r="G61" i="9"/>
  <c r="H61" i="9" s="1"/>
  <c r="I61" i="9" s="1"/>
  <c r="W61" i="10"/>
  <c r="Q61" i="10"/>
  <c r="R61" i="10" s="1"/>
  <c r="S61" i="10" s="1"/>
  <c r="E64" i="8"/>
  <c r="D64" i="8"/>
  <c r="AM60" i="6"/>
  <c r="AO60" i="6" s="1"/>
  <c r="AH60" i="6"/>
  <c r="AG60" i="6"/>
  <c r="AW61" i="12" l="1"/>
  <c r="AP61" i="12"/>
  <c r="AQ61" i="12"/>
  <c r="AX61" i="12"/>
  <c r="BA61" i="12" s="1"/>
  <c r="K61" i="9"/>
  <c r="L61" i="9" s="1"/>
  <c r="M61" i="9" s="1"/>
  <c r="N61" i="9"/>
  <c r="F64" i="8"/>
  <c r="J64" i="8" s="1"/>
  <c r="Y61" i="10"/>
  <c r="X61" i="10"/>
  <c r="AC61" i="10"/>
  <c r="AD61" i="10"/>
  <c r="AN60" i="6"/>
  <c r="AU60" i="6"/>
  <c r="AI60" i="6"/>
  <c r="AJ60" i="6" s="1"/>
  <c r="AK60" i="6" s="1"/>
  <c r="AF61" i="10" l="1"/>
  <c r="AM61" i="10" s="1"/>
  <c r="AR61" i="12"/>
  <c r="AS61" i="12" s="1"/>
  <c r="AT61" i="12" s="1"/>
  <c r="AZ61" i="12" s="1"/>
  <c r="AY61" i="12"/>
  <c r="BB61" i="12" s="1"/>
  <c r="C62" i="12" s="1"/>
  <c r="T61" i="9"/>
  <c r="U61" i="9"/>
  <c r="O61" i="9"/>
  <c r="P61" i="9"/>
  <c r="G64" i="8"/>
  <c r="H64" i="8" s="1"/>
  <c r="I64" i="8" s="1"/>
  <c r="N64" i="8" s="1"/>
  <c r="AE61" i="10"/>
  <c r="Z61" i="10"/>
  <c r="AA61" i="10" s="1"/>
  <c r="AB61" i="10" s="1"/>
  <c r="AV60" i="6"/>
  <c r="AX60" i="6" s="1"/>
  <c r="AP60" i="6"/>
  <c r="AQ60" i="6"/>
  <c r="AL61" i="10" l="1"/>
  <c r="AN61" i="10" s="1"/>
  <c r="E62" i="12"/>
  <c r="D62" i="12"/>
  <c r="F62" i="12" s="1"/>
  <c r="W61" i="9"/>
  <c r="AC61" i="9" s="1"/>
  <c r="Q61" i="9"/>
  <c r="R61" i="9" s="1"/>
  <c r="S61" i="9" s="1"/>
  <c r="V61" i="9"/>
  <c r="K64" i="8"/>
  <c r="L64" i="8" s="1"/>
  <c r="M64" i="8" s="1"/>
  <c r="O64" i="8" s="1"/>
  <c r="AG61" i="10"/>
  <c r="AH61" i="10"/>
  <c r="U64" i="8"/>
  <c r="T64" i="8"/>
  <c r="BA60" i="6"/>
  <c r="AW60" i="6"/>
  <c r="AR60" i="6"/>
  <c r="AO61" i="10" l="1"/>
  <c r="G62" i="12"/>
  <c r="H62" i="12" s="1"/>
  <c r="I62" i="12" s="1"/>
  <c r="J62" i="12"/>
  <c r="AD61" i="9"/>
  <c r="AF61" i="9" s="1"/>
  <c r="P64" i="8"/>
  <c r="Q64" i="8" s="1"/>
  <c r="R64" i="8" s="1"/>
  <c r="S64" i="8" s="1"/>
  <c r="X61" i="9"/>
  <c r="Y61" i="9"/>
  <c r="AI61" i="10"/>
  <c r="AJ61" i="10" s="1"/>
  <c r="AK61" i="10" s="1"/>
  <c r="AQ61" i="10" s="1"/>
  <c r="W64" i="8"/>
  <c r="AC64" i="8" s="1"/>
  <c r="V64" i="8"/>
  <c r="AY60" i="6"/>
  <c r="BB60" i="6" s="1"/>
  <c r="C61" i="6" s="1"/>
  <c r="E61" i="6" s="1"/>
  <c r="AS60" i="6"/>
  <c r="AT60" i="6" s="1"/>
  <c r="AU61" i="10" l="1"/>
  <c r="AW61" i="10" s="1"/>
  <c r="AV61" i="10"/>
  <c r="AE61" i="9"/>
  <c r="N62" i="12"/>
  <c r="K62" i="12"/>
  <c r="L62" i="12" s="1"/>
  <c r="M62" i="12" s="1"/>
  <c r="AM61" i="9"/>
  <c r="AL61" i="9"/>
  <c r="Z61" i="9"/>
  <c r="AA61" i="9" s="1"/>
  <c r="AB61" i="9" s="1"/>
  <c r="AH61" i="9" s="1"/>
  <c r="AD64" i="8"/>
  <c r="AF64" i="8" s="1"/>
  <c r="AM64" i="8" s="1"/>
  <c r="AP61" i="10"/>
  <c r="AR61" i="10" s="1"/>
  <c r="Y64" i="8"/>
  <c r="X64" i="8"/>
  <c r="AZ60" i="6"/>
  <c r="D61" i="6"/>
  <c r="F61" i="6" s="1"/>
  <c r="AX61" i="10" l="1"/>
  <c r="BA61" i="10" s="1"/>
  <c r="AN61" i="9"/>
  <c r="O62" i="12"/>
  <c r="P62" i="12"/>
  <c r="AO61" i="9"/>
  <c r="AV61" i="9" s="1"/>
  <c r="T62" i="12"/>
  <c r="U62" i="12"/>
  <c r="AG61" i="9"/>
  <c r="AI61" i="9" s="1"/>
  <c r="AJ61" i="9" s="1"/>
  <c r="AK61" i="9" s="1"/>
  <c r="AP61" i="9" s="1"/>
  <c r="AS61" i="10"/>
  <c r="AT61" i="10" s="1"/>
  <c r="AZ61" i="10" s="1"/>
  <c r="AY61" i="10"/>
  <c r="BB61" i="10" s="1"/>
  <c r="C62" i="10" s="1"/>
  <c r="E62" i="10" s="1"/>
  <c r="AE64" i="8"/>
  <c r="Z64" i="8"/>
  <c r="AA64" i="8" s="1"/>
  <c r="AB64" i="8" s="1"/>
  <c r="AG64" i="8" s="1"/>
  <c r="AL64" i="8"/>
  <c r="AN64" i="8" s="1"/>
  <c r="G61" i="6"/>
  <c r="H61" i="6" s="1"/>
  <c r="I61" i="6" s="1"/>
  <c r="K61" i="6" s="1"/>
  <c r="L61" i="6" s="1"/>
  <c r="J61" i="6"/>
  <c r="AU61" i="9" l="1"/>
  <c r="Q62" i="12"/>
  <c r="R62" i="12" s="1"/>
  <c r="S62" i="12" s="1"/>
  <c r="Y62" i="12" s="1"/>
  <c r="V62" i="12"/>
  <c r="AX61" i="9"/>
  <c r="BA61" i="9" s="1"/>
  <c r="W62" i="12"/>
  <c r="AW61" i="9"/>
  <c r="AQ61" i="9"/>
  <c r="AR61" i="9" s="1"/>
  <c r="AS61" i="9" s="1"/>
  <c r="AT61" i="9" s="1"/>
  <c r="AZ61" i="9" s="1"/>
  <c r="D62" i="10"/>
  <c r="F62" i="10" s="1"/>
  <c r="J62" i="10" s="1"/>
  <c r="AO64" i="8"/>
  <c r="AU64" i="8" s="1"/>
  <c r="AH64" i="8"/>
  <c r="AI64" i="8" s="1"/>
  <c r="AJ64" i="8" s="1"/>
  <c r="AK64" i="8" s="1"/>
  <c r="N61" i="6"/>
  <c r="U61" i="6" s="1"/>
  <c r="M61" i="6"/>
  <c r="P61" i="6" s="1"/>
  <c r="X62" i="12" l="1"/>
  <c r="Z62" i="12" s="1"/>
  <c r="AA62" i="12" s="1"/>
  <c r="AB62" i="12" s="1"/>
  <c r="AH62" i="12" s="1"/>
  <c r="AD62" i="12"/>
  <c r="AC62" i="12"/>
  <c r="G62" i="10"/>
  <c r="H62" i="10" s="1"/>
  <c r="I62" i="10" s="1"/>
  <c r="N62" i="10" s="1"/>
  <c r="AY61" i="9"/>
  <c r="BB61" i="9" s="1"/>
  <c r="C62" i="9" s="1"/>
  <c r="D62" i="9" s="1"/>
  <c r="AV64" i="8"/>
  <c r="AW64" i="8" s="1"/>
  <c r="AQ64" i="8"/>
  <c r="AP64" i="8"/>
  <c r="O61" i="6"/>
  <c r="Q61" i="6" s="1"/>
  <c r="R61" i="6" s="1"/>
  <c r="T61" i="6"/>
  <c r="AE62" i="12" l="1"/>
  <c r="AG62" i="12"/>
  <c r="AI62" i="12" s="1"/>
  <c r="AJ62" i="12" s="1"/>
  <c r="AK62" i="12" s="1"/>
  <c r="AF62" i="12"/>
  <c r="E62" i="9"/>
  <c r="F62" i="9" s="1"/>
  <c r="J62" i="9" s="1"/>
  <c r="AX64" i="8"/>
  <c r="BA64" i="8" s="1"/>
  <c r="K62" i="10"/>
  <c r="L62" i="10" s="1"/>
  <c r="M62" i="10" s="1"/>
  <c r="O62" i="10" s="1"/>
  <c r="AR64" i="8"/>
  <c r="AS64" i="8" s="1"/>
  <c r="AT64" i="8" s="1"/>
  <c r="AZ64" i="8" s="1"/>
  <c r="T62" i="10"/>
  <c r="U62" i="10"/>
  <c r="V61" i="6"/>
  <c r="W61" i="6"/>
  <c r="S61" i="6"/>
  <c r="X61" i="6" s="1"/>
  <c r="AP62" i="12" l="1"/>
  <c r="AQ62" i="12"/>
  <c r="AR62" i="12" s="1"/>
  <c r="AS62" i="12" s="1"/>
  <c r="AT62" i="12" s="1"/>
  <c r="AZ62" i="12" s="1"/>
  <c r="AM62" i="12"/>
  <c r="AL62" i="12"/>
  <c r="P62" i="10"/>
  <c r="Q62" i="10" s="1"/>
  <c r="R62" i="10" s="1"/>
  <c r="S62" i="10" s="1"/>
  <c r="Y62" i="10" s="1"/>
  <c r="G62" i="9"/>
  <c r="H62" i="9" s="1"/>
  <c r="I62" i="9" s="1"/>
  <c r="K62" i="9" s="1"/>
  <c r="L62" i="9" s="1"/>
  <c r="M62" i="9" s="1"/>
  <c r="AY64" i="8"/>
  <c r="BB64" i="8" s="1"/>
  <c r="C65" i="8" s="1"/>
  <c r="D65" i="8" s="1"/>
  <c r="V62" i="10"/>
  <c r="W62" i="10"/>
  <c r="AC61" i="6"/>
  <c r="AD61" i="6"/>
  <c r="Y61" i="6"/>
  <c r="Z61" i="6" s="1"/>
  <c r="AA61" i="6" s="1"/>
  <c r="AO62" i="12" l="1"/>
  <c r="AN62" i="12"/>
  <c r="X62" i="10"/>
  <c r="Z62" i="10" s="1"/>
  <c r="AA62" i="10" s="1"/>
  <c r="AB62" i="10" s="1"/>
  <c r="AH62" i="10" s="1"/>
  <c r="N62" i="9"/>
  <c r="P62" i="9"/>
  <c r="O62" i="9"/>
  <c r="E65" i="8"/>
  <c r="F65" i="8" s="1"/>
  <c r="AC62" i="10"/>
  <c r="AD62" i="10"/>
  <c r="AF61" i="6"/>
  <c r="AL61" i="6" s="1"/>
  <c r="AE61" i="6"/>
  <c r="AB61" i="6"/>
  <c r="AH61" i="6" s="1"/>
  <c r="AV62" i="12" l="1"/>
  <c r="AU62" i="12"/>
  <c r="U62" i="9"/>
  <c r="T62" i="9"/>
  <c r="AG62" i="10"/>
  <c r="AI62" i="10" s="1"/>
  <c r="AJ62" i="10" s="1"/>
  <c r="AK62" i="10" s="1"/>
  <c r="AP62" i="10" s="1"/>
  <c r="AE62" i="10"/>
  <c r="Q62" i="9"/>
  <c r="R62" i="9" s="1"/>
  <c r="S62" i="9" s="1"/>
  <c r="X62" i="9" s="1"/>
  <c r="G65" i="8"/>
  <c r="H65" i="8" s="1"/>
  <c r="I65" i="8" s="1"/>
  <c r="K65" i="8" s="1"/>
  <c r="L65" i="8" s="1"/>
  <c r="J65" i="8"/>
  <c r="AF62" i="10"/>
  <c r="AM61" i="6"/>
  <c r="AO61" i="6" s="1"/>
  <c r="AG61" i="6"/>
  <c r="AI61" i="6" s="1"/>
  <c r="AJ61" i="6" s="1"/>
  <c r="AX62" i="12" l="1"/>
  <c r="BA62" i="12" s="1"/>
  <c r="AW62" i="12"/>
  <c r="AY62" i="12" s="1"/>
  <c r="V62" i="9"/>
  <c r="W62" i="9"/>
  <c r="N65" i="8"/>
  <c r="U65" i="8" s="1"/>
  <c r="AQ62" i="10"/>
  <c r="AR62" i="10" s="1"/>
  <c r="AS62" i="10" s="1"/>
  <c r="AT62" i="10" s="1"/>
  <c r="AZ62" i="10" s="1"/>
  <c r="Y62" i="9"/>
  <c r="Z62" i="9" s="1"/>
  <c r="AA62" i="9" s="1"/>
  <c r="AB62" i="9" s="1"/>
  <c r="M65" i="8"/>
  <c r="O65" i="8" s="1"/>
  <c r="AL62" i="10"/>
  <c r="AM62" i="10"/>
  <c r="AO62" i="10" s="1"/>
  <c r="AN61" i="6"/>
  <c r="AV61" i="6"/>
  <c r="AU61" i="6"/>
  <c r="AK61" i="6"/>
  <c r="AP61" i="6" s="1"/>
  <c r="BB62" i="12" l="1"/>
  <c r="C63" i="12" s="1"/>
  <c r="D63" i="12"/>
  <c r="E63" i="12"/>
  <c r="T65" i="8"/>
  <c r="V65" i="8" s="1"/>
  <c r="AD62" i="9"/>
  <c r="AC62" i="9"/>
  <c r="P65" i="8"/>
  <c r="Q65" i="8" s="1"/>
  <c r="R65" i="8" s="1"/>
  <c r="S65" i="8" s="1"/>
  <c r="Y65" i="8" s="1"/>
  <c r="AH62" i="9"/>
  <c r="AG62" i="9"/>
  <c r="AU62" i="10"/>
  <c r="AV62" i="10"/>
  <c r="AN62" i="10"/>
  <c r="AW61" i="6"/>
  <c r="AX61" i="6"/>
  <c r="BA61" i="6" s="1"/>
  <c r="AQ61" i="6"/>
  <c r="AR61" i="6" s="1"/>
  <c r="AS61" i="6" s="1"/>
  <c r="AT61" i="6" s="1"/>
  <c r="AX62" i="10" l="1"/>
  <c r="BA62" i="10" s="1"/>
  <c r="F63" i="12"/>
  <c r="J63" i="12" s="1"/>
  <c r="AE62" i="9"/>
  <c r="W65" i="8"/>
  <c r="AC65" i="8" s="1"/>
  <c r="AI62" i="9"/>
  <c r="AJ62" i="9" s="1"/>
  <c r="AK62" i="9" s="1"/>
  <c r="AP62" i="9" s="1"/>
  <c r="AF62" i="9"/>
  <c r="X65" i="8"/>
  <c r="Z65" i="8" s="1"/>
  <c r="AA65" i="8" s="1"/>
  <c r="AB65" i="8" s="1"/>
  <c r="AW62" i="10"/>
  <c r="AY62" i="10" s="1"/>
  <c r="AY61" i="6"/>
  <c r="BB61" i="6" s="1"/>
  <c r="C62" i="6" s="1"/>
  <c r="E62" i="6" s="1"/>
  <c r="AZ61" i="6"/>
  <c r="G63" i="12" l="1"/>
  <c r="H63" i="12" s="1"/>
  <c r="I63" i="12" s="1"/>
  <c r="BB62" i="10"/>
  <c r="C63" i="10" s="1"/>
  <c r="AD65" i="8"/>
  <c r="AF65" i="8" s="1"/>
  <c r="AL65" i="8" s="1"/>
  <c r="N63" i="12"/>
  <c r="K63" i="12"/>
  <c r="L63" i="12" s="1"/>
  <c r="M63" i="12" s="1"/>
  <c r="AQ62" i="9"/>
  <c r="AR62" i="9" s="1"/>
  <c r="AS62" i="9" s="1"/>
  <c r="AT62" i="9" s="1"/>
  <c r="AZ62" i="9" s="1"/>
  <c r="AM62" i="9"/>
  <c r="AL62" i="9"/>
  <c r="E63" i="10"/>
  <c r="D63" i="10"/>
  <c r="AG65" i="8"/>
  <c r="AH65" i="8"/>
  <c r="D62" i="6"/>
  <c r="F62" i="6" s="1"/>
  <c r="J62" i="6" s="1"/>
  <c r="AM65" i="8" l="1"/>
  <c r="AO65" i="8" s="1"/>
  <c r="AU65" i="8" s="1"/>
  <c r="AN62" i="9"/>
  <c r="AE65" i="8"/>
  <c r="P63" i="12"/>
  <c r="O63" i="12"/>
  <c r="Q63" i="12" s="1"/>
  <c r="R63" i="12" s="1"/>
  <c r="S63" i="12" s="1"/>
  <c r="T63" i="12"/>
  <c r="U63" i="12"/>
  <c r="AO62" i="9"/>
  <c r="F63" i="10"/>
  <c r="AI65" i="8"/>
  <c r="AJ65" i="8" s="1"/>
  <c r="AK65" i="8" s="1"/>
  <c r="G62" i="6"/>
  <c r="H62" i="6" s="1"/>
  <c r="I62" i="6" s="1"/>
  <c r="K62" i="6" s="1"/>
  <c r="L62" i="6" s="1"/>
  <c r="M62" i="6" s="1"/>
  <c r="AV65" i="8" l="1"/>
  <c r="AN65" i="8"/>
  <c r="W63" i="12"/>
  <c r="AD63" i="12" s="1"/>
  <c r="Y63" i="12"/>
  <c r="X63" i="12"/>
  <c r="Z63" i="12" s="1"/>
  <c r="AA63" i="12" s="1"/>
  <c r="AB63" i="12" s="1"/>
  <c r="V63" i="12"/>
  <c r="AV62" i="9"/>
  <c r="AU62" i="9"/>
  <c r="AW65" i="8"/>
  <c r="AX65" i="8"/>
  <c r="BA65" i="8" s="1"/>
  <c r="J63" i="10"/>
  <c r="G63" i="10"/>
  <c r="H63" i="10" s="1"/>
  <c r="I63" i="10" s="1"/>
  <c r="AQ65" i="8"/>
  <c r="AP65" i="8"/>
  <c r="N62" i="6"/>
  <c r="U62" i="6" s="1"/>
  <c r="O62" i="6"/>
  <c r="P62" i="6"/>
  <c r="AC63" i="12" l="1"/>
  <c r="AF63" i="12" s="1"/>
  <c r="AH63" i="12"/>
  <c r="AG63" i="12"/>
  <c r="AW62" i="9"/>
  <c r="AY62" i="9" s="1"/>
  <c r="AX62" i="9"/>
  <c r="BA62" i="9" s="1"/>
  <c r="AR65" i="8"/>
  <c r="AS65" i="8" s="1"/>
  <c r="AT65" i="8" s="1"/>
  <c r="AZ65" i="8" s="1"/>
  <c r="K63" i="10"/>
  <c r="L63" i="10" s="1"/>
  <c r="M63" i="10" s="1"/>
  <c r="N63" i="10"/>
  <c r="T62" i="6"/>
  <c r="V62" i="6" s="1"/>
  <c r="Q62" i="6"/>
  <c r="R62" i="6" s="1"/>
  <c r="S62" i="6" s="1"/>
  <c r="AI63" i="12" l="1"/>
  <c r="AJ63" i="12" s="1"/>
  <c r="AK63" i="12" s="1"/>
  <c r="AL63" i="12"/>
  <c r="AM63" i="12"/>
  <c r="AE63" i="12"/>
  <c r="AO63" i="12"/>
  <c r="AQ63" i="12"/>
  <c r="AP63" i="12"/>
  <c r="BB62" i="9"/>
  <c r="C63" i="9" s="1"/>
  <c r="E63" i="9" s="1"/>
  <c r="AY65" i="8"/>
  <c r="BB65" i="8" s="1"/>
  <c r="C66" i="8" s="1"/>
  <c r="E66" i="8" s="1"/>
  <c r="U63" i="10"/>
  <c r="T63" i="10"/>
  <c r="O63" i="10"/>
  <c r="P63" i="10"/>
  <c r="W62" i="6"/>
  <c r="X62" i="6"/>
  <c r="Y62" i="6"/>
  <c r="AN63" i="12" l="1"/>
  <c r="AR63" i="12"/>
  <c r="AS63" i="12" s="1"/>
  <c r="AT63" i="12" s="1"/>
  <c r="AZ63" i="12" s="1"/>
  <c r="D63" i="9"/>
  <c r="F63" i="9" s="1"/>
  <c r="J63" i="9" s="1"/>
  <c r="AU63" i="12"/>
  <c r="AV63" i="12"/>
  <c r="D66" i="8"/>
  <c r="F66" i="8" s="1"/>
  <c r="V63" i="10"/>
  <c r="Q63" i="10"/>
  <c r="R63" i="10" s="1"/>
  <c r="S63" i="10" s="1"/>
  <c r="Y63" i="10" s="1"/>
  <c r="W63" i="10"/>
  <c r="AD62" i="6"/>
  <c r="AC62" i="6"/>
  <c r="Z62" i="6"/>
  <c r="AA62" i="6" s="1"/>
  <c r="AB62" i="6" s="1"/>
  <c r="AW63" i="12" l="1"/>
  <c r="AY63" i="12" s="1"/>
  <c r="AX63" i="12"/>
  <c r="BA63" i="12" s="1"/>
  <c r="G63" i="9"/>
  <c r="H63" i="9" s="1"/>
  <c r="I63" i="9" s="1"/>
  <c r="K63" i="9" s="1"/>
  <c r="L63" i="9" s="1"/>
  <c r="M63" i="9" s="1"/>
  <c r="X63" i="10"/>
  <c r="Z63" i="10" s="1"/>
  <c r="AA63" i="10" s="1"/>
  <c r="AB63" i="10" s="1"/>
  <c r="AH63" i="10" s="1"/>
  <c r="AC63" i="10"/>
  <c r="AD63" i="10"/>
  <c r="J66" i="8"/>
  <c r="G66" i="8"/>
  <c r="H66" i="8" s="1"/>
  <c r="I66" i="8" s="1"/>
  <c r="AF62" i="6"/>
  <c r="AL62" i="6" s="1"/>
  <c r="AE62" i="6"/>
  <c r="AG62" i="6"/>
  <c r="AH62" i="6"/>
  <c r="BB63" i="12" l="1"/>
  <c r="C64" i="12" s="1"/>
  <c r="D64" i="12" s="1"/>
  <c r="N63" i="9"/>
  <c r="U63" i="9" s="1"/>
  <c r="O63" i="9"/>
  <c r="P63" i="9"/>
  <c r="AG63" i="10"/>
  <c r="AI63" i="10" s="1"/>
  <c r="AJ63" i="10" s="1"/>
  <c r="AK63" i="10" s="1"/>
  <c r="AE63" i="10"/>
  <c r="AF63" i="10"/>
  <c r="K66" i="8"/>
  <c r="L66" i="8" s="1"/>
  <c r="M66" i="8" s="1"/>
  <c r="N66" i="8"/>
  <c r="AM62" i="6"/>
  <c r="AO62" i="6" s="1"/>
  <c r="AU62" i="6" s="1"/>
  <c r="AI62" i="6"/>
  <c r="AJ62" i="6" s="1"/>
  <c r="AK62" i="6" s="1"/>
  <c r="E64" i="12" l="1"/>
  <c r="F64" i="12"/>
  <c r="G64" i="12" s="1"/>
  <c r="H64" i="12" s="1"/>
  <c r="I64" i="12" s="1"/>
  <c r="T63" i="9"/>
  <c r="V63" i="9" s="1"/>
  <c r="Q63" i="9"/>
  <c r="R63" i="9" s="1"/>
  <c r="S63" i="9" s="1"/>
  <c r="W63" i="9"/>
  <c r="AM63" i="10"/>
  <c r="AL63" i="10"/>
  <c r="AP63" i="10"/>
  <c r="AQ63" i="10"/>
  <c r="U66" i="8"/>
  <c r="T66" i="8"/>
  <c r="O66" i="8"/>
  <c r="P66" i="8"/>
  <c r="AN62" i="6"/>
  <c r="AV62" i="6"/>
  <c r="AQ62" i="6"/>
  <c r="AP62" i="6"/>
  <c r="J64" i="12" l="1"/>
  <c r="N64" i="12"/>
  <c r="K64" i="12"/>
  <c r="L64" i="12" s="1"/>
  <c r="AD63" i="9"/>
  <c r="AC63" i="9"/>
  <c r="X63" i="9"/>
  <c r="Y63" i="9"/>
  <c r="V66" i="8"/>
  <c r="AO63" i="10"/>
  <c r="AV63" i="10" s="1"/>
  <c r="AR63" i="10"/>
  <c r="AS63" i="10" s="1"/>
  <c r="AT63" i="10" s="1"/>
  <c r="AZ63" i="10" s="1"/>
  <c r="AN63" i="10"/>
  <c r="Q66" i="8"/>
  <c r="R66" i="8" s="1"/>
  <c r="S66" i="8" s="1"/>
  <c r="W66" i="8"/>
  <c r="AX62" i="6"/>
  <c r="BA62" i="6" s="1"/>
  <c r="AW62" i="6"/>
  <c r="AR62" i="6"/>
  <c r="AS62" i="6" s="1"/>
  <c r="AT62" i="6" s="1"/>
  <c r="M64" i="12" l="1"/>
  <c r="O64" i="12"/>
  <c r="P64" i="12"/>
  <c r="T64" i="12"/>
  <c r="U64" i="12"/>
  <c r="W64" i="12" s="1"/>
  <c r="AF63" i="9"/>
  <c r="AE63" i="9"/>
  <c r="Z63" i="9"/>
  <c r="AA63" i="9" s="1"/>
  <c r="AB63" i="9" s="1"/>
  <c r="AU63" i="10"/>
  <c r="AX63" i="10" s="1"/>
  <c r="BA63" i="10" s="1"/>
  <c r="AC66" i="8"/>
  <c r="AD66" i="8"/>
  <c r="X66" i="8"/>
  <c r="Y66" i="8"/>
  <c r="AZ62" i="6"/>
  <c r="AY62" i="6"/>
  <c r="V64" i="12" l="1"/>
  <c r="Q64" i="12"/>
  <c r="R64" i="12" s="1"/>
  <c r="S64" i="12" s="1"/>
  <c r="AD64" i="12"/>
  <c r="AC64" i="12"/>
  <c r="Y64" i="12"/>
  <c r="X64" i="12"/>
  <c r="AG63" i="9"/>
  <c r="AH63" i="9"/>
  <c r="AM63" i="9"/>
  <c r="AL63" i="9"/>
  <c r="AN63" i="9" s="1"/>
  <c r="AW63" i="10"/>
  <c r="AY63" i="10" s="1"/>
  <c r="BB63" i="10" s="1"/>
  <c r="C64" i="10" s="1"/>
  <c r="D64" i="10" s="1"/>
  <c r="AF66" i="8"/>
  <c r="AM66" i="8" s="1"/>
  <c r="Z66" i="8"/>
  <c r="AA66" i="8" s="1"/>
  <c r="AB66" i="8" s="1"/>
  <c r="AE66" i="8"/>
  <c r="BB62" i="6"/>
  <c r="C63" i="6" s="1"/>
  <c r="AE64" i="12" l="1"/>
  <c r="Z64" i="12"/>
  <c r="AA64" i="12" s="1"/>
  <c r="AB64" i="12" s="1"/>
  <c r="AF64" i="12"/>
  <c r="AI63" i="9"/>
  <c r="AJ63" i="9" s="1"/>
  <c r="AK63" i="9" s="1"/>
  <c r="AP63" i="9" s="1"/>
  <c r="AO63" i="9"/>
  <c r="AU63" i="9" s="1"/>
  <c r="E64" i="10"/>
  <c r="F64" i="10" s="1"/>
  <c r="G64" i="10" s="1"/>
  <c r="H64" i="10" s="1"/>
  <c r="I64" i="10" s="1"/>
  <c r="AL66" i="8"/>
  <c r="AN66" i="8" s="1"/>
  <c r="AG66" i="8"/>
  <c r="AH66" i="8"/>
  <c r="E63" i="6"/>
  <c r="D63" i="6"/>
  <c r="AM64" i="12" l="1"/>
  <c r="AL64" i="12"/>
  <c r="AH64" i="12"/>
  <c r="AG64" i="12"/>
  <c r="AQ63" i="9"/>
  <c r="AR63" i="9" s="1"/>
  <c r="AS63" i="9" s="1"/>
  <c r="AT63" i="9" s="1"/>
  <c r="AZ63" i="9" s="1"/>
  <c r="AV63" i="9"/>
  <c r="AX63" i="9" s="1"/>
  <c r="BA63" i="9" s="1"/>
  <c r="AO66" i="8"/>
  <c r="AU66" i="8" s="1"/>
  <c r="J64" i="10"/>
  <c r="N64" i="10" s="1"/>
  <c r="K64" i="10"/>
  <c r="L64" i="10" s="1"/>
  <c r="AI66" i="8"/>
  <c r="AJ66" i="8" s="1"/>
  <c r="AK66" i="8" s="1"/>
  <c r="F63" i="6"/>
  <c r="G63" i="6" s="1"/>
  <c r="H63" i="6" s="1"/>
  <c r="I63" i="6" s="1"/>
  <c r="AI64" i="12" l="1"/>
  <c r="AJ64" i="12" s="1"/>
  <c r="AK64" i="12" s="1"/>
  <c r="AQ64" i="12" s="1"/>
  <c r="AN64" i="12"/>
  <c r="AP64" i="12"/>
  <c r="AW63" i="9"/>
  <c r="AY63" i="9" s="1"/>
  <c r="BB63" i="9" s="1"/>
  <c r="C64" i="9" s="1"/>
  <c r="D64" i="9" s="1"/>
  <c r="M64" i="10"/>
  <c r="P64" i="10" s="1"/>
  <c r="AO64" i="12"/>
  <c r="AV66" i="8"/>
  <c r="AW66" i="8" s="1"/>
  <c r="T64" i="10"/>
  <c r="U64" i="10"/>
  <c r="AP66" i="8"/>
  <c r="AQ66" i="8"/>
  <c r="J63" i="6"/>
  <c r="K63" i="6"/>
  <c r="L63" i="6" s="1"/>
  <c r="O64" i="10" l="1"/>
  <c r="Q64" i="10" s="1"/>
  <c r="R64" i="10" s="1"/>
  <c r="S64" i="10" s="1"/>
  <c r="Y64" i="10" s="1"/>
  <c r="AR64" i="12"/>
  <c r="AS64" i="12" s="1"/>
  <c r="AT64" i="12" s="1"/>
  <c r="AZ64" i="12" s="1"/>
  <c r="AV64" i="12"/>
  <c r="AU64" i="12"/>
  <c r="AW64" i="12" s="1"/>
  <c r="E64" i="9"/>
  <c r="F64" i="9" s="1"/>
  <c r="G64" i="9" s="1"/>
  <c r="H64" i="9" s="1"/>
  <c r="I64" i="9" s="1"/>
  <c r="K64" i="9" s="1"/>
  <c r="L64" i="9" s="1"/>
  <c r="AX66" i="8"/>
  <c r="BA66" i="8" s="1"/>
  <c r="V64" i="10"/>
  <c r="W64" i="10"/>
  <c r="AR66" i="8"/>
  <c r="N63" i="6"/>
  <c r="T63" i="6" s="1"/>
  <c r="M63" i="6"/>
  <c r="O63" i="6" s="1"/>
  <c r="AY64" i="12" l="1"/>
  <c r="J64" i="9"/>
  <c r="M64" i="9" s="1"/>
  <c r="AX64" i="12"/>
  <c r="BA64" i="12" s="1"/>
  <c r="X64" i="10"/>
  <c r="Z64" i="10" s="1"/>
  <c r="AA64" i="10" s="1"/>
  <c r="AB64" i="10" s="1"/>
  <c r="AD64" i="10"/>
  <c r="AC64" i="10"/>
  <c r="AS66" i="8"/>
  <c r="AT66" i="8" s="1"/>
  <c r="AZ66" i="8" s="1"/>
  <c r="AY66" i="8"/>
  <c r="BB66" i="8" s="1"/>
  <c r="C67" i="8" s="1"/>
  <c r="U63" i="6"/>
  <c r="W63" i="6" s="1"/>
  <c r="P63" i="6"/>
  <c r="Q63" i="6" s="1"/>
  <c r="R63" i="6" s="1"/>
  <c r="S63" i="6" s="1"/>
  <c r="BB64" i="12" l="1"/>
  <c r="C65" i="12" s="1"/>
  <c r="D65" i="12" s="1"/>
  <c r="P64" i="9"/>
  <c r="O64" i="9"/>
  <c r="N64" i="9"/>
  <c r="T64" i="9" s="1"/>
  <c r="AE64" i="10"/>
  <c r="AH64" i="10"/>
  <c r="AG64" i="10"/>
  <c r="AF64" i="10"/>
  <c r="E67" i="8"/>
  <c r="D67" i="8"/>
  <c r="V63" i="6"/>
  <c r="AC63" i="6"/>
  <c r="Y63" i="6"/>
  <c r="X63" i="6"/>
  <c r="E65" i="12" l="1"/>
  <c r="F65" i="12" s="1"/>
  <c r="G65" i="12" s="1"/>
  <c r="H65" i="12" s="1"/>
  <c r="I65" i="12" s="1"/>
  <c r="Q64" i="9"/>
  <c r="R64" i="9" s="1"/>
  <c r="S64" i="9" s="1"/>
  <c r="U64" i="9"/>
  <c r="V64" i="9" s="1"/>
  <c r="AI64" i="10"/>
  <c r="AJ64" i="10" s="1"/>
  <c r="AK64" i="10" s="1"/>
  <c r="AQ64" i="10" s="1"/>
  <c r="F67" i="8"/>
  <c r="G67" i="8" s="1"/>
  <c r="H67" i="8" s="1"/>
  <c r="I67" i="8" s="1"/>
  <c r="AL64" i="10"/>
  <c r="AM64" i="10"/>
  <c r="AD63" i="6"/>
  <c r="AF63" i="6" s="1"/>
  <c r="Z63" i="6"/>
  <c r="AA63" i="6" s="1"/>
  <c r="AB63" i="6" s="1"/>
  <c r="J65" i="12" l="1"/>
  <c r="N65" i="12" s="1"/>
  <c r="W64" i="9"/>
  <c r="AC64" i="9" s="1"/>
  <c r="X64" i="9"/>
  <c r="Y64" i="9"/>
  <c r="K65" i="12"/>
  <c r="L65" i="12" s="1"/>
  <c r="M65" i="12" s="1"/>
  <c r="AP64" i="10"/>
  <c r="AR64" i="10" s="1"/>
  <c r="AS64" i="10" s="1"/>
  <c r="AT64" i="10" s="1"/>
  <c r="AZ64" i="10" s="1"/>
  <c r="AO64" i="10"/>
  <c r="AU64" i="10" s="1"/>
  <c r="J67" i="8"/>
  <c r="N67" i="8" s="1"/>
  <c r="AN64" i="10"/>
  <c r="K67" i="8"/>
  <c r="L67" i="8" s="1"/>
  <c r="AH63" i="6"/>
  <c r="AE63" i="6"/>
  <c r="AL63" i="6"/>
  <c r="AM63" i="6"/>
  <c r="AD64" i="9" l="1"/>
  <c r="Z64" i="9"/>
  <c r="AA64" i="9" s="1"/>
  <c r="AB64" i="9" s="1"/>
  <c r="AG64" i="9" s="1"/>
  <c r="P65" i="12"/>
  <c r="O65" i="12"/>
  <c r="AV64" i="10"/>
  <c r="AW64" i="10" s="1"/>
  <c r="AY64" i="10" s="1"/>
  <c r="U65" i="12"/>
  <c r="T65" i="12"/>
  <c r="M67" i="8"/>
  <c r="O67" i="8" s="1"/>
  <c r="P67" i="8"/>
  <c r="T67" i="8"/>
  <c r="U67" i="8"/>
  <c r="AO63" i="6"/>
  <c r="AU63" i="6" s="1"/>
  <c r="AG63" i="6"/>
  <c r="AI63" i="6" s="1"/>
  <c r="AJ63" i="6" s="1"/>
  <c r="AK63" i="6" s="1"/>
  <c r="AN63" i="6"/>
  <c r="Q65" i="12" l="1"/>
  <c r="R65" i="12" s="1"/>
  <c r="S65" i="12" s="1"/>
  <c r="AX64" i="10"/>
  <c r="BA64" i="10" s="1"/>
  <c r="BB64" i="10" s="1"/>
  <c r="C65" i="10" s="1"/>
  <c r="D65" i="10" s="1"/>
  <c r="AH64" i="9"/>
  <c r="AI64" i="9" s="1"/>
  <c r="AJ64" i="9" s="1"/>
  <c r="AK64" i="9" s="1"/>
  <c r="AE64" i="9"/>
  <c r="AF64" i="9"/>
  <c r="V65" i="12"/>
  <c r="W65" i="12"/>
  <c r="Y65" i="12"/>
  <c r="X65" i="12"/>
  <c r="Z65" i="12" s="1"/>
  <c r="AA65" i="12" s="1"/>
  <c r="AB65" i="12" s="1"/>
  <c r="W67" i="8"/>
  <c r="AD67" i="8" s="1"/>
  <c r="V67" i="8"/>
  <c r="Q67" i="8"/>
  <c r="R67" i="8" s="1"/>
  <c r="S67" i="8" s="1"/>
  <c r="AV63" i="6"/>
  <c r="AX63" i="6" s="1"/>
  <c r="BA63" i="6" s="1"/>
  <c r="AQ63" i="6"/>
  <c r="AL64" i="9" l="1"/>
  <c r="AM64" i="9"/>
  <c r="AQ64" i="9"/>
  <c r="AP64" i="9"/>
  <c r="E65" i="10"/>
  <c r="F65" i="10" s="1"/>
  <c r="AG65" i="12"/>
  <c r="AH65" i="12"/>
  <c r="AD65" i="12"/>
  <c r="AC65" i="12"/>
  <c r="AC67" i="8"/>
  <c r="AE67" i="8" s="1"/>
  <c r="Y67" i="8"/>
  <c r="X67" i="8"/>
  <c r="AW63" i="6"/>
  <c r="AP63" i="6"/>
  <c r="AR63" i="6" s="1"/>
  <c r="AS63" i="6" s="1"/>
  <c r="AT63" i="6" s="1"/>
  <c r="AO64" i="9" l="1"/>
  <c r="AV64" i="9" s="1"/>
  <c r="AN64" i="9"/>
  <c r="AR64" i="9"/>
  <c r="AS64" i="9" s="1"/>
  <c r="AT64" i="9" s="1"/>
  <c r="AZ64" i="9" s="1"/>
  <c r="AE65" i="12"/>
  <c r="AF65" i="12"/>
  <c r="AI65" i="12"/>
  <c r="AJ65" i="12" s="1"/>
  <c r="AK65" i="12" s="1"/>
  <c r="AF67" i="8"/>
  <c r="AL67" i="8" s="1"/>
  <c r="Z67" i="8"/>
  <c r="AA67" i="8" s="1"/>
  <c r="AB67" i="8" s="1"/>
  <c r="AG67" i="8" s="1"/>
  <c r="J65" i="10"/>
  <c r="G65" i="10"/>
  <c r="H65" i="10" s="1"/>
  <c r="I65" i="10" s="1"/>
  <c r="AY63" i="6"/>
  <c r="BB63" i="6" s="1"/>
  <c r="C64" i="6" s="1"/>
  <c r="E64" i="6" s="1"/>
  <c r="AZ63" i="6"/>
  <c r="AU64" i="9" l="1"/>
  <c r="AP65" i="12"/>
  <c r="AQ65" i="12"/>
  <c r="AM65" i="12"/>
  <c r="AL65" i="12"/>
  <c r="AN65" i="12" s="1"/>
  <c r="AM67" i="8"/>
  <c r="AO67" i="8" s="1"/>
  <c r="AV67" i="8" s="1"/>
  <c r="AH67" i="8"/>
  <c r="AI67" i="8" s="1"/>
  <c r="AJ67" i="8" s="1"/>
  <c r="AK67" i="8" s="1"/>
  <c r="AQ67" i="8" s="1"/>
  <c r="N65" i="10"/>
  <c r="K65" i="10"/>
  <c r="L65" i="10" s="1"/>
  <c r="M65" i="10" s="1"/>
  <c r="D64" i="6"/>
  <c r="F64" i="6" s="1"/>
  <c r="G64" i="6" s="1"/>
  <c r="H64" i="6" s="1"/>
  <c r="I64" i="6" s="1"/>
  <c r="AW64" i="9" l="1"/>
  <c r="AY64" i="9" s="1"/>
  <c r="AX64" i="9"/>
  <c r="BA64" i="9" s="1"/>
  <c r="AO65" i="12"/>
  <c r="AU67" i="8"/>
  <c r="AW67" i="8" s="1"/>
  <c r="AR65" i="12"/>
  <c r="AS65" i="12" s="1"/>
  <c r="AT65" i="12" s="1"/>
  <c r="AZ65" i="12" s="1"/>
  <c r="AN67" i="8"/>
  <c r="AP67" i="8"/>
  <c r="AR67" i="8" s="1"/>
  <c r="U65" i="10"/>
  <c r="T65" i="10"/>
  <c r="P65" i="10"/>
  <c r="O65" i="10"/>
  <c r="J64" i="6"/>
  <c r="K64" i="6"/>
  <c r="L64" i="6" s="1"/>
  <c r="BB64" i="9" l="1"/>
  <c r="C65" i="9" s="1"/>
  <c r="AX67" i="8"/>
  <c r="BA67" i="8" s="1"/>
  <c r="AV65" i="12"/>
  <c r="AU65" i="12"/>
  <c r="AW65" i="12" s="1"/>
  <c r="AY65" i="12" s="1"/>
  <c r="Q65" i="10"/>
  <c r="R65" i="10" s="1"/>
  <c r="S65" i="10" s="1"/>
  <c r="X65" i="10" s="1"/>
  <c r="M64" i="6"/>
  <c r="O64" i="6" s="1"/>
  <c r="W65" i="10"/>
  <c r="AC65" i="10" s="1"/>
  <c r="AS67" i="8"/>
  <c r="AT67" i="8" s="1"/>
  <c r="AZ67" i="8" s="1"/>
  <c r="AY67" i="8"/>
  <c r="V65" i="10"/>
  <c r="N64" i="6"/>
  <c r="U64" i="6" s="1"/>
  <c r="D65" i="9" l="1"/>
  <c r="E65" i="9"/>
  <c r="BB67" i="8"/>
  <c r="C68" i="8" s="1"/>
  <c r="E68" i="8" s="1"/>
  <c r="AX65" i="12"/>
  <c r="BA65" i="12" s="1"/>
  <c r="BB65" i="12" s="1"/>
  <c r="C66" i="12" s="1"/>
  <c r="Y65" i="10"/>
  <c r="Z65" i="10" s="1"/>
  <c r="AA65" i="10" s="1"/>
  <c r="AB65" i="10" s="1"/>
  <c r="AG65" i="10" s="1"/>
  <c r="AD65" i="10"/>
  <c r="AF65" i="10" s="1"/>
  <c r="AL65" i="10" s="1"/>
  <c r="T64" i="6"/>
  <c r="P64" i="6"/>
  <c r="Q64" i="6" s="1"/>
  <c r="R64" i="6" s="1"/>
  <c r="S64" i="6" s="1"/>
  <c r="D68" i="8" l="1"/>
  <c r="F68" i="8" s="1"/>
  <c r="F65" i="9"/>
  <c r="E66" i="12"/>
  <c r="D66" i="12"/>
  <c r="AE65" i="10"/>
  <c r="AM65" i="10"/>
  <c r="AN65" i="10" s="1"/>
  <c r="AH65" i="10"/>
  <c r="AI65" i="10" s="1"/>
  <c r="AJ65" i="10" s="1"/>
  <c r="AK65" i="10" s="1"/>
  <c r="V64" i="6"/>
  <c r="W64" i="6"/>
  <c r="Y64" i="6"/>
  <c r="X64" i="6"/>
  <c r="J65" i="9" l="1"/>
  <c r="G65" i="9"/>
  <c r="H65" i="9" s="1"/>
  <c r="I65" i="9" s="1"/>
  <c r="F66" i="12"/>
  <c r="J66" i="12" s="1"/>
  <c r="AO65" i="10"/>
  <c r="AV65" i="10" s="1"/>
  <c r="G68" i="8"/>
  <c r="H68" i="8" s="1"/>
  <c r="I68" i="8" s="1"/>
  <c r="K68" i="8" s="1"/>
  <c r="L68" i="8" s="1"/>
  <c r="J68" i="8"/>
  <c r="AQ65" i="10"/>
  <c r="AP65" i="10"/>
  <c r="AC64" i="6"/>
  <c r="AD64" i="6"/>
  <c r="Z64" i="6"/>
  <c r="AA64" i="6" s="1"/>
  <c r="AB64" i="6" s="1"/>
  <c r="K65" i="9" l="1"/>
  <c r="L65" i="9" s="1"/>
  <c r="M65" i="9" s="1"/>
  <c r="N65" i="9"/>
  <c r="G66" i="12"/>
  <c r="H66" i="12" s="1"/>
  <c r="I66" i="12" s="1"/>
  <c r="N66" i="12" s="1"/>
  <c r="AU65" i="10"/>
  <c r="AX65" i="10" s="1"/>
  <c r="BA65" i="10" s="1"/>
  <c r="AR65" i="10"/>
  <c r="AS65" i="10" s="1"/>
  <c r="AT65" i="10" s="1"/>
  <c r="AZ65" i="10" s="1"/>
  <c r="N68" i="8"/>
  <c r="U68" i="8" s="1"/>
  <c r="M68" i="8"/>
  <c r="O68" i="8" s="1"/>
  <c r="AF64" i="6"/>
  <c r="AL64" i="6" s="1"/>
  <c r="AE64" i="6"/>
  <c r="AG64" i="6"/>
  <c r="AW65" i="10" l="1"/>
  <c r="U65" i="9"/>
  <c r="T65" i="9"/>
  <c r="O65" i="9"/>
  <c r="P65" i="9"/>
  <c r="AY65" i="10"/>
  <c r="BB65" i="10" s="1"/>
  <c r="C66" i="10" s="1"/>
  <c r="E66" i="10" s="1"/>
  <c r="T66" i="12"/>
  <c r="U66" i="12"/>
  <c r="K66" i="12"/>
  <c r="L66" i="12" s="1"/>
  <c r="M66" i="12" s="1"/>
  <c r="P66" i="12" s="1"/>
  <c r="T68" i="8"/>
  <c r="V68" i="8" s="1"/>
  <c r="P68" i="8"/>
  <c r="Q68" i="8" s="1"/>
  <c r="R68" i="8" s="1"/>
  <c r="S68" i="8" s="1"/>
  <c r="AM64" i="6"/>
  <c r="AO64" i="6" s="1"/>
  <c r="AH64" i="6"/>
  <c r="AI64" i="6" s="1"/>
  <c r="AJ64" i="6" s="1"/>
  <c r="AK64" i="6" s="1"/>
  <c r="V65" i="9" l="1"/>
  <c r="D66" i="10"/>
  <c r="Q65" i="9"/>
  <c r="R65" i="9" s="1"/>
  <c r="S65" i="9" s="1"/>
  <c r="Y65" i="9"/>
  <c r="X65" i="9"/>
  <c r="W65" i="9"/>
  <c r="W66" i="12"/>
  <c r="AC66" i="12" s="1"/>
  <c r="O66" i="12"/>
  <c r="Q66" i="12" s="1"/>
  <c r="R66" i="12" s="1"/>
  <c r="S66" i="12" s="1"/>
  <c r="V66" i="12"/>
  <c r="W68" i="8"/>
  <c r="AD68" i="8" s="1"/>
  <c r="F66" i="10"/>
  <c r="J66" i="10" s="1"/>
  <c r="Y68" i="8"/>
  <c r="X68" i="8"/>
  <c r="AU64" i="6"/>
  <c r="AV64" i="6"/>
  <c r="AN64" i="6"/>
  <c r="AP64" i="6"/>
  <c r="AD66" i="12" l="1"/>
  <c r="AF66" i="12" s="1"/>
  <c r="AM66" i="12" s="1"/>
  <c r="Z65" i="9"/>
  <c r="AA65" i="9" s="1"/>
  <c r="AB65" i="9" s="1"/>
  <c r="AH65" i="9"/>
  <c r="AG65" i="9"/>
  <c r="AI65" i="9" s="1"/>
  <c r="AJ65" i="9" s="1"/>
  <c r="AK65" i="9" s="1"/>
  <c r="AC65" i="9"/>
  <c r="AD65" i="9"/>
  <c r="X66" i="12"/>
  <c r="Y66" i="12"/>
  <c r="G66" i="10"/>
  <c r="H66" i="10" s="1"/>
  <c r="I66" i="10" s="1"/>
  <c r="K66" i="10" s="1"/>
  <c r="L66" i="10" s="1"/>
  <c r="M66" i="10" s="1"/>
  <c r="AC68" i="8"/>
  <c r="AF68" i="8" s="1"/>
  <c r="Z68" i="8"/>
  <c r="AA68" i="8" s="1"/>
  <c r="AB68" i="8" s="1"/>
  <c r="AH68" i="8" s="1"/>
  <c r="AX64" i="6"/>
  <c r="BA64" i="6" s="1"/>
  <c r="AW64" i="6"/>
  <c r="AQ64" i="6"/>
  <c r="AR64" i="6" s="1"/>
  <c r="AL66" i="12" l="1"/>
  <c r="AE66" i="12"/>
  <c r="AF65" i="9"/>
  <c r="AM65" i="9" s="1"/>
  <c r="AO65" i="9" s="1"/>
  <c r="AP65" i="9"/>
  <c r="AQ65" i="9"/>
  <c r="AR65" i="9" s="1"/>
  <c r="AS65" i="9" s="1"/>
  <c r="AT65" i="9" s="1"/>
  <c r="AZ65" i="9" s="1"/>
  <c r="AL65" i="9"/>
  <c r="AE65" i="9"/>
  <c r="N66" i="10"/>
  <c r="AE68" i="8"/>
  <c r="AO66" i="12"/>
  <c r="Z66" i="12"/>
  <c r="AA66" i="12" s="1"/>
  <c r="AB66" i="12" s="1"/>
  <c r="AG66" i="12" s="1"/>
  <c r="AN66" i="12"/>
  <c r="AG68" i="8"/>
  <c r="AI68" i="8" s="1"/>
  <c r="AJ68" i="8" s="1"/>
  <c r="AK68" i="8" s="1"/>
  <c r="AL68" i="8"/>
  <c r="AM68" i="8"/>
  <c r="U66" i="10"/>
  <c r="T66" i="10"/>
  <c r="O66" i="10"/>
  <c r="P66" i="10"/>
  <c r="AS64" i="6"/>
  <c r="AT64" i="6" s="1"/>
  <c r="AY64" i="6"/>
  <c r="BB64" i="6" s="1"/>
  <c r="C65" i="6" s="1"/>
  <c r="E65" i="6" s="1"/>
  <c r="AU65" i="9" l="1"/>
  <c r="AV65" i="9"/>
  <c r="AN65" i="9"/>
  <c r="AV66" i="12"/>
  <c r="AU66" i="12"/>
  <c r="AH66" i="12"/>
  <c r="AI66" i="12" s="1"/>
  <c r="AJ66" i="12" s="1"/>
  <c r="AK66" i="12" s="1"/>
  <c r="AP66" i="12" s="1"/>
  <c r="V66" i="10"/>
  <c r="AO68" i="8"/>
  <c r="AV68" i="8" s="1"/>
  <c r="AP68" i="8"/>
  <c r="AQ68" i="8"/>
  <c r="AN68" i="8"/>
  <c r="Q66" i="10"/>
  <c r="R66" i="10" s="1"/>
  <c r="S66" i="10" s="1"/>
  <c r="W66" i="10"/>
  <c r="D65" i="6"/>
  <c r="F65" i="6" s="1"/>
  <c r="J65" i="6" s="1"/>
  <c r="AZ64" i="6"/>
  <c r="AW65" i="9" l="1"/>
  <c r="AY65" i="9" s="1"/>
  <c r="AX65" i="9"/>
  <c r="BA65" i="9" s="1"/>
  <c r="BB65" i="9" s="1"/>
  <c r="C66" i="9" s="1"/>
  <c r="AX66" i="12"/>
  <c r="BA66" i="12" s="1"/>
  <c r="AW66" i="12"/>
  <c r="AQ66" i="12"/>
  <c r="AR66" i="12" s="1"/>
  <c r="AS66" i="12" s="1"/>
  <c r="AT66" i="12" s="1"/>
  <c r="AZ66" i="12" s="1"/>
  <c r="AU68" i="8"/>
  <c r="AX68" i="8" s="1"/>
  <c r="BA68" i="8" s="1"/>
  <c r="AR68" i="8"/>
  <c r="AS68" i="8" s="1"/>
  <c r="AT68" i="8" s="1"/>
  <c r="AZ68" i="8" s="1"/>
  <c r="AD66" i="10"/>
  <c r="AC66" i="10"/>
  <c r="Y66" i="10"/>
  <c r="X66" i="10"/>
  <c r="G65" i="6"/>
  <c r="H65" i="6" s="1"/>
  <c r="I65" i="6" s="1"/>
  <c r="K65" i="6" s="1"/>
  <c r="L65" i="6" s="1"/>
  <c r="M65" i="6" s="1"/>
  <c r="E66" i="9" l="1"/>
  <c r="D66" i="9"/>
  <c r="AY66" i="12"/>
  <c r="BB66" i="12" s="1"/>
  <c r="C67" i="12" s="1"/>
  <c r="E67" i="12" s="1"/>
  <c r="AE66" i="10"/>
  <c r="AW68" i="8"/>
  <c r="AY68" i="8" s="1"/>
  <c r="BB68" i="8" s="1"/>
  <c r="C69" i="8" s="1"/>
  <c r="E69" i="8" s="1"/>
  <c r="Z66" i="10"/>
  <c r="AA66" i="10" s="1"/>
  <c r="AB66" i="10" s="1"/>
  <c r="AF66" i="10"/>
  <c r="N65" i="6"/>
  <c r="U65" i="6" s="1"/>
  <c r="O65" i="6"/>
  <c r="D67" i="12" l="1"/>
  <c r="F67" i="12" s="1"/>
  <c r="J67" i="12" s="1"/>
  <c r="F66" i="9"/>
  <c r="D69" i="8"/>
  <c r="F69" i="8" s="1"/>
  <c r="AM66" i="10"/>
  <c r="AL66" i="10"/>
  <c r="AG66" i="10"/>
  <c r="AH66" i="10"/>
  <c r="T65" i="6"/>
  <c r="V65" i="6" s="1"/>
  <c r="P65" i="6"/>
  <c r="Q65" i="6" s="1"/>
  <c r="R65" i="6" s="1"/>
  <c r="S65" i="6" s="1"/>
  <c r="G66" i="9" l="1"/>
  <c r="H66" i="9" s="1"/>
  <c r="I66" i="9" s="1"/>
  <c r="K66" i="9" s="1"/>
  <c r="L66" i="9" s="1"/>
  <c r="M66" i="9" s="1"/>
  <c r="J66" i="9"/>
  <c r="N66" i="9" s="1"/>
  <c r="G67" i="12"/>
  <c r="H67" i="12" s="1"/>
  <c r="I67" i="12" s="1"/>
  <c r="K67" i="12" s="1"/>
  <c r="L67" i="12" s="1"/>
  <c r="M67" i="12" s="1"/>
  <c r="O66" i="9"/>
  <c r="P66" i="9"/>
  <c r="AN66" i="10"/>
  <c r="G69" i="8"/>
  <c r="H69" i="8" s="1"/>
  <c r="I69" i="8" s="1"/>
  <c r="K69" i="8" s="1"/>
  <c r="L69" i="8" s="1"/>
  <c r="J69" i="8"/>
  <c r="AI66" i="10"/>
  <c r="AJ66" i="10" s="1"/>
  <c r="AK66" i="10" s="1"/>
  <c r="AO66" i="10"/>
  <c r="W65" i="6"/>
  <c r="X65" i="6"/>
  <c r="N67" i="12" l="1"/>
  <c r="T67" i="12" s="1"/>
  <c r="U66" i="9"/>
  <c r="T66" i="9"/>
  <c r="V66" i="9" s="1"/>
  <c r="N69" i="8"/>
  <c r="U69" i="8" s="1"/>
  <c r="Q66" i="9"/>
  <c r="R66" i="9" s="1"/>
  <c r="S66" i="9" s="1"/>
  <c r="O67" i="12"/>
  <c r="P67" i="12"/>
  <c r="M69" i="8"/>
  <c r="AV66" i="10"/>
  <c r="AU66" i="10"/>
  <c r="AQ66" i="10"/>
  <c r="AP66" i="10"/>
  <c r="AD65" i="6"/>
  <c r="AC65" i="6"/>
  <c r="Y65" i="6"/>
  <c r="Z65" i="6" s="1"/>
  <c r="AA65" i="6" s="1"/>
  <c r="AB65" i="6" s="1"/>
  <c r="U67" i="12" l="1"/>
  <c r="W67" i="12"/>
  <c r="AD67" i="12" s="1"/>
  <c r="W66" i="9"/>
  <c r="T69" i="8"/>
  <c r="V69" i="8" s="1"/>
  <c r="X66" i="9"/>
  <c r="Y66" i="9"/>
  <c r="Q67" i="12"/>
  <c r="R67" i="12" s="1"/>
  <c r="S67" i="12" s="1"/>
  <c r="AW66" i="10"/>
  <c r="V67" i="12"/>
  <c r="AR66" i="10"/>
  <c r="AS66" i="10" s="1"/>
  <c r="AT66" i="10" s="1"/>
  <c r="AZ66" i="10" s="1"/>
  <c r="O69" i="8"/>
  <c r="P69" i="8"/>
  <c r="AX66" i="10"/>
  <c r="BA66" i="10" s="1"/>
  <c r="AF65" i="6"/>
  <c r="AM65" i="6" s="1"/>
  <c r="AE65" i="6"/>
  <c r="AG65" i="6"/>
  <c r="W69" i="8" l="1"/>
  <c r="AD69" i="8" s="1"/>
  <c r="AC67" i="12"/>
  <c r="AD66" i="9"/>
  <c r="AC66" i="9"/>
  <c r="AE66" i="9" s="1"/>
  <c r="AE67" i="12"/>
  <c r="Z66" i="9"/>
  <c r="AA66" i="9" s="1"/>
  <c r="AB66" i="9" s="1"/>
  <c r="AH66" i="9" s="1"/>
  <c r="AF67" i="12"/>
  <c r="Y67" i="12"/>
  <c r="X67" i="12"/>
  <c r="AC69" i="8"/>
  <c r="AE69" i="8" s="1"/>
  <c r="AY66" i="10"/>
  <c r="BB66" i="10" s="1"/>
  <c r="C67" i="10" s="1"/>
  <c r="Q69" i="8"/>
  <c r="R69" i="8" s="1"/>
  <c r="S69" i="8" s="1"/>
  <c r="X69" i="8" s="1"/>
  <c r="AL65" i="6"/>
  <c r="AN65" i="6" s="1"/>
  <c r="AH65" i="6"/>
  <c r="AI65" i="6" s="1"/>
  <c r="AJ65" i="6" s="1"/>
  <c r="AK65" i="6" s="1"/>
  <c r="AF66" i="9" l="1"/>
  <c r="AG66" i="9"/>
  <c r="AI66" i="9" s="1"/>
  <c r="AJ66" i="9" s="1"/>
  <c r="AK66" i="9" s="1"/>
  <c r="Z67" i="12"/>
  <c r="AA67" i="12" s="1"/>
  <c r="AB67" i="12" s="1"/>
  <c r="AG67" i="12" s="1"/>
  <c r="AF69" i="8"/>
  <c r="AM69" i="8" s="1"/>
  <c r="AM67" i="12"/>
  <c r="AL67" i="12"/>
  <c r="Y69" i="8"/>
  <c r="Z69" i="8" s="1"/>
  <c r="AA69" i="8" s="1"/>
  <c r="AB69" i="8" s="1"/>
  <c r="AG69" i="8" s="1"/>
  <c r="E67" i="10"/>
  <c r="D67" i="10"/>
  <c r="AO65" i="6"/>
  <c r="AQ65" i="6"/>
  <c r="AP65" i="6"/>
  <c r="AM66" i="9" l="1"/>
  <c r="AL66" i="9"/>
  <c r="AH67" i="12"/>
  <c r="AL69" i="8"/>
  <c r="AN69" i="8" s="1"/>
  <c r="AI67" i="12"/>
  <c r="AJ67" i="12" s="1"/>
  <c r="AK67" i="12" s="1"/>
  <c r="AP67" i="12" s="1"/>
  <c r="AN67" i="12"/>
  <c r="AQ66" i="9"/>
  <c r="AP66" i="9"/>
  <c r="AO67" i="12"/>
  <c r="AH69" i="8"/>
  <c r="AI69" i="8" s="1"/>
  <c r="AJ69" i="8" s="1"/>
  <c r="AK69" i="8" s="1"/>
  <c r="AP69" i="8" s="1"/>
  <c r="F67" i="10"/>
  <c r="AV65" i="6"/>
  <c r="AU65" i="6"/>
  <c r="AR65" i="6"/>
  <c r="AO66" i="9" l="1"/>
  <c r="AN66" i="9"/>
  <c r="AO69" i="8"/>
  <c r="AU69" i="8" s="1"/>
  <c r="AR66" i="9"/>
  <c r="AS66" i="9" s="1"/>
  <c r="AT66" i="9" s="1"/>
  <c r="AZ66" i="9" s="1"/>
  <c r="AQ67" i="12"/>
  <c r="AR67" i="12" s="1"/>
  <c r="AS67" i="12" s="1"/>
  <c r="AT67" i="12" s="1"/>
  <c r="AZ67" i="12" s="1"/>
  <c r="AU67" i="12"/>
  <c r="AV67" i="12"/>
  <c r="AQ69" i="8"/>
  <c r="AR69" i="8" s="1"/>
  <c r="AS69" i="8" s="1"/>
  <c r="AT69" i="8" s="1"/>
  <c r="AZ69" i="8" s="1"/>
  <c r="J67" i="10"/>
  <c r="G67" i="10"/>
  <c r="H67" i="10" s="1"/>
  <c r="I67" i="10" s="1"/>
  <c r="AX65" i="6"/>
  <c r="BA65" i="6" s="1"/>
  <c r="AW65" i="6"/>
  <c r="AY65" i="6" s="1"/>
  <c r="AS65" i="6"/>
  <c r="AV69" i="8" l="1"/>
  <c r="AW69" i="8" s="1"/>
  <c r="AY69" i="8" s="1"/>
  <c r="AV66" i="9"/>
  <c r="AU66" i="9"/>
  <c r="AW66" i="9" s="1"/>
  <c r="AY66" i="9" s="1"/>
  <c r="AX67" i="12"/>
  <c r="BA67" i="12" s="1"/>
  <c r="AW67" i="12"/>
  <c r="AY67" i="12" s="1"/>
  <c r="K67" i="10"/>
  <c r="L67" i="10" s="1"/>
  <c r="M67" i="10" s="1"/>
  <c r="N67" i="10"/>
  <c r="BB65" i="6"/>
  <c r="C66" i="6" s="1"/>
  <c r="D66" i="6" s="1"/>
  <c r="AT65" i="6"/>
  <c r="AZ65" i="6" s="1"/>
  <c r="AX69" i="8" l="1"/>
  <c r="BA69" i="8" s="1"/>
  <c r="AX66" i="9"/>
  <c r="BA66" i="9" s="1"/>
  <c r="BB66" i="9" s="1"/>
  <c r="C67" i="9" s="1"/>
  <c r="BB67" i="12"/>
  <c r="C68" i="12" s="1"/>
  <c r="E68" i="12" s="1"/>
  <c r="BB69" i="8"/>
  <c r="C70" i="8" s="1"/>
  <c r="D70" i="8" s="1"/>
  <c r="D68" i="12"/>
  <c r="O67" i="10"/>
  <c r="P67" i="10"/>
  <c r="T67" i="10"/>
  <c r="U67" i="10"/>
  <c r="E66" i="6"/>
  <c r="F66" i="6" s="1"/>
  <c r="J66" i="6" s="1"/>
  <c r="F68" i="12" l="1"/>
  <c r="D67" i="9"/>
  <c r="E67" i="9"/>
  <c r="F67" i="9" s="1"/>
  <c r="G67" i="9" s="1"/>
  <c r="H67" i="9" s="1"/>
  <c r="I67" i="9" s="1"/>
  <c r="E70" i="8"/>
  <c r="F70" i="8" s="1"/>
  <c r="G70" i="8" s="1"/>
  <c r="H70" i="8" s="1"/>
  <c r="I70" i="8" s="1"/>
  <c r="W67" i="10"/>
  <c r="AC67" i="10" s="1"/>
  <c r="J68" i="12"/>
  <c r="G68" i="12"/>
  <c r="H68" i="12" s="1"/>
  <c r="I68" i="12" s="1"/>
  <c r="K68" i="12" s="1"/>
  <c r="L68" i="12" s="1"/>
  <c r="M68" i="12" s="1"/>
  <c r="O68" i="12" s="1"/>
  <c r="V67" i="10"/>
  <c r="Q67" i="10"/>
  <c r="R67" i="10" s="1"/>
  <c r="S67" i="10" s="1"/>
  <c r="J70" i="8"/>
  <c r="G66" i="6"/>
  <c r="H66" i="6" s="1"/>
  <c r="I66" i="6" s="1"/>
  <c r="K66" i="6" s="1"/>
  <c r="L66" i="6" s="1"/>
  <c r="M66" i="6" s="1"/>
  <c r="O66" i="6" s="1"/>
  <c r="J67" i="9" l="1"/>
  <c r="AD67" i="10"/>
  <c r="AF67" i="10" s="1"/>
  <c r="K67" i="9"/>
  <c r="L67" i="9" s="1"/>
  <c r="M67" i="9" s="1"/>
  <c r="N67" i="9"/>
  <c r="P68" i="12"/>
  <c r="Q68" i="12" s="1"/>
  <c r="R68" i="12" s="1"/>
  <c r="S68" i="12" s="1"/>
  <c r="N68" i="12"/>
  <c r="N66" i="6"/>
  <c r="U66" i="6" s="1"/>
  <c r="P66" i="6"/>
  <c r="Q66" i="6" s="1"/>
  <c r="R66" i="6" s="1"/>
  <c r="S66" i="6" s="1"/>
  <c r="X66" i="6" s="1"/>
  <c r="Y67" i="10"/>
  <c r="X67" i="10"/>
  <c r="N70" i="8"/>
  <c r="K70" i="8"/>
  <c r="L70" i="8" s="1"/>
  <c r="M70" i="8" s="1"/>
  <c r="AE67" i="10" l="1"/>
  <c r="T67" i="9"/>
  <c r="U67" i="9"/>
  <c r="O67" i="9"/>
  <c r="P67" i="9"/>
  <c r="T68" i="12"/>
  <c r="U68" i="12"/>
  <c r="Z67" i="10"/>
  <c r="AA67" i="10" s="1"/>
  <c r="AB67" i="10" s="1"/>
  <c r="AH67" i="10" s="1"/>
  <c r="T66" i="6"/>
  <c r="W66" i="6" s="1"/>
  <c r="AC66" i="6" s="1"/>
  <c r="Y68" i="12"/>
  <c r="X68" i="12"/>
  <c r="AM67" i="10"/>
  <c r="AL67" i="10"/>
  <c r="O70" i="8"/>
  <c r="P70" i="8"/>
  <c r="T70" i="8"/>
  <c r="U70" i="8"/>
  <c r="Y66" i="6"/>
  <c r="Z66" i="6" s="1"/>
  <c r="AA66" i="6" s="1"/>
  <c r="AB66" i="6" s="1"/>
  <c r="AG67" i="10" l="1"/>
  <c r="AI67" i="10" s="1"/>
  <c r="AJ67" i="10" s="1"/>
  <c r="AK67" i="10" s="1"/>
  <c r="AQ67" i="10" s="1"/>
  <c r="W68" i="12"/>
  <c r="AC68" i="12" s="1"/>
  <c r="V67" i="9"/>
  <c r="Q67" i="9"/>
  <c r="R67" i="9" s="1"/>
  <c r="S67" i="9" s="1"/>
  <c r="W67" i="9"/>
  <c r="V68" i="12"/>
  <c r="V66" i="6"/>
  <c r="Z68" i="12"/>
  <c r="AA68" i="12" s="1"/>
  <c r="AB68" i="12" s="1"/>
  <c r="AG68" i="12" s="1"/>
  <c r="AD66" i="6"/>
  <c r="AF66" i="6" s="1"/>
  <c r="AL66" i="6" s="1"/>
  <c r="AN67" i="10"/>
  <c r="Q70" i="8"/>
  <c r="R70" i="8" s="1"/>
  <c r="S70" i="8" s="1"/>
  <c r="Y70" i="8" s="1"/>
  <c r="W70" i="8"/>
  <c r="AC70" i="8" s="1"/>
  <c r="AO67" i="10"/>
  <c r="V70" i="8"/>
  <c r="AH66" i="6"/>
  <c r="AD68" i="12" l="1"/>
  <c r="AC67" i="9"/>
  <c r="AD67" i="9"/>
  <c r="X67" i="9"/>
  <c r="Y67" i="9"/>
  <c r="Z67" i="9" s="1"/>
  <c r="AA67" i="9" s="1"/>
  <c r="AB67" i="9" s="1"/>
  <c r="AE66" i="6"/>
  <c r="AH68" i="12"/>
  <c r="AI68" i="12" s="1"/>
  <c r="AJ68" i="12" s="1"/>
  <c r="AK68" i="12" s="1"/>
  <c r="X70" i="8"/>
  <c r="Z70" i="8" s="1"/>
  <c r="AA70" i="8" s="1"/>
  <c r="AB70" i="8" s="1"/>
  <c r="AD70" i="8"/>
  <c r="AF70" i="8" s="1"/>
  <c r="AL70" i="8" s="1"/>
  <c r="AP67" i="10"/>
  <c r="AR67" i="10" s="1"/>
  <c r="AS67" i="10" s="1"/>
  <c r="AT67" i="10" s="1"/>
  <c r="AZ67" i="10" s="1"/>
  <c r="AV67" i="10"/>
  <c r="AU67" i="10"/>
  <c r="AM66" i="6"/>
  <c r="AO66" i="6" s="1"/>
  <c r="AG66" i="6"/>
  <c r="AI66" i="6" s="1"/>
  <c r="AJ66" i="6" s="1"/>
  <c r="AK66" i="6" s="1"/>
  <c r="AE68" i="12" l="1"/>
  <c r="AF68" i="12"/>
  <c r="AE67" i="9"/>
  <c r="AW67" i="10"/>
  <c r="AY67" i="10" s="1"/>
  <c r="AG67" i="9"/>
  <c r="AH67" i="9"/>
  <c r="AF67" i="9"/>
  <c r="AH70" i="8"/>
  <c r="AG70" i="8"/>
  <c r="AQ68" i="12"/>
  <c r="AP68" i="12"/>
  <c r="AE70" i="8"/>
  <c r="AM70" i="8"/>
  <c r="AO70" i="8" s="1"/>
  <c r="AX67" i="10"/>
  <c r="BA67" i="10" s="1"/>
  <c r="AU66" i="6"/>
  <c r="AN66" i="6"/>
  <c r="AP66" i="6"/>
  <c r="AL68" i="12" l="1"/>
  <c r="AM68" i="12"/>
  <c r="BB67" i="10"/>
  <c r="C68" i="10" s="1"/>
  <c r="E68" i="10" s="1"/>
  <c r="AI67" i="9"/>
  <c r="AJ67" i="9" s="1"/>
  <c r="AK67" i="9" s="1"/>
  <c r="AQ67" i="9" s="1"/>
  <c r="AM67" i="9"/>
  <c r="AL67" i="9"/>
  <c r="AI70" i="8"/>
  <c r="AJ70" i="8" s="1"/>
  <c r="AK70" i="8" s="1"/>
  <c r="AQ70" i="8" s="1"/>
  <c r="AR68" i="12"/>
  <c r="AS68" i="12" s="1"/>
  <c r="AT68" i="12" s="1"/>
  <c r="AZ68" i="12" s="1"/>
  <c r="AV70" i="8"/>
  <c r="AU70" i="8"/>
  <c r="AX70" i="8" s="1"/>
  <c r="BA70" i="8" s="1"/>
  <c r="AN70" i="8"/>
  <c r="AV66" i="6"/>
  <c r="AQ66" i="6"/>
  <c r="AR66" i="6" s="1"/>
  <c r="AS66" i="6" s="1"/>
  <c r="AT66" i="6" s="1"/>
  <c r="D68" i="10" l="1"/>
  <c r="F68" i="10" s="1"/>
  <c r="AN68" i="12"/>
  <c r="AO68" i="12"/>
  <c r="AN67" i="9"/>
  <c r="AP67" i="9"/>
  <c r="AR67" i="9" s="1"/>
  <c r="AS67" i="9" s="1"/>
  <c r="AT67" i="9" s="1"/>
  <c r="AZ67" i="9" s="1"/>
  <c r="AP70" i="8"/>
  <c r="AR70" i="8" s="1"/>
  <c r="AS70" i="8" s="1"/>
  <c r="AT70" i="8" s="1"/>
  <c r="AZ70" i="8" s="1"/>
  <c r="AO67" i="9"/>
  <c r="AW70" i="8"/>
  <c r="AX66" i="6"/>
  <c r="BA66" i="6" s="1"/>
  <c r="AW66" i="6"/>
  <c r="AY66" i="6" s="1"/>
  <c r="AZ66" i="6"/>
  <c r="AY70" i="8" l="1"/>
  <c r="BB70" i="8" s="1"/>
  <c r="AU68" i="12"/>
  <c r="AV68" i="12"/>
  <c r="AV67" i="9"/>
  <c r="AU67" i="9"/>
  <c r="G68" i="10"/>
  <c r="H68" i="10" s="1"/>
  <c r="I68" i="10" s="1"/>
  <c r="J68" i="10"/>
  <c r="BB66" i="6"/>
  <c r="C67" i="6" s="1"/>
  <c r="D67" i="6" s="1"/>
  <c r="AX68" i="12" l="1"/>
  <c r="BA68" i="12" s="1"/>
  <c r="BB5" i="8" a="1"/>
  <c r="BC6" i="8" s="1"/>
  <c r="BE5" i="8" a="1"/>
  <c r="AW67" i="9"/>
  <c r="AY67" i="9" s="1"/>
  <c r="AW68" i="12"/>
  <c r="AY68" i="12" s="1"/>
  <c r="AX67" i="9"/>
  <c r="BA67" i="9" s="1"/>
  <c r="N68" i="10"/>
  <c r="K68" i="10"/>
  <c r="L68" i="10" s="1"/>
  <c r="M68" i="10" s="1"/>
  <c r="E67" i="6"/>
  <c r="F67" i="6" s="1"/>
  <c r="J67" i="6" s="1"/>
  <c r="BB68" i="12" l="1"/>
  <c r="C69" i="12" s="1"/>
  <c r="BB8" i="8"/>
  <c r="BB7" i="8"/>
  <c r="BC8" i="8"/>
  <c r="BC7" i="8"/>
  <c r="BC5" i="8"/>
  <c r="H9" i="6" s="1"/>
  <c r="BB6" i="8"/>
  <c r="BB5" i="8"/>
  <c r="BB4" i="8" s="1"/>
  <c r="I9" i="6" s="1"/>
  <c r="BF9" i="8"/>
  <c r="BF7" i="8"/>
  <c r="BE5" i="8"/>
  <c r="N9" i="6" s="1"/>
  <c r="BE8" i="8"/>
  <c r="BF5" i="8"/>
  <c r="O9" i="6" s="1"/>
  <c r="BE6" i="8"/>
  <c r="BF8" i="8"/>
  <c r="BE9" i="8"/>
  <c r="BE7" i="8"/>
  <c r="BF6" i="8"/>
  <c r="BB67" i="9"/>
  <c r="C68" i="9" s="1"/>
  <c r="E68" i="9" s="1"/>
  <c r="E69" i="12"/>
  <c r="D69" i="12"/>
  <c r="O68" i="10"/>
  <c r="P68" i="10"/>
  <c r="T68" i="10"/>
  <c r="U68" i="10"/>
  <c r="G67" i="6"/>
  <c r="H67" i="6" s="1"/>
  <c r="I67" i="6" s="1"/>
  <c r="K67" i="6" s="1"/>
  <c r="L67" i="6" s="1"/>
  <c r="M67" i="6" s="1"/>
  <c r="O67" i="6" s="1"/>
  <c r="P9" i="6" l="1"/>
  <c r="F69" i="12"/>
  <c r="D68" i="9"/>
  <c r="F68" i="9" s="1"/>
  <c r="J9" i="6"/>
  <c r="J69" i="12"/>
  <c r="G69" i="12"/>
  <c r="H69" i="12" s="1"/>
  <c r="I69" i="12" s="1"/>
  <c r="K69" i="12" s="1"/>
  <c r="L69" i="12" s="1"/>
  <c r="V68" i="10"/>
  <c r="W68" i="10"/>
  <c r="Q68" i="10"/>
  <c r="R68" i="10" s="1"/>
  <c r="S68" i="10" s="1"/>
  <c r="N67" i="6"/>
  <c r="U67" i="6" s="1"/>
  <c r="P67" i="6"/>
  <c r="Q67" i="6" s="1"/>
  <c r="R67" i="6" s="1"/>
  <c r="L9" i="6" l="1"/>
  <c r="K9" i="6"/>
  <c r="N69" i="12"/>
  <c r="T69" i="12" s="1"/>
  <c r="M69" i="12"/>
  <c r="J68" i="9"/>
  <c r="G68" i="9"/>
  <c r="H68" i="9" s="1"/>
  <c r="I68" i="9" s="1"/>
  <c r="Y68" i="10"/>
  <c r="X68" i="10"/>
  <c r="AC68" i="10"/>
  <c r="AD68" i="10"/>
  <c r="T67" i="6"/>
  <c r="V67" i="6" s="1"/>
  <c r="S67" i="6"/>
  <c r="Y67" i="6" s="1"/>
  <c r="U69" i="12" l="1"/>
  <c r="V69" i="12" s="1"/>
  <c r="Z68" i="10"/>
  <c r="AA68" i="10" s="1"/>
  <c r="AB68" i="10" s="1"/>
  <c r="AG68" i="10" s="1"/>
  <c r="P69" i="12"/>
  <c r="O69" i="12"/>
  <c r="AF68" i="10"/>
  <c r="AM68" i="10" s="1"/>
  <c r="K68" i="9"/>
  <c r="L68" i="9" s="1"/>
  <c r="M68" i="9" s="1"/>
  <c r="N68" i="9"/>
  <c r="AE68" i="10"/>
  <c r="W67" i="6"/>
  <c r="AC67" i="6" s="1"/>
  <c r="X67" i="6"/>
  <c r="Z67" i="6" s="1"/>
  <c r="AA67" i="6" s="1"/>
  <c r="AB67" i="6" s="1"/>
  <c r="AH67" i="6" s="1"/>
  <c r="AH68" i="10" l="1"/>
  <c r="W69" i="12"/>
  <c r="AD69" i="12" s="1"/>
  <c r="AL68" i="10"/>
  <c r="AN68" i="10" s="1"/>
  <c r="Q69" i="12"/>
  <c r="R69" i="12" s="1"/>
  <c r="S69" i="12" s="1"/>
  <c r="U68" i="9"/>
  <c r="T68" i="9"/>
  <c r="P68" i="9"/>
  <c r="O68" i="9"/>
  <c r="Q68" i="9" s="1"/>
  <c r="R68" i="9" s="1"/>
  <c r="S68" i="9" s="1"/>
  <c r="AI68" i="10"/>
  <c r="AJ68" i="10" s="1"/>
  <c r="AK68" i="10" s="1"/>
  <c r="AD67" i="6"/>
  <c r="AF67" i="6" s="1"/>
  <c r="AL67" i="6" s="1"/>
  <c r="AG67" i="6"/>
  <c r="AI67" i="6" s="1"/>
  <c r="AJ67" i="6" s="1"/>
  <c r="AK67" i="6" s="1"/>
  <c r="AO68" i="10" l="1"/>
  <c r="AU68" i="10" s="1"/>
  <c r="AC69" i="12"/>
  <c r="AF69" i="12" s="1"/>
  <c r="V68" i="9"/>
  <c r="Y69" i="12"/>
  <c r="X69" i="12"/>
  <c r="Y68" i="9"/>
  <c r="X68" i="9"/>
  <c r="W68" i="9"/>
  <c r="AV68" i="10"/>
  <c r="AX68" i="10" s="1"/>
  <c r="BA68" i="10" s="1"/>
  <c r="AP68" i="10"/>
  <c r="AQ68" i="10"/>
  <c r="AE67" i="6"/>
  <c r="AM67" i="6"/>
  <c r="AO67" i="6" s="1"/>
  <c r="AU67" i="6" s="1"/>
  <c r="AQ67" i="6"/>
  <c r="Z68" i="9" l="1"/>
  <c r="AA68" i="9" s="1"/>
  <c r="AB68" i="9" s="1"/>
  <c r="AH68" i="9" s="1"/>
  <c r="AL69" i="12"/>
  <c r="AM69" i="12"/>
  <c r="AN69" i="12" s="1"/>
  <c r="AE69" i="12"/>
  <c r="Z69" i="12"/>
  <c r="AA69" i="12" s="1"/>
  <c r="AB69" i="12" s="1"/>
  <c r="AG69" i="12" s="1"/>
  <c r="AO69" i="12"/>
  <c r="AU69" i="12" s="1"/>
  <c r="AC68" i="9"/>
  <c r="AD68" i="9"/>
  <c r="AG68" i="9"/>
  <c r="AW68" i="10"/>
  <c r="AR68" i="10"/>
  <c r="AS68" i="10" s="1"/>
  <c r="AT68" i="10" s="1"/>
  <c r="AZ68" i="10" s="1"/>
  <c r="AN67" i="6"/>
  <c r="AV67" i="6"/>
  <c r="AW67" i="6" s="1"/>
  <c r="AP67" i="6"/>
  <c r="AR67" i="6" s="1"/>
  <c r="AH69" i="12" l="1"/>
  <c r="AI69" i="12"/>
  <c r="AJ69" i="12" s="1"/>
  <c r="AK69" i="12" s="1"/>
  <c r="AP69" i="12" s="1"/>
  <c r="AV69" i="12"/>
  <c r="AX69" i="12" s="1"/>
  <c r="BA69" i="12" s="1"/>
  <c r="AI68" i="9"/>
  <c r="AJ68" i="9" s="1"/>
  <c r="AK68" i="9" s="1"/>
  <c r="AQ68" i="9" s="1"/>
  <c r="AW69" i="12"/>
  <c r="AQ69" i="12"/>
  <c r="AF68" i="9"/>
  <c r="AL68" i="9" s="1"/>
  <c r="AE68" i="9"/>
  <c r="AY68" i="10"/>
  <c r="BB68" i="10" s="1"/>
  <c r="C69" i="10" s="1"/>
  <c r="AX67" i="6"/>
  <c r="BA67" i="6" s="1"/>
  <c r="AY67" i="6"/>
  <c r="AS67" i="6"/>
  <c r="AT67" i="6" s="1"/>
  <c r="AP68" i="9" l="1"/>
  <c r="AR69" i="12"/>
  <c r="AS69" i="12" s="1"/>
  <c r="AT69" i="12" s="1"/>
  <c r="AZ69" i="12" s="1"/>
  <c r="AY69" i="12"/>
  <c r="BB69" i="12" s="1"/>
  <c r="C70" i="12" s="1"/>
  <c r="E70" i="12" s="1"/>
  <c r="AM68" i="9"/>
  <c r="AO68" i="9" s="1"/>
  <c r="AR68" i="9"/>
  <c r="AS68" i="9" s="1"/>
  <c r="AT68" i="9" s="1"/>
  <c r="AZ68" i="9" s="1"/>
  <c r="E69" i="10"/>
  <c r="D69" i="10"/>
  <c r="BB67" i="6"/>
  <c r="C68" i="6" s="1"/>
  <c r="E68" i="6" s="1"/>
  <c r="AZ67" i="6"/>
  <c r="D70" i="12" l="1"/>
  <c r="AN68" i="9"/>
  <c r="F70" i="12"/>
  <c r="AU68" i="9"/>
  <c r="AV68" i="9"/>
  <c r="F69" i="10"/>
  <c r="J69" i="10" s="1"/>
  <c r="D68" i="6"/>
  <c r="F68" i="6" s="1"/>
  <c r="J68" i="6" s="1"/>
  <c r="AX68" i="9" l="1"/>
  <c r="BA68" i="9" s="1"/>
  <c r="J70" i="12"/>
  <c r="G70" i="12"/>
  <c r="H70" i="12" s="1"/>
  <c r="I70" i="12" s="1"/>
  <c r="K70" i="12" s="1"/>
  <c r="L70" i="12" s="1"/>
  <c r="M70" i="12" s="1"/>
  <c r="G69" i="10"/>
  <c r="H69" i="10" s="1"/>
  <c r="I69" i="10" s="1"/>
  <c r="N69" i="10" s="1"/>
  <c r="AW68" i="9"/>
  <c r="AY68" i="9" s="1"/>
  <c r="BB68" i="9" s="1"/>
  <c r="C69" i="9" s="1"/>
  <c r="G68" i="6"/>
  <c r="H68" i="6" s="1"/>
  <c r="I68" i="6" s="1"/>
  <c r="K68" i="6" s="1"/>
  <c r="L68" i="6" s="1"/>
  <c r="M68" i="6" s="1"/>
  <c r="P68" i="6" s="1"/>
  <c r="K69" i="10" l="1"/>
  <c r="L69" i="10" s="1"/>
  <c r="M69" i="10" s="1"/>
  <c r="P69" i="10" s="1"/>
  <c r="N70" i="12"/>
  <c r="T70" i="12" s="1"/>
  <c r="P70" i="12"/>
  <c r="O70" i="12"/>
  <c r="D69" i="9"/>
  <c r="E69" i="9"/>
  <c r="U69" i="10"/>
  <c r="T69" i="10"/>
  <c r="N68" i="6"/>
  <c r="U68" i="6" s="1"/>
  <c r="O68" i="6"/>
  <c r="Q68" i="6" s="1"/>
  <c r="R68" i="6" s="1"/>
  <c r="O69" i="10" l="1"/>
  <c r="Q69" i="10" s="1"/>
  <c r="R69" i="10" s="1"/>
  <c r="S69" i="10" s="1"/>
  <c r="Y69" i="10" s="1"/>
  <c r="U70" i="12"/>
  <c r="V70" i="12" s="1"/>
  <c r="Q70" i="12"/>
  <c r="R70" i="12" s="1"/>
  <c r="S70" i="12" s="1"/>
  <c r="X70" i="12" s="1"/>
  <c r="F69" i="9"/>
  <c r="J69" i="9" s="1"/>
  <c r="V69" i="10"/>
  <c r="T68" i="6"/>
  <c r="W68" i="6" s="1"/>
  <c r="AC68" i="6" s="1"/>
  <c r="W69" i="10"/>
  <c r="S68" i="6"/>
  <c r="X68" i="6" s="1"/>
  <c r="W70" i="12" l="1"/>
  <c r="Y70" i="12"/>
  <c r="Z70" i="12" s="1"/>
  <c r="AA70" i="12" s="1"/>
  <c r="AB70" i="12" s="1"/>
  <c r="AH70" i="12" s="1"/>
  <c r="G69" i="9"/>
  <c r="H69" i="9" s="1"/>
  <c r="I69" i="9" s="1"/>
  <c r="N69" i="9" s="1"/>
  <c r="AD70" i="12"/>
  <c r="AC70" i="12"/>
  <c r="AE70" i="12" s="1"/>
  <c r="X69" i="10"/>
  <c r="Z69" i="10" s="1"/>
  <c r="AA69" i="10" s="1"/>
  <c r="AB69" i="10" s="1"/>
  <c r="V68" i="6"/>
  <c r="AD69" i="10"/>
  <c r="AC69" i="10"/>
  <c r="AD68" i="6"/>
  <c r="AF68" i="6" s="1"/>
  <c r="Y68" i="6"/>
  <c r="Z68" i="6" s="1"/>
  <c r="AA68" i="6" s="1"/>
  <c r="AG70" i="12" l="1"/>
  <c r="K69" i="9"/>
  <c r="L69" i="9" s="1"/>
  <c r="M69" i="9" s="1"/>
  <c r="P69" i="9" s="1"/>
  <c r="AF70" i="12"/>
  <c r="AM70" i="12" s="1"/>
  <c r="AI70" i="12"/>
  <c r="AJ70" i="12" s="1"/>
  <c r="AK70" i="12" s="1"/>
  <c r="T69" i="9"/>
  <c r="U69" i="9"/>
  <c r="AE69" i="10"/>
  <c r="AG69" i="10"/>
  <c r="AH69" i="10"/>
  <c r="AF69" i="10"/>
  <c r="AM68" i="6"/>
  <c r="AE68" i="6"/>
  <c r="AB68" i="6"/>
  <c r="AG68" i="6" s="1"/>
  <c r="O69" i="9" l="1"/>
  <c r="AL70" i="12"/>
  <c r="AO70" i="12" s="1"/>
  <c r="W69" i="9"/>
  <c r="AD69" i="9" s="1"/>
  <c r="AP70" i="12"/>
  <c r="AQ70" i="12"/>
  <c r="AC69" i="9"/>
  <c r="V69" i="9"/>
  <c r="Q69" i="9"/>
  <c r="R69" i="9" s="1"/>
  <c r="S69" i="9" s="1"/>
  <c r="AM69" i="10"/>
  <c r="AL69" i="10"/>
  <c r="AI69" i="10"/>
  <c r="AJ69" i="10" s="1"/>
  <c r="AK69" i="10" s="1"/>
  <c r="AL68" i="6"/>
  <c r="AN68" i="6" s="1"/>
  <c r="AH68" i="6"/>
  <c r="AI68" i="6" s="1"/>
  <c r="AJ68" i="6" s="1"/>
  <c r="AK68" i="6" s="1"/>
  <c r="AN70" i="12" l="1"/>
  <c r="AR70" i="12"/>
  <c r="AS70" i="12" s="1"/>
  <c r="AT70" i="12" s="1"/>
  <c r="AZ70" i="12" s="1"/>
  <c r="AU70" i="12"/>
  <c r="AV70" i="12"/>
  <c r="X69" i="9"/>
  <c r="Y69" i="9"/>
  <c r="AN69" i="10"/>
  <c r="AF69" i="9"/>
  <c r="AE69" i="9"/>
  <c r="AP69" i="10"/>
  <c r="AQ69" i="10"/>
  <c r="AO69" i="10"/>
  <c r="AO68" i="6"/>
  <c r="AP68" i="6"/>
  <c r="AQ68" i="6"/>
  <c r="AX70" i="12" l="1"/>
  <c r="BA70" i="12" s="1"/>
  <c r="AW70" i="12"/>
  <c r="AY70" i="12" s="1"/>
  <c r="BB70" i="12" s="1"/>
  <c r="AM69" i="9"/>
  <c r="AL69" i="9"/>
  <c r="Z69" i="9"/>
  <c r="AA69" i="9" s="1"/>
  <c r="AB69" i="9" s="1"/>
  <c r="AU69" i="10"/>
  <c r="AV69" i="10"/>
  <c r="AR69" i="10"/>
  <c r="AS69" i="10" s="1"/>
  <c r="AT69" i="10" s="1"/>
  <c r="AZ69" i="10" s="1"/>
  <c r="AV68" i="6"/>
  <c r="AU68" i="6"/>
  <c r="AR68" i="6"/>
  <c r="AS68" i="6" s="1"/>
  <c r="AT68" i="6" s="1"/>
  <c r="BB5" i="12" l="1" a="1"/>
  <c r="BB8" i="12" s="1"/>
  <c r="BE5" i="12" a="1"/>
  <c r="AN69" i="9"/>
  <c r="AH69" i="9"/>
  <c r="AG69" i="9"/>
  <c r="AI69" i="9" s="1"/>
  <c r="AJ69" i="9" s="1"/>
  <c r="AK69" i="9" s="1"/>
  <c r="AO69" i="9"/>
  <c r="AX69" i="10"/>
  <c r="BA69" i="10" s="1"/>
  <c r="AW69" i="10"/>
  <c r="AY69" i="10" s="1"/>
  <c r="AX68" i="6"/>
  <c r="BA68" i="6" s="1"/>
  <c r="AW68" i="6"/>
  <c r="AY68" i="6" s="1"/>
  <c r="AZ68" i="6"/>
  <c r="BF8" i="12" l="1"/>
  <c r="BE6" i="12"/>
  <c r="BE5" i="12"/>
  <c r="N8" i="6" s="1"/>
  <c r="BE9" i="12"/>
  <c r="BE8" i="12"/>
  <c r="BF6" i="12"/>
  <c r="BF5" i="12"/>
  <c r="O8" i="6" s="1"/>
  <c r="BF9" i="12"/>
  <c r="BE7" i="12"/>
  <c r="BF7" i="12"/>
  <c r="BC7" i="12"/>
  <c r="BB5" i="12"/>
  <c r="BB4" i="12" s="1"/>
  <c r="I8" i="6" s="1"/>
  <c r="J8" i="6" s="1"/>
  <c r="K8" i="6" s="1"/>
  <c r="BB7" i="12"/>
  <c r="BB6" i="12"/>
  <c r="BC5" i="12"/>
  <c r="H8" i="6" s="1"/>
  <c r="BC8" i="12"/>
  <c r="BC6" i="12"/>
  <c r="AV69" i="9"/>
  <c r="AU69" i="9"/>
  <c r="AQ69" i="9"/>
  <c r="AP69" i="9"/>
  <c r="BB69" i="10"/>
  <c r="C70" i="10" s="1"/>
  <c r="D70" i="10" s="1"/>
  <c r="BB68" i="6"/>
  <c r="C69" i="6" s="1"/>
  <c r="D69" i="6" s="1"/>
  <c r="P8" i="6" l="1"/>
  <c r="L8" i="6"/>
  <c r="AW69" i="9"/>
  <c r="E70" i="10"/>
  <c r="F70" i="10" s="1"/>
  <c r="J70" i="10" s="1"/>
  <c r="AR69" i="9"/>
  <c r="AS69" i="9" s="1"/>
  <c r="AT69" i="9" s="1"/>
  <c r="AZ69" i="9" s="1"/>
  <c r="AX69" i="9"/>
  <c r="BA69" i="9" s="1"/>
  <c r="E69" i="6"/>
  <c r="F69" i="6" s="1"/>
  <c r="G69" i="6" s="1"/>
  <c r="H69" i="6" s="1"/>
  <c r="I69" i="6" s="1"/>
  <c r="AY69" i="9" l="1"/>
  <c r="BB69" i="9" s="1"/>
  <c r="C70" i="9" s="1"/>
  <c r="E70" i="9" s="1"/>
  <c r="G70" i="10"/>
  <c r="H70" i="10" s="1"/>
  <c r="I70" i="10" s="1"/>
  <c r="K70" i="10" s="1"/>
  <c r="L70" i="10" s="1"/>
  <c r="M70" i="10" s="1"/>
  <c r="J69" i="6"/>
  <c r="N69" i="6" s="1"/>
  <c r="U69" i="6" s="1"/>
  <c r="K69" i="6"/>
  <c r="L69" i="6" s="1"/>
  <c r="N70" i="10" l="1"/>
  <c r="T70" i="10" s="1"/>
  <c r="D70" i="9"/>
  <c r="F70" i="9"/>
  <c r="J70" i="9" s="1"/>
  <c r="O70" i="10"/>
  <c r="P70" i="10"/>
  <c r="M69" i="6"/>
  <c r="O69" i="6" s="1"/>
  <c r="T69" i="6"/>
  <c r="V69" i="6" s="1"/>
  <c r="U70" i="10" l="1"/>
  <c r="W70" i="10" s="1"/>
  <c r="AD70" i="10" s="1"/>
  <c r="G70" i="9"/>
  <c r="H70" i="9" s="1"/>
  <c r="I70" i="9" s="1"/>
  <c r="K70" i="9" s="1"/>
  <c r="L70" i="9" s="1"/>
  <c r="M70" i="9" s="1"/>
  <c r="P69" i="6"/>
  <c r="Q69" i="6" s="1"/>
  <c r="R69" i="6" s="1"/>
  <c r="Q70" i="10"/>
  <c r="R70" i="10" s="1"/>
  <c r="S70" i="10" s="1"/>
  <c r="W69" i="6"/>
  <c r="AD69" i="6" s="1"/>
  <c r="AC70" i="10" l="1"/>
  <c r="AE70" i="10" s="1"/>
  <c r="V70" i="10"/>
  <c r="P70" i="9"/>
  <c r="O70" i="9"/>
  <c r="N70" i="9"/>
  <c r="U70" i="9" s="1"/>
  <c r="Q70" i="9"/>
  <c r="R70" i="9" s="1"/>
  <c r="S70" i="9" s="1"/>
  <c r="X70" i="9" s="1"/>
  <c r="AF70" i="10"/>
  <c r="AL70" i="10" s="1"/>
  <c r="Y70" i="10"/>
  <c r="X70" i="10"/>
  <c r="AC69" i="6"/>
  <c r="AE69" i="6" s="1"/>
  <c r="S69" i="6"/>
  <c r="X69" i="6" s="1"/>
  <c r="Y70" i="9" l="1"/>
  <c r="Z70" i="9" s="1"/>
  <c r="AA70" i="9" s="1"/>
  <c r="AB70" i="9" s="1"/>
  <c r="T70" i="9"/>
  <c r="W70" i="9" s="1"/>
  <c r="AC70" i="9" s="1"/>
  <c r="AM70" i="10"/>
  <c r="AN70" i="10" s="1"/>
  <c r="Z70" i="10"/>
  <c r="AA70" i="10" s="1"/>
  <c r="AB70" i="10" s="1"/>
  <c r="AG70" i="10" s="1"/>
  <c r="AF69" i="6"/>
  <c r="AM69" i="6" s="1"/>
  <c r="Y69" i="6"/>
  <c r="Z69" i="6" s="1"/>
  <c r="AA69" i="6" s="1"/>
  <c r="V70" i="9" l="1"/>
  <c r="AH70" i="9"/>
  <c r="AG70" i="9"/>
  <c r="AO70" i="10"/>
  <c r="AU70" i="10" s="1"/>
  <c r="AD70" i="9"/>
  <c r="AE70" i="9" s="1"/>
  <c r="AH70" i="10"/>
  <c r="AI70" i="10" s="1"/>
  <c r="AJ70" i="10" s="1"/>
  <c r="AK70" i="10" s="1"/>
  <c r="AQ70" i="10" s="1"/>
  <c r="AL69" i="6"/>
  <c r="AO69" i="6" s="1"/>
  <c r="AB69" i="6"/>
  <c r="AH69" i="6" s="1"/>
  <c r="AI70" i="9" l="1"/>
  <c r="AJ70" i="9" s="1"/>
  <c r="AK70" i="9" s="1"/>
  <c r="AP70" i="9" s="1"/>
  <c r="AV70" i="10"/>
  <c r="AF70" i="9"/>
  <c r="AM70" i="9" s="1"/>
  <c r="AP70" i="10"/>
  <c r="AR70" i="10" s="1"/>
  <c r="AQ70" i="9"/>
  <c r="AV69" i="6"/>
  <c r="AU69" i="6"/>
  <c r="AN69" i="6"/>
  <c r="AG69" i="6"/>
  <c r="AI69" i="6" s="1"/>
  <c r="AJ69" i="6" s="1"/>
  <c r="AR70" i="9" l="1"/>
  <c r="AS70" i="9" s="1"/>
  <c r="AT70" i="9" s="1"/>
  <c r="AZ70" i="9" s="1"/>
  <c r="AW70" i="10"/>
  <c r="AX70" i="10"/>
  <c r="BA70" i="10" s="1"/>
  <c r="AL70" i="9"/>
  <c r="AN70" i="9" s="1"/>
  <c r="AO70" i="9"/>
  <c r="AS70" i="10"/>
  <c r="AT70" i="10" s="1"/>
  <c r="AZ70" i="10" s="1"/>
  <c r="AY70" i="10"/>
  <c r="AX69" i="6"/>
  <c r="BA69" i="6" s="1"/>
  <c r="AW69" i="6"/>
  <c r="AK69" i="6"/>
  <c r="AP69" i="6" s="1"/>
  <c r="BB70" i="10" l="1"/>
  <c r="BE5" i="10" a="1"/>
  <c r="BB5" i="10" a="1"/>
  <c r="AV70" i="9"/>
  <c r="AU70" i="9"/>
  <c r="AQ69" i="6"/>
  <c r="AR69" i="6" s="1"/>
  <c r="AY69" i="6" s="1"/>
  <c r="BB69" i="6" s="1"/>
  <c r="C70" i="6" s="1"/>
  <c r="BC6" i="10" l="1"/>
  <c r="BC5" i="10"/>
  <c r="BB8" i="10"/>
  <c r="BB5" i="10"/>
  <c r="BB9" i="10"/>
  <c r="BC7" i="10"/>
  <c r="BB6" i="10"/>
  <c r="BB7" i="10"/>
  <c r="BC8" i="10"/>
  <c r="BC9" i="10"/>
  <c r="BF7" i="10"/>
  <c r="BE7" i="10"/>
  <c r="BF5" i="10"/>
  <c r="O6" i="6" s="1"/>
  <c r="BF9" i="10"/>
  <c r="BE8" i="10"/>
  <c r="BF6" i="10"/>
  <c r="BE5" i="10"/>
  <c r="N6" i="6" s="1"/>
  <c r="BE9" i="10"/>
  <c r="BE6" i="10"/>
  <c r="BF8" i="10"/>
  <c r="AX70" i="9"/>
  <c r="BA70" i="9" s="1"/>
  <c r="AW70" i="9"/>
  <c r="AY70" i="9" s="1"/>
  <c r="BB70" i="9" s="1"/>
  <c r="AS69" i="6"/>
  <c r="AT69" i="6" s="1"/>
  <c r="AZ69" i="6" s="1"/>
  <c r="D70" i="6"/>
  <c r="E70" i="6"/>
  <c r="P6" i="6" l="1"/>
  <c r="BC4" i="10"/>
  <c r="BC3" i="10" s="1"/>
  <c r="H6" i="6"/>
  <c r="BB5" i="9" a="1"/>
  <c r="BB5" i="9" s="1"/>
  <c r="BB4" i="9" s="1"/>
  <c r="I10" i="6" s="1"/>
  <c r="BE5" i="9" a="1"/>
  <c r="BB4" i="10"/>
  <c r="F70" i="6"/>
  <c r="J70" i="6" s="1"/>
  <c r="BB6" i="9" l="1"/>
  <c r="BC5" i="9"/>
  <c r="H10" i="6" s="1"/>
  <c r="J10" i="6" s="1"/>
  <c r="L10" i="6" s="1"/>
  <c r="BC7" i="9"/>
  <c r="BC8" i="9"/>
  <c r="BB7" i="9"/>
  <c r="BC6" i="9"/>
  <c r="BB3" i="10"/>
  <c r="I6" i="6"/>
  <c r="J6" i="6" s="1"/>
  <c r="BB8" i="9"/>
  <c r="BF8" i="9"/>
  <c r="BE6" i="9"/>
  <c r="BE5" i="9"/>
  <c r="N10" i="6" s="1"/>
  <c r="BE9" i="9"/>
  <c r="BE8" i="9"/>
  <c r="BF6" i="9"/>
  <c r="BF5" i="9"/>
  <c r="O10" i="6" s="1"/>
  <c r="BF9" i="9"/>
  <c r="BE7" i="9"/>
  <c r="BF7" i="9"/>
  <c r="G70" i="6"/>
  <c r="H70" i="6" s="1"/>
  <c r="I70" i="6" s="1"/>
  <c r="K70" i="6" s="1"/>
  <c r="L70" i="6" s="1"/>
  <c r="M70" i="6" s="1"/>
  <c r="P70" i="6" s="1"/>
  <c r="P10" i="6" l="1"/>
  <c r="K6" i="6"/>
  <c r="L6" i="6"/>
  <c r="K10" i="6"/>
  <c r="O70" i="6"/>
  <c r="Q70" i="6" s="1"/>
  <c r="R70" i="6" s="1"/>
  <c r="S70" i="6" s="1"/>
  <c r="X70" i="6" s="1"/>
  <c r="N70" i="6"/>
  <c r="U70" i="6" s="1"/>
  <c r="Y70" i="6" l="1"/>
  <c r="T70" i="6"/>
  <c r="W70" i="6" s="1"/>
  <c r="AC70" i="6" s="1"/>
  <c r="Z70" i="6"/>
  <c r="AA70" i="6" s="1"/>
  <c r="AB70" i="6" s="1"/>
  <c r="AH70" i="6" s="1"/>
  <c r="V70" i="6" l="1"/>
  <c r="AD70" i="6"/>
  <c r="AF70" i="6" s="1"/>
  <c r="AL70" i="6" s="1"/>
  <c r="AG70" i="6"/>
  <c r="AI70" i="6" s="1"/>
  <c r="AJ70" i="6" s="1"/>
  <c r="AE70" i="6" l="1"/>
  <c r="AM70" i="6"/>
  <c r="AK70" i="6"/>
  <c r="AP70" i="6" s="1"/>
  <c r="AO70" i="6" l="1"/>
  <c r="AU70" i="6" s="1"/>
  <c r="AN70" i="6"/>
  <c r="AQ70" i="6"/>
  <c r="AR70" i="6" s="1"/>
  <c r="AS70" i="6" s="1"/>
  <c r="AT70" i="6" s="1"/>
  <c r="AV70" i="6" l="1"/>
  <c r="AZ70" i="6"/>
  <c r="D22" i="11"/>
  <c r="E22" i="11"/>
  <c r="F22" i="11" s="1"/>
  <c r="J22" i="11" s="1"/>
  <c r="AX70" i="6" l="1"/>
  <c r="BA70" i="6" s="1"/>
  <c r="AW70" i="6"/>
  <c r="AY70" i="6" s="1"/>
  <c r="G22" i="11"/>
  <c r="H22" i="11" s="1"/>
  <c r="I22" i="11" s="1"/>
  <c r="BB70" i="6" l="1"/>
  <c r="K22" i="11"/>
  <c r="L22" i="11" s="1"/>
  <c r="BB5" i="6" l="1" a="1"/>
  <c r="BB6" i="6" s="1"/>
  <c r="BE5" i="6" a="1"/>
  <c r="BA22" i="11"/>
  <c r="BD8" i="6" l="1"/>
  <c r="BC6" i="6"/>
  <c r="BB5" i="6"/>
  <c r="BB4" i="6" s="1"/>
  <c r="I7" i="6" s="1"/>
  <c r="BD6" i="6"/>
  <c r="BB7" i="6"/>
  <c r="BD5" i="6"/>
  <c r="BC8" i="6"/>
  <c r="BD7" i="6"/>
  <c r="BB8" i="6"/>
  <c r="BC5" i="6"/>
  <c r="H7" i="6" s="1"/>
  <c r="BC7" i="6"/>
  <c r="BF8" i="6"/>
  <c r="BE7" i="6"/>
  <c r="BE6" i="6"/>
  <c r="BE5" i="6"/>
  <c r="N7" i="6" s="1"/>
  <c r="BE9" i="6"/>
  <c r="BF7" i="6"/>
  <c r="BF6" i="6"/>
  <c r="BF5" i="6"/>
  <c r="O7" i="6" s="1"/>
  <c r="BF9" i="6"/>
  <c r="BE8" i="6"/>
  <c r="AZ22" i="11"/>
  <c r="AY22" i="11"/>
  <c r="J7" i="6" l="1"/>
  <c r="P7" i="6"/>
  <c r="BB22" i="11"/>
  <c r="C23" i="11" s="1"/>
  <c r="D23" i="11" s="1"/>
  <c r="K7" i="6" l="1"/>
  <c r="R7" i="6"/>
  <c r="L7" i="6"/>
  <c r="E23" i="11"/>
  <c r="F23" i="11" s="1"/>
  <c r="J23" i="11" s="1"/>
  <c r="G23" i="11" l="1"/>
  <c r="H23" i="11" s="1"/>
  <c r="I23" i="11" s="1"/>
  <c r="K23" i="11" l="1"/>
  <c r="L23" i="11" s="1"/>
  <c r="M23" i="11" s="1"/>
  <c r="N23" i="11"/>
  <c r="U23" i="11" l="1"/>
  <c r="W23" i="11" s="1"/>
  <c r="T23" i="11"/>
  <c r="P23" i="11"/>
  <c r="O23" i="11"/>
  <c r="Q23" i="11" s="1"/>
  <c r="R23" i="11" s="1"/>
  <c r="S23" i="11" s="1"/>
  <c r="Y23" i="11" l="1"/>
  <c r="X23" i="11"/>
  <c r="Z23" i="11" s="1"/>
  <c r="AA23" i="11" s="1"/>
  <c r="AB23" i="11" s="1"/>
  <c r="V23" i="11"/>
  <c r="AC23" i="11"/>
  <c r="AD23" i="11"/>
  <c r="AF23" i="11" s="1"/>
  <c r="AL23" i="11" l="1"/>
  <c r="AN23" i="11" s="1"/>
  <c r="AM23" i="11"/>
  <c r="AO23" i="11" s="1"/>
  <c r="AE23" i="11"/>
  <c r="AH23" i="11"/>
  <c r="AG23" i="11"/>
  <c r="AI23" i="11" s="1"/>
  <c r="AJ23" i="11" s="1"/>
  <c r="AK23" i="11" s="1"/>
  <c r="AU23" i="11" l="1"/>
  <c r="AW23" i="11" s="1"/>
  <c r="AY23" i="11" s="1"/>
  <c r="BB23" i="11" s="1"/>
  <c r="C24" i="11" s="1"/>
  <c r="AV23" i="11"/>
  <c r="AQ23" i="11"/>
  <c r="AP23" i="11"/>
  <c r="AR23" i="11" s="1"/>
  <c r="AS23" i="11" s="1"/>
  <c r="AT23" i="11" s="1"/>
  <c r="AZ23" i="11" s="1"/>
  <c r="D24" i="11" l="1"/>
  <c r="E24" i="11"/>
  <c r="F24" i="11" s="1"/>
  <c r="AX23" i="11"/>
  <c r="BA23" i="11" s="1"/>
  <c r="G24" i="11" l="1"/>
  <c r="H24" i="11" s="1"/>
  <c r="I24" i="11" s="1"/>
  <c r="J24" i="11"/>
  <c r="K24" i="11" l="1"/>
  <c r="L24" i="11" s="1"/>
  <c r="M24" i="11" s="1"/>
  <c r="N24" i="11"/>
  <c r="U24" i="11" l="1"/>
  <c r="W24" i="11" s="1"/>
  <c r="T24" i="11"/>
  <c r="O24" i="11"/>
  <c r="Q24" i="11" s="1"/>
  <c r="R24" i="11" s="1"/>
  <c r="S24" i="11" s="1"/>
  <c r="P24" i="11"/>
  <c r="X24" i="11" l="1"/>
  <c r="Y24" i="11"/>
  <c r="AC24" i="11"/>
  <c r="AD24" i="11"/>
  <c r="AF24" i="11" s="1"/>
  <c r="V24" i="11"/>
  <c r="AM24" i="11" l="1"/>
  <c r="AL24" i="11"/>
  <c r="AN24" i="11" s="1"/>
  <c r="AE24" i="11"/>
  <c r="Z24" i="11"/>
  <c r="AA24" i="11" s="1"/>
  <c r="AB24" i="11" s="1"/>
  <c r="AG24" i="11" l="1"/>
  <c r="AI24" i="11" s="1"/>
  <c r="AJ24" i="11" s="1"/>
  <c r="AK24" i="11" s="1"/>
  <c r="AH24" i="11"/>
  <c r="AO24" i="11"/>
  <c r="AQ24" i="11" l="1"/>
  <c r="AP24" i="11"/>
  <c r="AR24" i="11" s="1"/>
  <c r="AS24" i="11" s="1"/>
  <c r="AT24" i="11" s="1"/>
  <c r="AZ24" i="11" s="1"/>
  <c r="AU24" i="11"/>
  <c r="AV24" i="11"/>
  <c r="AX24" i="11" s="1"/>
  <c r="BA24" i="11" s="1"/>
  <c r="AW24" i="11" l="1"/>
  <c r="AY24" i="11" s="1"/>
  <c r="BB24" i="11" s="1"/>
  <c r="C25" i="11" s="1"/>
  <c r="D25" i="11" l="1"/>
  <c r="E25" i="11"/>
  <c r="F25" i="11" s="1"/>
  <c r="G25" i="11" l="1"/>
  <c r="H25" i="11" s="1"/>
  <c r="I25" i="11" s="1"/>
  <c r="J25" i="11"/>
  <c r="K25" i="11" l="1"/>
  <c r="L25" i="11" s="1"/>
  <c r="M25" i="11" s="1"/>
  <c r="N25" i="11"/>
  <c r="U25" i="11" l="1"/>
  <c r="W25" i="11" s="1"/>
  <c r="T25" i="11"/>
  <c r="O25" i="11"/>
  <c r="Q25" i="11" s="1"/>
  <c r="R25" i="11" s="1"/>
  <c r="S25" i="11" s="1"/>
  <c r="P25" i="11"/>
  <c r="X25" i="11" l="1"/>
  <c r="Z25" i="11" s="1"/>
  <c r="AA25" i="11" s="1"/>
  <c r="AB25" i="11" s="1"/>
  <c r="Y25" i="11"/>
  <c r="V25" i="11"/>
  <c r="AD25" i="11"/>
  <c r="AC25" i="11"/>
  <c r="AE25" i="11" s="1"/>
  <c r="AF25" i="11" l="1"/>
  <c r="AG25" i="11"/>
  <c r="AH25" i="11"/>
  <c r="AI25" i="11" l="1"/>
  <c r="AJ25" i="11" s="1"/>
  <c r="AK25" i="11" s="1"/>
  <c r="AM25" i="11"/>
  <c r="AL25" i="11"/>
  <c r="AN25" i="11" s="1"/>
  <c r="AP25" i="11" l="1"/>
  <c r="AQ25" i="11"/>
  <c r="AO25" i="11"/>
  <c r="AV25" i="11" l="1"/>
  <c r="AU25" i="11"/>
  <c r="AW25" i="11" s="1"/>
  <c r="AY25" i="11" s="1"/>
  <c r="AR25" i="11"/>
  <c r="AS25" i="11" s="1"/>
  <c r="AT25" i="11" s="1"/>
  <c r="AZ25" i="11" s="1"/>
  <c r="BB25" i="11" l="1"/>
  <c r="C26" i="11" s="1"/>
  <c r="AX25" i="11"/>
  <c r="BA25" i="11" s="1"/>
  <c r="D26" i="11" l="1"/>
  <c r="E26" i="11"/>
  <c r="F26" i="11" s="1"/>
  <c r="J26" i="11" l="1"/>
  <c r="G26" i="11"/>
  <c r="H26" i="11" s="1"/>
  <c r="I26" i="11" s="1"/>
  <c r="K26" i="11" l="1"/>
  <c r="L26" i="11" s="1"/>
  <c r="M26" i="11" s="1"/>
  <c r="N26" i="11"/>
  <c r="T26" i="11" l="1"/>
  <c r="U26" i="11"/>
  <c r="W26" i="11" s="1"/>
  <c r="P26" i="11"/>
  <c r="O26" i="11"/>
  <c r="Q26" i="11" s="1"/>
  <c r="R26" i="11" s="1"/>
  <c r="S26" i="11" s="1"/>
  <c r="Y26" i="11" l="1"/>
  <c r="X26" i="11"/>
  <c r="Z26" i="11" s="1"/>
  <c r="AA26" i="11" s="1"/>
  <c r="AB26" i="11" s="1"/>
  <c r="AC26" i="11"/>
  <c r="AD26" i="11"/>
  <c r="AF26" i="11" s="1"/>
  <c r="V26" i="11"/>
  <c r="AL26" i="11" l="1"/>
  <c r="AM26" i="11"/>
  <c r="AO26" i="11" s="1"/>
  <c r="AE26" i="11"/>
  <c r="AH26" i="11"/>
  <c r="AG26" i="11"/>
  <c r="AU26" i="11" l="1"/>
  <c r="AV26" i="11"/>
  <c r="AX26" i="11" s="1"/>
  <c r="BA26" i="11" s="1"/>
  <c r="AI26" i="11"/>
  <c r="AJ26" i="11" s="1"/>
  <c r="AK26" i="11" s="1"/>
  <c r="AN26" i="11"/>
  <c r="AQ26" i="11" l="1"/>
  <c r="AP26" i="11"/>
  <c r="AW26" i="11"/>
  <c r="AR26" i="11" l="1"/>
  <c r="AS26" i="11" s="1"/>
  <c r="AT26" i="11" s="1"/>
  <c r="AZ26" i="11" s="1"/>
  <c r="AY26" i="11" l="1"/>
  <c r="BB26" i="11" s="1"/>
  <c r="C27" i="11" s="1"/>
  <c r="D27" i="11" l="1"/>
  <c r="E27" i="11"/>
  <c r="F27" i="11" l="1"/>
  <c r="J27" i="11" l="1"/>
  <c r="G27" i="11"/>
  <c r="H27" i="11" s="1"/>
  <c r="I27" i="11" s="1"/>
  <c r="K27" i="11" l="1"/>
  <c r="L27" i="11" s="1"/>
  <c r="M27" i="11" s="1"/>
  <c r="N27" i="11"/>
  <c r="T27" i="11" l="1"/>
  <c r="U27" i="11"/>
  <c r="W27" i="11" s="1"/>
  <c r="P27" i="11"/>
  <c r="O27" i="11"/>
  <c r="Q27" i="11" s="1"/>
  <c r="R27" i="11" s="1"/>
  <c r="S27" i="11" s="1"/>
  <c r="AC27" i="11" l="1"/>
  <c r="AE27" i="11" s="1"/>
  <c r="AD27" i="11"/>
  <c r="X27" i="11"/>
  <c r="Z27" i="11" s="1"/>
  <c r="AA27" i="11" s="1"/>
  <c r="AB27" i="11" s="1"/>
  <c r="Y27" i="11"/>
  <c r="V27" i="11"/>
  <c r="AG27" i="11" l="1"/>
  <c r="AH27" i="11"/>
  <c r="AF27" i="11"/>
  <c r="AL27" i="11" l="1"/>
  <c r="AM27" i="11"/>
  <c r="AO27" i="11" s="1"/>
  <c r="AI27" i="11"/>
  <c r="AJ27" i="11" s="1"/>
  <c r="AK27" i="11" s="1"/>
  <c r="AU27" i="11" l="1"/>
  <c r="AW27" i="11" s="1"/>
  <c r="AV27" i="11"/>
  <c r="AP27" i="11"/>
  <c r="AQ27" i="11"/>
  <c r="AN27" i="11"/>
  <c r="AR27" i="11" l="1"/>
  <c r="AS27" i="11" s="1"/>
  <c r="AT27" i="11" s="1"/>
  <c r="AZ27" i="11" s="1"/>
  <c r="AY27" i="11"/>
  <c r="AX27" i="11"/>
  <c r="BA27" i="11" s="1"/>
  <c r="BB27" i="11" l="1"/>
  <c r="C28" i="11" s="1"/>
  <c r="D28" i="11" l="1"/>
  <c r="E28" i="11"/>
  <c r="F28" i="11" s="1"/>
  <c r="J28" i="11" l="1"/>
  <c r="G28" i="11"/>
  <c r="H28" i="11" s="1"/>
  <c r="I28" i="11" s="1"/>
  <c r="N28" i="11" l="1"/>
  <c r="K28" i="11"/>
  <c r="L28" i="11" s="1"/>
  <c r="M28" i="11" s="1"/>
  <c r="U28" i="11" l="1"/>
  <c r="T28" i="11"/>
  <c r="V28" i="11" s="1"/>
  <c r="O28" i="11"/>
  <c r="P28" i="11"/>
  <c r="Q28" i="11" l="1"/>
  <c r="R28" i="11" s="1"/>
  <c r="S28" i="11" s="1"/>
  <c r="W28" i="11"/>
  <c r="AD28" i="11" l="1"/>
  <c r="AC28" i="11"/>
  <c r="AE28" i="11" s="1"/>
  <c r="X28" i="11"/>
  <c r="Y28" i="11"/>
  <c r="Z28" i="11" l="1"/>
  <c r="AA28" i="11" s="1"/>
  <c r="AB28" i="11" s="1"/>
  <c r="AF28" i="11"/>
  <c r="AG28" i="11" l="1"/>
  <c r="AI28" i="11" s="1"/>
  <c r="AJ28" i="11" s="1"/>
  <c r="AK28" i="11" s="1"/>
  <c r="AH28" i="11"/>
  <c r="AM28" i="11"/>
  <c r="AL28" i="11"/>
  <c r="AN28" i="11" s="1"/>
  <c r="AP28" i="11" l="1"/>
  <c r="AQ28" i="11"/>
  <c r="AO28" i="11"/>
  <c r="AV28" i="11" l="1"/>
  <c r="AU28" i="11"/>
  <c r="AW28" i="11" s="1"/>
  <c r="AY28" i="11" s="1"/>
  <c r="AR28" i="11"/>
  <c r="AS28" i="11" s="1"/>
  <c r="AT28" i="11" s="1"/>
  <c r="AZ28" i="11" s="1"/>
  <c r="AX28" i="11" l="1"/>
  <c r="BA28" i="11" s="1"/>
  <c r="BB28" i="11" s="1"/>
  <c r="C29" i="11" s="1"/>
  <c r="D29" i="11" l="1"/>
  <c r="E29" i="11"/>
  <c r="F29" i="11" s="1"/>
  <c r="G29" i="11" l="1"/>
  <c r="H29" i="11" s="1"/>
  <c r="I29" i="11" s="1"/>
  <c r="J29" i="11"/>
  <c r="K29" i="11" l="1"/>
  <c r="L29" i="11" s="1"/>
  <c r="M29" i="11" s="1"/>
  <c r="N29" i="11"/>
  <c r="U29" i="11" l="1"/>
  <c r="T29" i="11"/>
  <c r="V29" i="11" s="1"/>
  <c r="P29" i="11"/>
  <c r="O29" i="11"/>
  <c r="Q29" i="11" s="1"/>
  <c r="R29" i="11" s="1"/>
  <c r="S29" i="11" s="1"/>
  <c r="Y29" i="11" l="1"/>
  <c r="X29" i="11"/>
  <c r="Z29" i="11" s="1"/>
  <c r="AA29" i="11" s="1"/>
  <c r="AB29" i="11" s="1"/>
  <c r="W29" i="11"/>
  <c r="AH29" i="11" l="1"/>
  <c r="AG29" i="11"/>
  <c r="AI29" i="11" s="1"/>
  <c r="AJ29" i="11" s="1"/>
  <c r="AK29" i="11" s="1"/>
  <c r="AC29" i="11"/>
  <c r="AD29" i="11"/>
  <c r="AF29" i="11" s="1"/>
  <c r="AQ29" i="11" l="1"/>
  <c r="AP29" i="11"/>
  <c r="AR29" i="11" s="1"/>
  <c r="AS29" i="11" s="1"/>
  <c r="AT29" i="11" s="1"/>
  <c r="AZ29" i="11" s="1"/>
  <c r="AL29" i="11"/>
  <c r="AM29" i="11"/>
  <c r="AO29" i="11" s="1"/>
  <c r="AE29" i="11"/>
  <c r="AU29" i="11" l="1"/>
  <c r="AW29" i="11" s="1"/>
  <c r="AY29" i="11" s="1"/>
  <c r="BB29" i="11" s="1"/>
  <c r="C30" i="11" s="1"/>
  <c r="AV29" i="11"/>
  <c r="AX29" i="11" s="1"/>
  <c r="BA29" i="11" s="1"/>
  <c r="AN29" i="11"/>
  <c r="D30" i="11" l="1"/>
  <c r="E30" i="11"/>
  <c r="F30" i="11" s="1"/>
  <c r="J30" i="11" l="1"/>
  <c r="G30" i="11"/>
  <c r="H30" i="11" s="1"/>
  <c r="I30" i="11" s="1"/>
  <c r="K30" i="11" l="1"/>
  <c r="L30" i="11" s="1"/>
  <c r="M30" i="11" s="1"/>
  <c r="N30" i="11"/>
  <c r="T30" i="11" l="1"/>
  <c r="U30" i="11"/>
  <c r="W30" i="11" s="1"/>
  <c r="O30" i="11"/>
  <c r="P30" i="11"/>
  <c r="Q30" i="11" l="1"/>
  <c r="R30" i="11" s="1"/>
  <c r="S30" i="11" s="1"/>
  <c r="AC30" i="11"/>
  <c r="AD30" i="11"/>
  <c r="AF30" i="11" s="1"/>
  <c r="V30" i="11"/>
  <c r="AL30" i="11" l="1"/>
  <c r="AN30" i="11" s="1"/>
  <c r="AM30" i="11"/>
  <c r="AE30" i="11"/>
  <c r="X30" i="11"/>
  <c r="Z30" i="11" s="1"/>
  <c r="AA30" i="11" s="1"/>
  <c r="AB30" i="11" s="1"/>
  <c r="Y30" i="11"/>
  <c r="AG30" i="11" l="1"/>
  <c r="AI30" i="11" s="1"/>
  <c r="AJ30" i="11" s="1"/>
  <c r="AK30" i="11" s="1"/>
  <c r="AH30" i="11"/>
  <c r="AO30" i="11"/>
  <c r="AU30" i="11" l="1"/>
  <c r="AV30" i="11"/>
  <c r="AX30" i="11" s="1"/>
  <c r="BA30" i="11" s="1"/>
  <c r="AP30" i="11"/>
  <c r="AQ30" i="11"/>
  <c r="AR30" i="11" l="1"/>
  <c r="AS30" i="11" s="1"/>
  <c r="AT30" i="11" s="1"/>
  <c r="AZ30" i="11" s="1"/>
  <c r="AW30" i="11"/>
  <c r="AY30" i="11" s="1"/>
  <c r="BB30" i="11" s="1"/>
  <c r="C31" i="11" s="1"/>
  <c r="D31" i="11" l="1"/>
  <c r="E31" i="11"/>
  <c r="F31" i="11" s="1"/>
  <c r="J31" i="11" l="1"/>
  <c r="G31" i="11"/>
  <c r="H31" i="11" s="1"/>
  <c r="I31" i="11" s="1"/>
  <c r="K31" i="11" l="1"/>
  <c r="L31" i="11" s="1"/>
  <c r="M31" i="11" s="1"/>
  <c r="N31" i="11"/>
  <c r="U31" i="11" l="1"/>
  <c r="T31" i="11"/>
  <c r="V31" i="11" s="1"/>
  <c r="O31" i="11"/>
  <c r="P31" i="11"/>
  <c r="Q31" i="11" l="1"/>
  <c r="R31" i="11" s="1"/>
  <c r="S31" i="11" s="1"/>
  <c r="W31" i="11"/>
  <c r="X31" i="11" l="1"/>
  <c r="Z31" i="11" s="1"/>
  <c r="AA31" i="11" s="1"/>
  <c r="AB31" i="11" s="1"/>
  <c r="Y31" i="11"/>
  <c r="AD31" i="11"/>
  <c r="AC31" i="11"/>
  <c r="AE31" i="11" s="1"/>
  <c r="AF31" i="11" l="1"/>
  <c r="AG31" i="11"/>
  <c r="AH31" i="11"/>
  <c r="AM31" i="11" l="1"/>
  <c r="AO31" i="11" s="1"/>
  <c r="AL31" i="11"/>
  <c r="AN31" i="11" s="1"/>
  <c r="AI31" i="11"/>
  <c r="AJ31" i="11" s="1"/>
  <c r="AK31" i="11" s="1"/>
  <c r="AP31" i="11" l="1"/>
  <c r="AQ31" i="11"/>
  <c r="AV31" i="11"/>
  <c r="AU31" i="11"/>
  <c r="AW31" i="11" s="1"/>
  <c r="AX31" i="11" l="1"/>
  <c r="BA31" i="11" s="1"/>
  <c r="AR31" i="11"/>
  <c r="AS31" i="11" s="1"/>
  <c r="AT31" i="11" s="1"/>
  <c r="AZ31" i="11" s="1"/>
  <c r="AY31" i="11" l="1"/>
  <c r="BB31" i="11" s="1"/>
  <c r="C32" i="11" s="1"/>
  <c r="E32" i="11" l="1"/>
  <c r="F32" i="11" s="1"/>
  <c r="D32" i="11"/>
  <c r="J32" i="11" l="1"/>
  <c r="G32" i="11"/>
  <c r="H32" i="11" s="1"/>
  <c r="I32" i="11" s="1"/>
  <c r="K32" i="11" l="1"/>
  <c r="L32" i="11" s="1"/>
  <c r="M32" i="11" s="1"/>
  <c r="N32" i="11"/>
  <c r="P32" i="11" l="1"/>
  <c r="O32" i="11"/>
  <c r="Q32" i="11" s="1"/>
  <c r="R32" i="11" s="1"/>
  <c r="S32" i="11" s="1"/>
  <c r="T32" i="11"/>
  <c r="U32" i="11"/>
  <c r="W32" i="11" s="1"/>
  <c r="Y32" i="11" l="1"/>
  <c r="X32" i="11"/>
  <c r="Z32" i="11" s="1"/>
  <c r="AA32" i="11" s="1"/>
  <c r="AB32" i="11" s="1"/>
  <c r="AC32" i="11"/>
  <c r="AD32" i="11"/>
  <c r="AF32" i="11" s="1"/>
  <c r="V32" i="11"/>
  <c r="AL32" i="11" l="1"/>
  <c r="AM32" i="11"/>
  <c r="AO32" i="11" s="1"/>
  <c r="AE32" i="11"/>
  <c r="AH32" i="11"/>
  <c r="AG32" i="11"/>
  <c r="AI32" i="11" s="1"/>
  <c r="AJ32" i="11" s="1"/>
  <c r="AK32" i="11" s="1"/>
  <c r="AU32" i="11" l="1"/>
  <c r="AW32" i="11" s="1"/>
  <c r="AY32" i="11" s="1"/>
  <c r="AV32" i="11"/>
  <c r="AQ32" i="11"/>
  <c r="AP32" i="11"/>
  <c r="AR32" i="11" s="1"/>
  <c r="AS32" i="11" s="1"/>
  <c r="AT32" i="11" s="1"/>
  <c r="AZ32" i="11" s="1"/>
  <c r="AN32" i="11"/>
  <c r="AX32" i="11" l="1"/>
  <c r="BA32" i="11" s="1"/>
  <c r="BB32" i="11" s="1"/>
  <c r="C33" i="11" s="1"/>
  <c r="D33" i="11" l="1"/>
  <c r="E33" i="11"/>
  <c r="F33" i="11" l="1"/>
  <c r="G33" i="11" l="1"/>
  <c r="H33" i="11" s="1"/>
  <c r="I33" i="11" s="1"/>
  <c r="J33" i="11"/>
  <c r="N33" i="11" l="1"/>
  <c r="K33" i="11"/>
  <c r="L33" i="11" s="1"/>
  <c r="M33" i="11" s="1"/>
  <c r="T33" i="11" l="1"/>
  <c r="U33" i="11"/>
  <c r="W33" i="11" s="1"/>
  <c r="O33" i="11"/>
  <c r="P33" i="11"/>
  <c r="AC33" i="11" l="1"/>
  <c r="AE33" i="11" s="1"/>
  <c r="AD33" i="11"/>
  <c r="Q33" i="11"/>
  <c r="R33" i="11" s="1"/>
  <c r="S33" i="11" s="1"/>
  <c r="V33" i="11"/>
  <c r="X33" i="11" l="1"/>
  <c r="Y33" i="11"/>
  <c r="AF33" i="11"/>
  <c r="AL33" i="11" l="1"/>
  <c r="AN33" i="11" s="1"/>
  <c r="AM33" i="11"/>
  <c r="AO33" i="11" s="1"/>
  <c r="Z33" i="11"/>
  <c r="AA33" i="11" s="1"/>
  <c r="AB33" i="11" s="1"/>
  <c r="AG33" i="11" l="1"/>
  <c r="AH33" i="11"/>
  <c r="AU33" i="11"/>
  <c r="AV33" i="11"/>
  <c r="AX33" i="11" s="1"/>
  <c r="BA33" i="11" s="1"/>
  <c r="AW33" i="11" l="1"/>
  <c r="AI33" i="11"/>
  <c r="AJ33" i="11" s="1"/>
  <c r="AK33" i="11" s="1"/>
  <c r="AP33" i="11" l="1"/>
  <c r="AQ33" i="11"/>
  <c r="AR33" i="11" l="1"/>
  <c r="AS33" i="11" l="1"/>
  <c r="AT33" i="11" s="1"/>
  <c r="AZ33" i="11" s="1"/>
  <c r="AY33" i="11"/>
  <c r="BB33" i="11" s="1"/>
  <c r="C34" i="11" s="1"/>
  <c r="D34" i="11" l="1"/>
  <c r="E34" i="11"/>
  <c r="F34" i="11" s="1"/>
  <c r="J34" i="11" l="1"/>
  <c r="G34" i="11"/>
  <c r="H34" i="11" s="1"/>
  <c r="I34" i="11" s="1"/>
  <c r="K34" i="11" l="1"/>
  <c r="L34" i="11" s="1"/>
  <c r="M34" i="11" s="1"/>
  <c r="N34" i="11"/>
  <c r="U34" i="11" l="1"/>
  <c r="T34" i="11"/>
  <c r="V34" i="11" s="1"/>
  <c r="O34" i="11"/>
  <c r="P34" i="11"/>
  <c r="Q34" i="11" l="1"/>
  <c r="R34" i="11" s="1"/>
  <c r="S34" i="11" s="1"/>
  <c r="W34" i="11"/>
  <c r="X34" i="11" l="1"/>
  <c r="Y34" i="11"/>
  <c r="AD34" i="11"/>
  <c r="AC34" i="11"/>
  <c r="AE34" i="11" s="1"/>
  <c r="AF34" i="11" l="1"/>
  <c r="Z34" i="11"/>
  <c r="AA34" i="11" s="1"/>
  <c r="AB34" i="11" s="1"/>
  <c r="AM34" i="11" l="1"/>
  <c r="AO34" i="11" s="1"/>
  <c r="AL34" i="11"/>
  <c r="AN34" i="11" s="1"/>
  <c r="AG34" i="11"/>
  <c r="AI34" i="11" s="1"/>
  <c r="AJ34" i="11" s="1"/>
  <c r="AK34" i="11" s="1"/>
  <c r="AH34" i="11"/>
  <c r="AP34" i="11" l="1"/>
  <c r="AQ34" i="11"/>
  <c r="AV34" i="11"/>
  <c r="AU34" i="11"/>
  <c r="AW34" i="11" s="1"/>
  <c r="AX34" i="11" l="1"/>
  <c r="BA34" i="11" s="1"/>
  <c r="AR34" i="11"/>
  <c r="AS34" i="11" s="1"/>
  <c r="AT34" i="11" s="1"/>
  <c r="AZ34" i="11" s="1"/>
  <c r="AY34" i="11" l="1"/>
  <c r="BB34" i="11" s="1"/>
  <c r="C35" i="11" s="1"/>
  <c r="D35" i="11" l="1"/>
  <c r="E35" i="11"/>
  <c r="F35" i="11" s="1"/>
  <c r="J35" i="11" l="1"/>
  <c r="G35" i="11"/>
  <c r="H35" i="11" s="1"/>
  <c r="I35" i="11" s="1"/>
  <c r="K35" i="11" l="1"/>
  <c r="L35" i="11" s="1"/>
  <c r="M35" i="11" s="1"/>
  <c r="N35" i="11"/>
  <c r="T35" i="11" l="1"/>
  <c r="U35" i="11"/>
  <c r="W35" i="11" s="1"/>
  <c r="P35" i="11"/>
  <c r="O35" i="11"/>
  <c r="Q35" i="11" s="1"/>
  <c r="R35" i="11" s="1"/>
  <c r="S35" i="11" s="1"/>
  <c r="AC35" i="11" l="1"/>
  <c r="AD35" i="11"/>
  <c r="AF35" i="11" s="1"/>
  <c r="Y35" i="11"/>
  <c r="X35" i="11"/>
  <c r="Z35" i="11" s="1"/>
  <c r="AA35" i="11" s="1"/>
  <c r="AB35" i="11" s="1"/>
  <c r="V35" i="11"/>
  <c r="AH35" i="11" l="1"/>
  <c r="AG35" i="11"/>
  <c r="AI35" i="11" s="1"/>
  <c r="AJ35" i="11" s="1"/>
  <c r="AK35" i="11" s="1"/>
  <c r="AM35" i="11"/>
  <c r="AL35" i="11"/>
  <c r="AN35" i="11" s="1"/>
  <c r="AE35" i="11"/>
  <c r="AQ35" i="11" l="1"/>
  <c r="AP35" i="11"/>
  <c r="AR35" i="11" s="1"/>
  <c r="AS35" i="11" s="1"/>
  <c r="AT35" i="11" s="1"/>
  <c r="AZ35" i="11" s="1"/>
  <c r="AO35" i="11"/>
  <c r="AU35" i="11" l="1"/>
  <c r="AV35" i="11"/>
  <c r="AX35" i="11" s="1"/>
  <c r="BA35" i="11" s="1"/>
  <c r="AW35" i="11" l="1"/>
  <c r="AY35" i="11" s="1"/>
  <c r="BB35" i="11" s="1"/>
  <c r="C36" i="11" s="1"/>
  <c r="E36" i="11" l="1"/>
  <c r="D36" i="11"/>
  <c r="F36" i="11" l="1"/>
  <c r="J36" i="11" l="1"/>
  <c r="G36" i="11"/>
  <c r="H36" i="11" s="1"/>
  <c r="I36" i="11" s="1"/>
  <c r="K36" i="11" l="1"/>
  <c r="L36" i="11" s="1"/>
  <c r="M36" i="11" s="1"/>
  <c r="N36" i="11"/>
  <c r="O36" i="11" l="1"/>
  <c r="P36" i="11"/>
  <c r="U36" i="11"/>
  <c r="T36" i="11"/>
  <c r="V36" i="11" s="1"/>
  <c r="W36" i="11" l="1"/>
  <c r="Q36" i="11"/>
  <c r="R36" i="11" s="1"/>
  <c r="S36" i="11" s="1"/>
  <c r="AC36" i="11" l="1"/>
  <c r="AE36" i="11" s="1"/>
  <c r="AD36" i="11"/>
  <c r="Y36" i="11"/>
  <c r="X36" i="11"/>
  <c r="Z36" i="11" l="1"/>
  <c r="AA36" i="11" s="1"/>
  <c r="AB36" i="11" s="1"/>
  <c r="AF36" i="11"/>
  <c r="AM36" i="11" l="1"/>
  <c r="AL36" i="11"/>
  <c r="AN36" i="11" s="1"/>
  <c r="AG36" i="11"/>
  <c r="AH36" i="11"/>
  <c r="AI36" i="11" l="1"/>
  <c r="AJ36" i="11" s="1"/>
  <c r="AK36" i="11" s="1"/>
  <c r="AO36" i="11"/>
  <c r="AQ36" i="11" l="1"/>
  <c r="AP36" i="11"/>
  <c r="AR36" i="11" s="1"/>
  <c r="AS36" i="11" s="1"/>
  <c r="AT36" i="11" s="1"/>
  <c r="AZ36" i="11" s="1"/>
  <c r="AU36" i="11"/>
  <c r="AV36" i="11"/>
  <c r="AX36" i="11" s="1"/>
  <c r="BA36" i="11" s="1"/>
  <c r="AW36" i="11" l="1"/>
  <c r="AY36" i="11" s="1"/>
  <c r="BB36" i="11" s="1"/>
  <c r="C37" i="11" s="1"/>
  <c r="D37" i="11" l="1"/>
  <c r="E37" i="11"/>
  <c r="F37" i="11" s="1"/>
  <c r="J37" i="11" l="1"/>
  <c r="G37" i="11"/>
  <c r="H37" i="11" s="1"/>
  <c r="I37" i="11" s="1"/>
  <c r="K37" i="11" l="1"/>
  <c r="L37" i="11" s="1"/>
  <c r="M37" i="11" s="1"/>
  <c r="N37" i="11"/>
  <c r="U37" i="11" l="1"/>
  <c r="T37" i="11"/>
  <c r="V37" i="11" s="1"/>
  <c r="O37" i="11"/>
  <c r="P37" i="11"/>
  <c r="Q37" i="11" l="1"/>
  <c r="R37" i="11" s="1"/>
  <c r="S37" i="11" s="1"/>
  <c r="W37" i="11"/>
  <c r="Y37" i="11" l="1"/>
  <c r="X37" i="11"/>
  <c r="Z37" i="11" s="1"/>
  <c r="AA37" i="11" s="1"/>
  <c r="AB37" i="11" s="1"/>
  <c r="AC37" i="11"/>
  <c r="AD37" i="11"/>
  <c r="AF37" i="11" s="1"/>
  <c r="AG37" i="11" l="1"/>
  <c r="AH37" i="11"/>
  <c r="AM37" i="11"/>
  <c r="AL37" i="11"/>
  <c r="AN37" i="11" s="1"/>
  <c r="AE37" i="11"/>
  <c r="AO37" i="11" l="1"/>
  <c r="AI37" i="11"/>
  <c r="AJ37" i="11" s="1"/>
  <c r="AK37" i="11" s="1"/>
  <c r="AU37" i="11" l="1"/>
  <c r="AV37" i="11"/>
  <c r="AX37" i="11" s="1"/>
  <c r="BA37" i="11" s="1"/>
  <c r="AQ37" i="11"/>
  <c r="AP37" i="11"/>
  <c r="AR37" i="11" s="1"/>
  <c r="AS37" i="11" s="1"/>
  <c r="AT37" i="11" s="1"/>
  <c r="AZ37" i="11" s="1"/>
  <c r="AW37" i="11" l="1"/>
  <c r="AY37" i="11" s="1"/>
  <c r="BB37" i="11" s="1"/>
  <c r="C38" i="11" s="1"/>
  <c r="E38" i="11" l="1"/>
  <c r="D38" i="11"/>
  <c r="F38" i="11" l="1"/>
  <c r="J38" i="11" l="1"/>
  <c r="G38" i="11"/>
  <c r="H38" i="11" s="1"/>
  <c r="I38" i="11" s="1"/>
  <c r="K38" i="11" l="1"/>
  <c r="L38" i="11" s="1"/>
  <c r="M38" i="11" s="1"/>
  <c r="N38" i="11"/>
  <c r="U38" i="11" l="1"/>
  <c r="T38" i="11"/>
  <c r="V38" i="11" s="1"/>
  <c r="O38" i="11"/>
  <c r="P38" i="11"/>
  <c r="Q38" i="11" l="1"/>
  <c r="R38" i="11" s="1"/>
  <c r="S38" i="11" s="1"/>
  <c r="W38" i="11"/>
  <c r="AC38" i="11" l="1"/>
  <c r="AD38" i="11"/>
  <c r="AF38" i="11" s="1"/>
  <c r="Y38" i="11"/>
  <c r="X38" i="11"/>
  <c r="Z38" i="11" s="1"/>
  <c r="AA38" i="11" s="1"/>
  <c r="AB38" i="11" s="1"/>
  <c r="AG38" i="11" l="1"/>
  <c r="AH38" i="11"/>
  <c r="AM38" i="11"/>
  <c r="AO38" i="11" s="1"/>
  <c r="AL38" i="11"/>
  <c r="AN38" i="11" s="1"/>
  <c r="AE38" i="11"/>
  <c r="AU38" i="11" l="1"/>
  <c r="AW38" i="11" s="1"/>
  <c r="AV38" i="11"/>
  <c r="AI38" i="11"/>
  <c r="AJ38" i="11" s="1"/>
  <c r="AK38" i="11" s="1"/>
  <c r="AQ38" i="11" l="1"/>
  <c r="AP38" i="11"/>
  <c r="AR38" i="11" s="1"/>
  <c r="AS38" i="11" s="1"/>
  <c r="AT38" i="11" s="1"/>
  <c r="AZ38" i="11" s="1"/>
  <c r="AX38" i="11"/>
  <c r="BA38" i="11" s="1"/>
  <c r="AY38" i="11" l="1"/>
  <c r="BB38" i="11" s="1"/>
  <c r="C39" i="11" s="1"/>
  <c r="E39" i="11" l="1"/>
  <c r="D39" i="11"/>
  <c r="F39" i="11" l="1"/>
  <c r="J39" i="11" l="1"/>
  <c r="G39" i="11"/>
  <c r="H39" i="11" s="1"/>
  <c r="I39" i="11" s="1"/>
  <c r="K39" i="11" l="1"/>
  <c r="L39" i="11" s="1"/>
  <c r="M39" i="11" s="1"/>
  <c r="N39" i="11"/>
  <c r="O39" i="11" l="1"/>
  <c r="P39" i="11"/>
  <c r="U39" i="11"/>
  <c r="T39" i="11"/>
  <c r="V39" i="11" s="1"/>
  <c r="W39" i="11" l="1"/>
  <c r="Q39" i="11"/>
  <c r="R39" i="11" s="1"/>
  <c r="S39" i="11" s="1"/>
  <c r="AC39" i="11" l="1"/>
  <c r="AD39" i="11"/>
  <c r="AF39" i="11" s="1"/>
  <c r="X39" i="11"/>
  <c r="Y39" i="11"/>
  <c r="AM39" i="11" l="1"/>
  <c r="AO39" i="11" s="1"/>
  <c r="AL39" i="11"/>
  <c r="Z39" i="11"/>
  <c r="AA39" i="11" s="1"/>
  <c r="AB39" i="11" s="1"/>
  <c r="AE39" i="11"/>
  <c r="AU39" i="11" l="1"/>
  <c r="AV39" i="11"/>
  <c r="AX39" i="11" s="1"/>
  <c r="BA39" i="11" s="1"/>
  <c r="AG39" i="11"/>
  <c r="AH39" i="11"/>
  <c r="AN39" i="11"/>
  <c r="AI39" i="11" l="1"/>
  <c r="AJ39" i="11" s="1"/>
  <c r="AK39" i="11" s="1"/>
  <c r="AW39" i="11"/>
  <c r="AP39" i="11" l="1"/>
  <c r="AR39" i="11" s="1"/>
  <c r="AS39" i="11" s="1"/>
  <c r="AT39" i="11" s="1"/>
  <c r="AZ39" i="11" s="1"/>
  <c r="AQ39" i="11"/>
  <c r="AY39" i="11" l="1"/>
  <c r="BB39" i="11" s="1"/>
  <c r="C40" i="11" s="1"/>
  <c r="D40" i="11" l="1"/>
  <c r="E40" i="11"/>
  <c r="F40" i="11" l="1"/>
  <c r="J40" i="11" l="1"/>
  <c r="G40" i="11"/>
  <c r="H40" i="11" s="1"/>
  <c r="I40" i="11" s="1"/>
  <c r="K40" i="11" l="1"/>
  <c r="L40" i="11" s="1"/>
  <c r="M40" i="11" s="1"/>
  <c r="N40" i="11"/>
  <c r="O40" i="11" l="1"/>
  <c r="Q40" i="11" s="1"/>
  <c r="R40" i="11" s="1"/>
  <c r="S40" i="11" s="1"/>
  <c r="P40" i="11"/>
  <c r="U40" i="11"/>
  <c r="T40" i="11"/>
  <c r="V40" i="11" s="1"/>
  <c r="X40" i="11" l="1"/>
  <c r="Y40" i="11"/>
  <c r="W40" i="11"/>
  <c r="AD40" i="11" l="1"/>
  <c r="AF40" i="11" s="1"/>
  <c r="AC40" i="11"/>
  <c r="Z40" i="11"/>
  <c r="AA40" i="11" s="1"/>
  <c r="AB40" i="11" s="1"/>
  <c r="AG40" i="11" l="1"/>
  <c r="AH40" i="11"/>
  <c r="AE40" i="11"/>
  <c r="AM40" i="11"/>
  <c r="AL40" i="11"/>
  <c r="AN40" i="11" s="1"/>
  <c r="AO40" i="11" l="1"/>
  <c r="AI40" i="11"/>
  <c r="AJ40" i="11" s="1"/>
  <c r="AK40" i="11" s="1"/>
  <c r="AQ40" i="11" l="1"/>
  <c r="AP40" i="11"/>
  <c r="AR40" i="11" s="1"/>
  <c r="AS40" i="11" s="1"/>
  <c r="AT40" i="11" s="1"/>
  <c r="AZ40" i="11" s="1"/>
  <c r="AV40" i="11"/>
  <c r="AU40" i="11"/>
  <c r="AW40" i="11" s="1"/>
  <c r="AY40" i="11" s="1"/>
  <c r="AX40" i="11" l="1"/>
  <c r="BA40" i="11" s="1"/>
  <c r="BB40" i="11" s="1"/>
  <c r="C41" i="11" s="1"/>
  <c r="E41" i="11" l="1"/>
  <c r="D41" i="11"/>
  <c r="F41" i="11" l="1"/>
  <c r="J41" i="11" l="1"/>
  <c r="G41" i="11"/>
  <c r="H41" i="11" s="1"/>
  <c r="I41" i="11" s="1"/>
  <c r="K41" i="11" l="1"/>
  <c r="L41" i="11" s="1"/>
  <c r="M41" i="11" s="1"/>
  <c r="N41" i="11"/>
  <c r="T41" i="11" l="1"/>
  <c r="U41" i="11"/>
  <c r="W41" i="11" s="1"/>
  <c r="O41" i="11"/>
  <c r="Q41" i="11" s="1"/>
  <c r="R41" i="11" s="1"/>
  <c r="S41" i="11" s="1"/>
  <c r="P41" i="11"/>
  <c r="Y41" i="11" l="1"/>
  <c r="X41" i="11"/>
  <c r="Z41" i="11" s="1"/>
  <c r="AA41" i="11" s="1"/>
  <c r="AB41" i="11" s="1"/>
  <c r="AC41" i="11"/>
  <c r="AD41" i="11"/>
  <c r="AF41" i="11" s="1"/>
  <c r="V41" i="11"/>
  <c r="AL41" i="11" l="1"/>
  <c r="AM41" i="11"/>
  <c r="AO41" i="11" s="1"/>
  <c r="AE41" i="11"/>
  <c r="AG41" i="11"/>
  <c r="AH41" i="11"/>
  <c r="AU41" i="11" l="1"/>
  <c r="AW41" i="11" s="1"/>
  <c r="AV41" i="11"/>
  <c r="AI41" i="11"/>
  <c r="AJ41" i="11" s="1"/>
  <c r="AK41" i="11" s="1"/>
  <c r="AN41" i="11"/>
  <c r="AQ41" i="11" l="1"/>
  <c r="AP41" i="11"/>
  <c r="AR41" i="11" s="1"/>
  <c r="AS41" i="11" s="1"/>
  <c r="AT41" i="11" s="1"/>
  <c r="AZ41" i="11" s="1"/>
  <c r="AX41" i="11"/>
  <c r="BA41" i="11" s="1"/>
  <c r="AY41" i="11" l="1"/>
  <c r="BB41" i="11" s="1"/>
  <c r="C42" i="11" s="1"/>
  <c r="E42" i="11" l="1"/>
  <c r="F42" i="11" s="1"/>
  <c r="D42" i="11"/>
  <c r="G42" i="11" l="1"/>
  <c r="H42" i="11" s="1"/>
  <c r="I42" i="11" s="1"/>
  <c r="J42" i="11"/>
  <c r="N42" i="11" l="1"/>
  <c r="K42" i="11"/>
  <c r="L42" i="11" s="1"/>
  <c r="M42" i="11" s="1"/>
  <c r="U42" i="11" l="1"/>
  <c r="T42" i="11"/>
  <c r="V42" i="11" s="1"/>
  <c r="O42" i="11"/>
  <c r="P42" i="11"/>
  <c r="Q42" i="11" l="1"/>
  <c r="R42" i="11" s="1"/>
  <c r="S42" i="11" s="1"/>
  <c r="W42" i="11"/>
  <c r="AC42" i="11" l="1"/>
  <c r="AD42" i="11"/>
  <c r="AF42" i="11" s="1"/>
  <c r="X42" i="11"/>
  <c r="Z42" i="11" s="1"/>
  <c r="AA42" i="11" s="1"/>
  <c r="AB42" i="11" s="1"/>
  <c r="Y42" i="11"/>
  <c r="AG42" i="11" l="1"/>
  <c r="AH42" i="11"/>
  <c r="AM42" i="11"/>
  <c r="AO42" i="11" s="1"/>
  <c r="AL42" i="11"/>
  <c r="AN42" i="11" s="1"/>
  <c r="AE42" i="11"/>
  <c r="AU42" i="11" l="1"/>
  <c r="AV42" i="11"/>
  <c r="AX42" i="11" s="1"/>
  <c r="BA42" i="11" s="1"/>
  <c r="AI42" i="11"/>
  <c r="AJ42" i="11" s="1"/>
  <c r="AK42" i="11" s="1"/>
  <c r="AP42" i="11" l="1"/>
  <c r="AQ42" i="11"/>
  <c r="AW42" i="11"/>
  <c r="AY42" i="11" l="1"/>
  <c r="BB42" i="11" s="1"/>
  <c r="C43" i="11" s="1"/>
  <c r="AR42" i="11"/>
  <c r="AS42" i="11" s="1"/>
  <c r="AT42" i="11" s="1"/>
  <c r="AZ42" i="11" s="1"/>
  <c r="E43" i="11" l="1"/>
  <c r="D43" i="11"/>
  <c r="F43" i="11" l="1"/>
  <c r="J43" i="11" l="1"/>
  <c r="G43" i="11"/>
  <c r="H43" i="11" s="1"/>
  <c r="I43" i="11" s="1"/>
  <c r="K43" i="11" l="1"/>
  <c r="L43" i="11" s="1"/>
  <c r="M43" i="11" s="1"/>
  <c r="N43" i="11"/>
  <c r="O43" i="11" l="1"/>
  <c r="P43" i="11"/>
  <c r="U43" i="11"/>
  <c r="T43" i="11"/>
  <c r="V43" i="11" s="1"/>
  <c r="W43" i="11" l="1"/>
  <c r="Q43" i="11"/>
  <c r="R43" i="11" s="1"/>
  <c r="S43" i="11" s="1"/>
  <c r="AC43" i="11" l="1"/>
  <c r="AD43" i="11"/>
  <c r="AF43" i="11" s="1"/>
  <c r="Y43" i="11"/>
  <c r="X43" i="11"/>
  <c r="Z43" i="11" s="1"/>
  <c r="AA43" i="11" s="1"/>
  <c r="AB43" i="11" s="1"/>
  <c r="AG43" i="11" l="1"/>
  <c r="AH43" i="11"/>
  <c r="AM43" i="11"/>
  <c r="AO43" i="11" s="1"/>
  <c r="AL43" i="11"/>
  <c r="AE43" i="11"/>
  <c r="AU43" i="11" l="1"/>
  <c r="AV43" i="11"/>
  <c r="AX43" i="11" s="1"/>
  <c r="BA43" i="11" s="1"/>
  <c r="AN43" i="11"/>
  <c r="AI43" i="11"/>
  <c r="AJ43" i="11" s="1"/>
  <c r="AK43" i="11" s="1"/>
  <c r="AQ43" i="11" l="1"/>
  <c r="AP43" i="11"/>
  <c r="AR43" i="11" s="1"/>
  <c r="AS43" i="11" s="1"/>
  <c r="AT43" i="11" s="1"/>
  <c r="AZ43" i="11" s="1"/>
  <c r="AW43" i="11"/>
  <c r="AY43" i="11" l="1"/>
  <c r="BB43" i="11" s="1"/>
  <c r="C44" i="11" s="1"/>
  <c r="E44" i="11" l="1"/>
  <c r="D44" i="11"/>
  <c r="F44" i="11" l="1"/>
  <c r="G44" i="11" l="1"/>
  <c r="H44" i="11" s="1"/>
  <c r="I44" i="11" s="1"/>
  <c r="J44" i="11"/>
  <c r="N44" i="11" l="1"/>
  <c r="K44" i="11"/>
  <c r="L44" i="11" s="1"/>
  <c r="M44" i="11" s="1"/>
  <c r="T44" i="11" l="1"/>
  <c r="U44" i="11"/>
  <c r="W44" i="11" s="1"/>
  <c r="O44" i="11"/>
  <c r="P44" i="11"/>
  <c r="AC44" i="11" l="1"/>
  <c r="AD44" i="11"/>
  <c r="AF44" i="11" s="1"/>
  <c r="Q44" i="11"/>
  <c r="R44" i="11" s="1"/>
  <c r="S44" i="11" s="1"/>
  <c r="V44" i="11"/>
  <c r="AM44" i="11" l="1"/>
  <c r="AO44" i="11" s="1"/>
  <c r="AL44" i="11"/>
  <c r="Y44" i="11"/>
  <c r="X44" i="11"/>
  <c r="Z44" i="11" s="1"/>
  <c r="AA44" i="11" s="1"/>
  <c r="AB44" i="11" s="1"/>
  <c r="AE44" i="11"/>
  <c r="AG44" i="11" l="1"/>
  <c r="AH44" i="11"/>
  <c r="AN44" i="11"/>
  <c r="AU44" i="11"/>
  <c r="AW44" i="11" s="1"/>
  <c r="AV44" i="11"/>
  <c r="AX44" i="11" s="1"/>
  <c r="BA44" i="11" s="1"/>
  <c r="AI44" i="11" l="1"/>
  <c r="AJ44" i="11" s="1"/>
  <c r="AK44" i="11" s="1"/>
  <c r="AQ44" i="11" l="1"/>
  <c r="AP44" i="11"/>
  <c r="AR44" i="11" l="1"/>
  <c r="AS44" i="11" l="1"/>
  <c r="AT44" i="11" s="1"/>
  <c r="AZ44" i="11" s="1"/>
  <c r="AY44" i="11"/>
  <c r="BB44" i="11" s="1"/>
  <c r="C45" i="11" s="1"/>
  <c r="E45" i="11" l="1"/>
  <c r="D45" i="11"/>
  <c r="F45" i="11" l="1"/>
  <c r="J45" i="11" l="1"/>
  <c r="G45" i="11"/>
  <c r="H45" i="11" s="1"/>
  <c r="I45" i="11" s="1"/>
  <c r="K45" i="11" l="1"/>
  <c r="L45" i="11" s="1"/>
  <c r="M45" i="11" s="1"/>
  <c r="N45" i="11"/>
  <c r="T45" i="11" l="1"/>
  <c r="U45" i="11"/>
  <c r="W45" i="11" s="1"/>
  <c r="O45" i="11"/>
  <c r="P45" i="11"/>
  <c r="AC45" i="11" l="1"/>
  <c r="AD45" i="11"/>
  <c r="AF45" i="11" s="1"/>
  <c r="Q45" i="11"/>
  <c r="R45" i="11" s="1"/>
  <c r="S45" i="11" s="1"/>
  <c r="V45" i="11"/>
  <c r="AL45" i="11" l="1"/>
  <c r="AN45" i="11" s="1"/>
  <c r="AM45" i="11"/>
  <c r="X45" i="11"/>
  <c r="Y45" i="11"/>
  <c r="AE45" i="11"/>
  <c r="Z45" i="11" l="1"/>
  <c r="AA45" i="11" s="1"/>
  <c r="AB45" i="11" s="1"/>
  <c r="AO45" i="11"/>
  <c r="AU45" i="11" l="1"/>
  <c r="AW45" i="11" s="1"/>
  <c r="AV45" i="11"/>
  <c r="AX45" i="11" s="1"/>
  <c r="BA45" i="11" s="1"/>
  <c r="AG45" i="11"/>
  <c r="AI45" i="11" s="1"/>
  <c r="AJ45" i="11" s="1"/>
  <c r="AK45" i="11" s="1"/>
  <c r="AH45" i="11"/>
  <c r="AP45" i="11" l="1"/>
  <c r="AQ45" i="11"/>
  <c r="AR45" i="11" l="1"/>
  <c r="AS45" i="11" l="1"/>
  <c r="AT45" i="11" s="1"/>
  <c r="AZ45" i="11" s="1"/>
  <c r="AY45" i="11"/>
  <c r="BB45" i="11" s="1"/>
  <c r="C46" i="11" s="1"/>
  <c r="D46" i="11" l="1"/>
  <c r="E46" i="11"/>
  <c r="F46" i="11" s="1"/>
  <c r="G46" i="11" l="1"/>
  <c r="H46" i="11" s="1"/>
  <c r="I46" i="11" s="1"/>
  <c r="J46" i="11"/>
  <c r="N46" i="11" l="1"/>
  <c r="K46" i="11"/>
  <c r="L46" i="11" s="1"/>
  <c r="M46" i="11" s="1"/>
  <c r="U46" i="11" l="1"/>
  <c r="T46" i="11"/>
  <c r="V46" i="11" s="1"/>
  <c r="O46" i="11"/>
  <c r="P46" i="11"/>
  <c r="Q46" i="11" l="1"/>
  <c r="R46" i="11" s="1"/>
  <c r="S46" i="11" s="1"/>
  <c r="W46" i="11"/>
  <c r="X46" i="11" l="1"/>
  <c r="Y46" i="11"/>
  <c r="AC46" i="11"/>
  <c r="AD46" i="11"/>
  <c r="AF46" i="11" s="1"/>
  <c r="AM46" i="11" l="1"/>
  <c r="AL46" i="11"/>
  <c r="AN46" i="11" s="1"/>
  <c r="AE46" i="11"/>
  <c r="Z46" i="11"/>
  <c r="AA46" i="11" s="1"/>
  <c r="AB46" i="11" s="1"/>
  <c r="AG46" i="11" l="1"/>
  <c r="AI46" i="11" s="1"/>
  <c r="AJ46" i="11" s="1"/>
  <c r="AK46" i="11" s="1"/>
  <c r="AH46" i="11"/>
  <c r="AO46" i="11"/>
  <c r="AU46" i="11" l="1"/>
  <c r="AV46" i="11"/>
  <c r="AX46" i="11" s="1"/>
  <c r="BA46" i="11" s="1"/>
  <c r="AP46" i="11"/>
  <c r="AQ46" i="11"/>
  <c r="AR46" i="11" l="1"/>
  <c r="AS46" i="11" s="1"/>
  <c r="AT46" i="11" s="1"/>
  <c r="AZ46" i="11" s="1"/>
  <c r="AW46" i="11"/>
  <c r="AY46" i="11" s="1"/>
  <c r="BB46" i="11" s="1"/>
  <c r="C47" i="11" s="1"/>
  <c r="E47" i="11" l="1"/>
  <c r="D47" i="11"/>
  <c r="F47" i="11" l="1"/>
  <c r="G47" i="11" l="1"/>
  <c r="H47" i="11" s="1"/>
  <c r="I47" i="11" s="1"/>
  <c r="J47" i="11"/>
  <c r="N47" i="11" l="1"/>
  <c r="K47" i="11"/>
  <c r="L47" i="11" s="1"/>
  <c r="M47" i="11" s="1"/>
  <c r="O47" i="11" l="1"/>
  <c r="P47" i="11"/>
  <c r="T47" i="11"/>
  <c r="U47" i="11"/>
  <c r="W47" i="11" s="1"/>
  <c r="AC47" i="11" l="1"/>
  <c r="AD47" i="11"/>
  <c r="AF47" i="11" s="1"/>
  <c r="V47" i="11"/>
  <c r="Q47" i="11"/>
  <c r="R47" i="11" s="1"/>
  <c r="S47" i="11" s="1"/>
  <c r="AL47" i="11" l="1"/>
  <c r="AM47" i="11"/>
  <c r="AO47" i="11" s="1"/>
  <c r="X47" i="11"/>
  <c r="Y47" i="11"/>
  <c r="AE47" i="11"/>
  <c r="AV47" i="11" l="1"/>
  <c r="AX47" i="11" s="1"/>
  <c r="BA47" i="11" s="1"/>
  <c r="AU47" i="11"/>
  <c r="Z47" i="11"/>
  <c r="AA47" i="11" s="1"/>
  <c r="AB47" i="11" s="1"/>
  <c r="AN47" i="11"/>
  <c r="AG47" i="11" l="1"/>
  <c r="AH47" i="11"/>
  <c r="AW47" i="11"/>
  <c r="AI47" i="11" l="1"/>
  <c r="AJ47" i="11" s="1"/>
  <c r="AK47" i="11" s="1"/>
  <c r="AP47" i="11" l="1"/>
  <c r="AQ47" i="11"/>
  <c r="AR47" i="11" l="1"/>
  <c r="AS47" i="11" l="1"/>
  <c r="AT47" i="11" s="1"/>
  <c r="AZ47" i="11" s="1"/>
  <c r="AY47" i="11"/>
  <c r="BB47" i="11" s="1"/>
  <c r="C48" i="11" s="1"/>
  <c r="D48" i="11" l="1"/>
  <c r="E48" i="11"/>
  <c r="F48" i="11" s="1"/>
  <c r="J48" i="11" l="1"/>
  <c r="G48" i="11"/>
  <c r="H48" i="11" s="1"/>
  <c r="I48" i="11" s="1"/>
  <c r="K48" i="11" l="1"/>
  <c r="L48" i="11" s="1"/>
  <c r="M48" i="11" s="1"/>
  <c r="N48" i="11"/>
  <c r="T48" i="11" l="1"/>
  <c r="V48" i="11" s="1"/>
  <c r="U48" i="11"/>
  <c r="O48" i="11"/>
  <c r="Q48" i="11" s="1"/>
  <c r="R48" i="11" s="1"/>
  <c r="S48" i="11" s="1"/>
  <c r="P48" i="11"/>
  <c r="X48" i="11" l="1"/>
  <c r="Y48" i="11"/>
  <c r="W48" i="11"/>
  <c r="AD48" i="11" l="1"/>
  <c r="AF48" i="11" s="1"/>
  <c r="AC48" i="11"/>
  <c r="Z48" i="11"/>
  <c r="AA48" i="11" s="1"/>
  <c r="AB48" i="11" s="1"/>
  <c r="AG48" i="11" l="1"/>
  <c r="AI48" i="11" s="1"/>
  <c r="AJ48" i="11" s="1"/>
  <c r="AK48" i="11" s="1"/>
  <c r="AH48" i="11"/>
  <c r="AL48" i="11"/>
  <c r="AN48" i="11" s="1"/>
  <c r="AM48" i="11"/>
  <c r="AE48" i="11"/>
  <c r="AO48" i="11" l="1"/>
  <c r="AP48" i="11"/>
  <c r="AR48" i="11" s="1"/>
  <c r="AS48" i="11" s="1"/>
  <c r="AT48" i="11" s="1"/>
  <c r="AZ48" i="11" s="1"/>
  <c r="AQ48" i="11"/>
  <c r="AV48" i="11" l="1"/>
  <c r="AU48" i="11"/>
  <c r="AW48" i="11" s="1"/>
  <c r="AY48" i="11" s="1"/>
  <c r="BB48" i="11" l="1"/>
  <c r="C49" i="11" s="1"/>
  <c r="AX48" i="11"/>
  <c r="BA48" i="11" s="1"/>
  <c r="D49" i="11" l="1"/>
  <c r="E49" i="11"/>
  <c r="F49" i="11" s="1"/>
  <c r="J49" i="11" l="1"/>
  <c r="G49" i="11"/>
  <c r="H49" i="11" s="1"/>
  <c r="I49" i="11" s="1"/>
  <c r="K49" i="11" l="1"/>
  <c r="L49" i="11" s="1"/>
  <c r="M49" i="11" s="1"/>
  <c r="N49" i="11"/>
  <c r="T49" i="11" l="1"/>
  <c r="V49" i="11" s="1"/>
  <c r="U49" i="11"/>
  <c r="P49" i="11"/>
  <c r="O49" i="11"/>
  <c r="Q49" i="11" l="1"/>
  <c r="R49" i="11" s="1"/>
  <c r="S49" i="11" s="1"/>
  <c r="W49" i="11"/>
  <c r="X49" i="11" l="1"/>
  <c r="Y49" i="11"/>
  <c r="AC49" i="11"/>
  <c r="AD49" i="11"/>
  <c r="AF49" i="11" s="1"/>
  <c r="AL49" i="11" l="1"/>
  <c r="AM49" i="11"/>
  <c r="AO49" i="11" s="1"/>
  <c r="AE49" i="11"/>
  <c r="Z49" i="11"/>
  <c r="AA49" i="11" s="1"/>
  <c r="AB49" i="11" s="1"/>
  <c r="AV49" i="11" l="1"/>
  <c r="AX49" i="11" s="1"/>
  <c r="BA49" i="11" s="1"/>
  <c r="AU49" i="11"/>
  <c r="AW49" i="11" s="1"/>
  <c r="AH49" i="11"/>
  <c r="AG49" i="11"/>
  <c r="AI49" i="11" s="1"/>
  <c r="AJ49" i="11" s="1"/>
  <c r="AK49" i="11" s="1"/>
  <c r="AN49" i="11"/>
  <c r="AP49" i="11" l="1"/>
  <c r="AQ49" i="11"/>
  <c r="AR49" i="11" l="1"/>
  <c r="AS49" i="11" l="1"/>
  <c r="AT49" i="11" s="1"/>
  <c r="AZ49" i="11" s="1"/>
  <c r="AY49" i="11"/>
  <c r="BB49" i="11" s="1"/>
  <c r="C50" i="11" s="1"/>
  <c r="D50" i="11" l="1"/>
  <c r="E50" i="11"/>
  <c r="F50" i="11" l="1"/>
  <c r="J50" i="11" l="1"/>
  <c r="G50" i="11"/>
  <c r="H50" i="11" s="1"/>
  <c r="I50" i="11" s="1"/>
  <c r="K50" i="11" l="1"/>
  <c r="L50" i="11" s="1"/>
  <c r="M50" i="11" s="1"/>
  <c r="N50" i="11"/>
  <c r="T50" i="11" l="1"/>
  <c r="U50" i="11"/>
  <c r="W50" i="11" s="1"/>
  <c r="P50" i="11"/>
  <c r="O50" i="11"/>
  <c r="Q50" i="11" s="1"/>
  <c r="R50" i="11" s="1"/>
  <c r="S50" i="11" s="1"/>
  <c r="AC50" i="11" l="1"/>
  <c r="AD50" i="11"/>
  <c r="AF50" i="11" s="1"/>
  <c r="Y50" i="11"/>
  <c r="X50" i="11"/>
  <c r="Z50" i="11" s="1"/>
  <c r="AA50" i="11" s="1"/>
  <c r="AB50" i="11" s="1"/>
  <c r="V50" i="11"/>
  <c r="AL50" i="11" l="1"/>
  <c r="AM50" i="11"/>
  <c r="AO50" i="11" s="1"/>
  <c r="AH50" i="11"/>
  <c r="AG50" i="11"/>
  <c r="AI50" i="11" s="1"/>
  <c r="AJ50" i="11" s="1"/>
  <c r="AK50" i="11" s="1"/>
  <c r="AE50" i="11"/>
  <c r="AU50" i="11" l="1"/>
  <c r="AV50" i="11"/>
  <c r="AX50" i="11" s="1"/>
  <c r="BA50" i="11" s="1"/>
  <c r="AQ50" i="11"/>
  <c r="AP50" i="11"/>
  <c r="AR50" i="11" s="1"/>
  <c r="AS50" i="11" s="1"/>
  <c r="AT50" i="11" s="1"/>
  <c r="AZ50" i="11" s="1"/>
  <c r="AN50" i="11"/>
  <c r="AW50" i="11" l="1"/>
  <c r="AY50" i="11" s="1"/>
  <c r="BB50" i="11" s="1"/>
  <c r="C51" i="11" s="1"/>
  <c r="E51" i="11" l="1"/>
  <c r="F51" i="11" s="1"/>
  <c r="D51" i="11"/>
  <c r="J51" i="11" l="1"/>
  <c r="G51" i="11"/>
  <c r="H51" i="11" s="1"/>
  <c r="I51" i="11" s="1"/>
  <c r="K51" i="11" l="1"/>
  <c r="L51" i="11" s="1"/>
  <c r="M51" i="11" s="1"/>
  <c r="N51" i="11"/>
  <c r="O51" i="11" l="1"/>
  <c r="P51" i="11"/>
  <c r="T51" i="11"/>
  <c r="U51" i="11"/>
  <c r="W51" i="11" s="1"/>
  <c r="AD51" i="11" l="1"/>
  <c r="AF51" i="11" s="1"/>
  <c r="AC51" i="11"/>
  <c r="V51" i="11"/>
  <c r="Q51" i="11"/>
  <c r="R51" i="11" s="1"/>
  <c r="S51" i="11" s="1"/>
  <c r="AL51" i="11" l="1"/>
  <c r="AM51" i="11"/>
  <c r="AO51" i="11" s="1"/>
  <c r="X51" i="11"/>
  <c r="Y51" i="11"/>
  <c r="AE51" i="11"/>
  <c r="AV51" i="11" l="1"/>
  <c r="AX51" i="11" s="1"/>
  <c r="BA51" i="11" s="1"/>
  <c r="AU51" i="11"/>
  <c r="Z51" i="11"/>
  <c r="AA51" i="11" s="1"/>
  <c r="AB51" i="11" s="1"/>
  <c r="AN51" i="11"/>
  <c r="AG51" i="11" l="1"/>
  <c r="AH51" i="11"/>
  <c r="AW51" i="11"/>
  <c r="AI51" i="11" l="1"/>
  <c r="AJ51" i="11" s="1"/>
  <c r="AK51" i="11" s="1"/>
  <c r="AP51" i="11" l="1"/>
  <c r="AQ51" i="11"/>
  <c r="AR51" i="11" l="1"/>
  <c r="AS51" i="11" l="1"/>
  <c r="AT51" i="11" s="1"/>
  <c r="AZ51" i="11" s="1"/>
  <c r="AY51" i="11"/>
  <c r="BB51" i="11" s="1"/>
  <c r="C52" i="11" s="1"/>
  <c r="D52" i="11" l="1"/>
  <c r="E52" i="11"/>
  <c r="F52" i="11" s="1"/>
  <c r="G52" i="11" l="1"/>
  <c r="H52" i="11" s="1"/>
  <c r="I52" i="11" s="1"/>
  <c r="J52" i="11"/>
  <c r="N52" i="11" l="1"/>
  <c r="K52" i="11"/>
  <c r="L52" i="11" s="1"/>
  <c r="M52" i="11" s="1"/>
  <c r="P52" i="11" l="1"/>
  <c r="O52" i="11"/>
  <c r="Q52" i="11" s="1"/>
  <c r="R52" i="11" s="1"/>
  <c r="S52" i="11" s="1"/>
  <c r="U52" i="11"/>
  <c r="T52" i="11"/>
  <c r="V52" i="11" s="1"/>
  <c r="X52" i="11" l="1"/>
  <c r="Y52" i="11"/>
  <c r="W52" i="11"/>
  <c r="AD52" i="11" l="1"/>
  <c r="AC52" i="11"/>
  <c r="AE52" i="11" s="1"/>
  <c r="Z52" i="11"/>
  <c r="AA52" i="11" s="1"/>
  <c r="AB52" i="11" s="1"/>
  <c r="AH52" i="11" l="1"/>
  <c r="AG52" i="11"/>
  <c r="AI52" i="11" s="1"/>
  <c r="AJ52" i="11" s="1"/>
  <c r="AK52" i="11" s="1"/>
  <c r="AF52" i="11"/>
  <c r="AP52" i="11" l="1"/>
  <c r="AQ52" i="11"/>
  <c r="AM52" i="11"/>
  <c r="AL52" i="11"/>
  <c r="AN52" i="11" s="1"/>
  <c r="AO52" i="11" l="1"/>
  <c r="AR52" i="11"/>
  <c r="AS52" i="11" s="1"/>
  <c r="AT52" i="11" s="1"/>
  <c r="AZ52" i="11" s="1"/>
  <c r="AU52" i="11" l="1"/>
  <c r="AV52" i="11"/>
  <c r="AX52" i="11" s="1"/>
  <c r="BA52" i="11" s="1"/>
  <c r="AW52" i="11" l="1"/>
  <c r="AY52" i="11" s="1"/>
  <c r="BB52" i="11" s="1"/>
  <c r="C53" i="11" s="1"/>
  <c r="E53" i="11" l="1"/>
  <c r="D53" i="11"/>
  <c r="F53" i="11" l="1"/>
  <c r="J53" i="11" l="1"/>
  <c r="G53" i="11"/>
  <c r="H53" i="11" s="1"/>
  <c r="I53" i="11" s="1"/>
  <c r="K53" i="11" l="1"/>
  <c r="L53" i="11" s="1"/>
  <c r="M53" i="11" s="1"/>
  <c r="N53" i="11"/>
  <c r="T53" i="11" l="1"/>
  <c r="V53" i="11" s="1"/>
  <c r="U53" i="11"/>
  <c r="O53" i="11"/>
  <c r="P53" i="11"/>
  <c r="Q53" i="11" l="1"/>
  <c r="R53" i="11" s="1"/>
  <c r="S53" i="11" s="1"/>
  <c r="W53" i="11"/>
  <c r="AC53" i="11" l="1"/>
  <c r="AD53" i="11"/>
  <c r="AF53" i="11" s="1"/>
  <c r="Y53" i="11"/>
  <c r="X53" i="11"/>
  <c r="Z53" i="11" s="1"/>
  <c r="AA53" i="11" s="1"/>
  <c r="AB53" i="11" s="1"/>
  <c r="AG53" i="11" l="1"/>
  <c r="AH53" i="11"/>
  <c r="AL53" i="11"/>
  <c r="AM53" i="11"/>
  <c r="AO53" i="11" s="1"/>
  <c r="AE53" i="11"/>
  <c r="AU53" i="11" l="1"/>
  <c r="AV53" i="11"/>
  <c r="AX53" i="11" s="1"/>
  <c r="BA53" i="11" s="1"/>
  <c r="AN53" i="11"/>
  <c r="AI53" i="11"/>
  <c r="AJ53" i="11" s="1"/>
  <c r="AK53" i="11" s="1"/>
  <c r="AQ53" i="11" l="1"/>
  <c r="AP53" i="11"/>
  <c r="AR53" i="11" s="1"/>
  <c r="AS53" i="11" s="1"/>
  <c r="AT53" i="11" s="1"/>
  <c r="AZ53" i="11" s="1"/>
  <c r="AW53" i="11"/>
  <c r="AY53" i="11" l="1"/>
  <c r="BB53" i="11" s="1"/>
  <c r="C54" i="11" s="1"/>
  <c r="E54" i="11" l="1"/>
  <c r="D54" i="11"/>
  <c r="F54" i="11" l="1"/>
  <c r="J54" i="11" l="1"/>
  <c r="G54" i="11"/>
  <c r="H54" i="11" s="1"/>
  <c r="I54" i="11" s="1"/>
  <c r="N54" i="11" l="1"/>
  <c r="K54" i="11"/>
  <c r="L54" i="11" s="1"/>
  <c r="M54" i="11" s="1"/>
  <c r="O54" i="11" l="1"/>
  <c r="Q54" i="11" s="1"/>
  <c r="R54" i="11" s="1"/>
  <c r="S54" i="11" s="1"/>
  <c r="P54" i="11"/>
  <c r="T54" i="11"/>
  <c r="U54" i="11"/>
  <c r="W54" i="11" s="1"/>
  <c r="X54" i="11" l="1"/>
  <c r="Y54" i="11"/>
  <c r="AC54" i="11"/>
  <c r="AD54" i="11"/>
  <c r="AF54" i="11" s="1"/>
  <c r="V54" i="11"/>
  <c r="AL54" i="11" l="1"/>
  <c r="AN54" i="11" s="1"/>
  <c r="AM54" i="11"/>
  <c r="AO54" i="11" s="1"/>
  <c r="AE54" i="11"/>
  <c r="Z54" i="11"/>
  <c r="AA54" i="11" s="1"/>
  <c r="AB54" i="11" s="1"/>
  <c r="AH54" i="11" l="1"/>
  <c r="AG54" i="11"/>
  <c r="AI54" i="11" s="1"/>
  <c r="AJ54" i="11" s="1"/>
  <c r="AK54" i="11" s="1"/>
  <c r="AU54" i="11"/>
  <c r="AV54" i="11"/>
  <c r="AX54" i="11" s="1"/>
  <c r="BA54" i="11" s="1"/>
  <c r="AP54" i="11" l="1"/>
  <c r="AQ54" i="11"/>
  <c r="AW54" i="11"/>
  <c r="AR54" i="11" l="1"/>
  <c r="AS54" i="11" s="1"/>
  <c r="AT54" i="11" s="1"/>
  <c r="AZ54" i="11" s="1"/>
  <c r="AY54" i="11" l="1"/>
  <c r="BB54" i="11" s="1"/>
  <c r="C55" i="11" s="1"/>
  <c r="D55" i="11" l="1"/>
  <c r="E55" i="11"/>
  <c r="F55" i="11" s="1"/>
  <c r="J55" i="11" l="1"/>
  <c r="G55" i="11"/>
  <c r="H55" i="11" s="1"/>
  <c r="I55" i="11" s="1"/>
  <c r="N55" i="11" l="1"/>
  <c r="K55" i="11"/>
  <c r="L55" i="11" s="1"/>
  <c r="M55" i="11" s="1"/>
  <c r="U55" i="11" l="1"/>
  <c r="T55" i="11"/>
  <c r="V55" i="11" s="1"/>
  <c r="O55" i="11"/>
  <c r="P55" i="11"/>
  <c r="Q55" i="11" l="1"/>
  <c r="R55" i="11" s="1"/>
  <c r="S55" i="11" s="1"/>
  <c r="W55" i="11"/>
  <c r="X55" i="11" l="1"/>
  <c r="Z55" i="11" s="1"/>
  <c r="AA55" i="11" s="1"/>
  <c r="AB55" i="11" s="1"/>
  <c r="Y55" i="11"/>
  <c r="AC55" i="11"/>
  <c r="AD55" i="11"/>
  <c r="AF55" i="11" s="1"/>
  <c r="AG55" i="11" l="1"/>
  <c r="AH55" i="11"/>
  <c r="AM55" i="11"/>
  <c r="AO55" i="11" s="1"/>
  <c r="AL55" i="11"/>
  <c r="AN55" i="11" s="1"/>
  <c r="AE55" i="11"/>
  <c r="AU55" i="11" l="1"/>
  <c r="AW55" i="11" s="1"/>
  <c r="AV55" i="11"/>
  <c r="AI55" i="11"/>
  <c r="AJ55" i="11" s="1"/>
  <c r="AK55" i="11" s="1"/>
  <c r="AP55" i="11" l="1"/>
  <c r="AQ55" i="11"/>
  <c r="AX55" i="11"/>
  <c r="BA55" i="11" s="1"/>
  <c r="AR55" i="11" l="1"/>
  <c r="AS55" i="11" l="1"/>
  <c r="AT55" i="11" s="1"/>
  <c r="AZ55" i="11" s="1"/>
  <c r="AY55" i="11"/>
  <c r="BB55" i="11" s="1"/>
  <c r="C56" i="11" s="1"/>
  <c r="E56" i="11" l="1"/>
  <c r="D56" i="11"/>
  <c r="F56" i="11" l="1"/>
  <c r="G56" i="11" l="1"/>
  <c r="H56" i="11" s="1"/>
  <c r="I56" i="11" s="1"/>
  <c r="J56" i="11"/>
  <c r="N56" i="11" l="1"/>
  <c r="K56" i="11"/>
  <c r="L56" i="11" s="1"/>
  <c r="M56" i="11" s="1"/>
  <c r="O56" i="11" l="1"/>
  <c r="Q56" i="11" s="1"/>
  <c r="R56" i="11" s="1"/>
  <c r="S56" i="11" s="1"/>
  <c r="P56" i="11"/>
  <c r="T56" i="11"/>
  <c r="U56" i="11"/>
  <c r="W56" i="11" s="1"/>
  <c r="Y56" i="11" l="1"/>
  <c r="X56" i="11"/>
  <c r="Z56" i="11" s="1"/>
  <c r="AA56" i="11" s="1"/>
  <c r="AB56" i="11" s="1"/>
  <c r="AC56" i="11"/>
  <c r="AD56" i="11"/>
  <c r="AF56" i="11" s="1"/>
  <c r="V56" i="11"/>
  <c r="AG56" i="11" l="1"/>
  <c r="AI56" i="11" s="1"/>
  <c r="AJ56" i="11" s="1"/>
  <c r="AK56" i="11" s="1"/>
  <c r="AH56" i="11"/>
  <c r="AL56" i="11"/>
  <c r="AM56" i="11"/>
  <c r="AO56" i="11" s="1"/>
  <c r="AE56" i="11"/>
  <c r="AQ56" i="11" l="1"/>
  <c r="AP56" i="11"/>
  <c r="AR56" i="11" s="1"/>
  <c r="AS56" i="11" s="1"/>
  <c r="AT56" i="11" s="1"/>
  <c r="AZ56" i="11" s="1"/>
  <c r="AV56" i="11"/>
  <c r="AU56" i="11"/>
  <c r="AW56" i="11" s="1"/>
  <c r="AY56" i="11" s="1"/>
  <c r="AN56" i="11"/>
  <c r="AX56" i="11" l="1"/>
  <c r="BA56" i="11" s="1"/>
  <c r="BB56" i="11" s="1"/>
  <c r="C57" i="11" s="1"/>
  <c r="D57" i="11" l="1"/>
  <c r="E57" i="11"/>
  <c r="F57" i="11" s="1"/>
  <c r="G57" i="11" l="1"/>
  <c r="H57" i="11" s="1"/>
  <c r="I57" i="11" s="1"/>
  <c r="J57" i="11"/>
  <c r="K57" i="11" l="1"/>
  <c r="L57" i="11" s="1"/>
  <c r="M57" i="11" s="1"/>
  <c r="N57" i="11"/>
  <c r="U57" i="11" l="1"/>
  <c r="T57" i="11"/>
  <c r="V57" i="11" s="1"/>
  <c r="O57" i="11"/>
  <c r="P57" i="11"/>
  <c r="Q57" i="11" l="1"/>
  <c r="R57" i="11" s="1"/>
  <c r="S57" i="11" s="1"/>
  <c r="W57" i="11"/>
  <c r="AC57" i="11" l="1"/>
  <c r="AE57" i="11" s="1"/>
  <c r="AD57" i="11"/>
  <c r="AF57" i="11" s="1"/>
  <c r="X57" i="11"/>
  <c r="Y57" i="11"/>
  <c r="AL57" i="11" l="1"/>
  <c r="AM57" i="11"/>
  <c r="AO57" i="11" s="1"/>
  <c r="Z57" i="11"/>
  <c r="AA57" i="11" s="1"/>
  <c r="AB57" i="11" s="1"/>
  <c r="AU57" i="11" l="1"/>
  <c r="AV57" i="11"/>
  <c r="AX57" i="11" s="1"/>
  <c r="BA57" i="11" s="1"/>
  <c r="AG57" i="11"/>
  <c r="AH57" i="11"/>
  <c r="AN57" i="11"/>
  <c r="AI57" i="11" l="1"/>
  <c r="AJ57" i="11" s="1"/>
  <c r="AK57" i="11" s="1"/>
  <c r="AW57" i="11"/>
  <c r="AP57" i="11" l="1"/>
  <c r="AQ57" i="11"/>
  <c r="AR57" i="11" l="1"/>
  <c r="AS57" i="11" l="1"/>
  <c r="AT57" i="11" s="1"/>
  <c r="AZ57" i="11" s="1"/>
  <c r="AY57" i="11"/>
  <c r="BB57" i="11" s="1"/>
  <c r="C58" i="11" s="1"/>
  <c r="D58" i="11" l="1"/>
  <c r="E58" i="11"/>
  <c r="F58" i="11" l="1"/>
  <c r="J58" i="11" l="1"/>
  <c r="G58" i="11"/>
  <c r="H58" i="11" s="1"/>
  <c r="I58" i="11" s="1"/>
  <c r="N58" i="11" l="1"/>
  <c r="K58" i="11"/>
  <c r="L58" i="11" s="1"/>
  <c r="M58" i="11" s="1"/>
  <c r="U58" i="11" l="1"/>
  <c r="W58" i="11" s="1"/>
  <c r="T58" i="11"/>
  <c r="O58" i="11"/>
  <c r="P58" i="11"/>
  <c r="Q58" i="11" l="1"/>
  <c r="R58" i="11" s="1"/>
  <c r="S58" i="11" s="1"/>
  <c r="AC58" i="11"/>
  <c r="AE58" i="11" s="1"/>
  <c r="AD58" i="11"/>
  <c r="AF58" i="11" s="1"/>
  <c r="V58" i="11"/>
  <c r="AM58" i="11" l="1"/>
  <c r="AO58" i="11" s="1"/>
  <c r="AL58" i="11"/>
  <c r="Y58" i="11"/>
  <c r="X58" i="11"/>
  <c r="AU58" i="11" l="1"/>
  <c r="AV58" i="11"/>
  <c r="AX58" i="11" s="1"/>
  <c r="BA58" i="11" s="1"/>
  <c r="Z58" i="11"/>
  <c r="AA58" i="11" s="1"/>
  <c r="AB58" i="11" s="1"/>
  <c r="AN58" i="11"/>
  <c r="AG58" i="11" l="1"/>
  <c r="AH58" i="11"/>
  <c r="AW58" i="11"/>
  <c r="AI58" i="11" l="1"/>
  <c r="AJ58" i="11" s="1"/>
  <c r="AK58" i="11" s="1"/>
  <c r="AQ58" i="11" l="1"/>
  <c r="AP58" i="11"/>
  <c r="AR58" i="11" l="1"/>
  <c r="AS58" i="11" l="1"/>
  <c r="AT58" i="11" s="1"/>
  <c r="AZ58" i="11" s="1"/>
  <c r="AY58" i="11"/>
  <c r="BB58" i="11" s="1"/>
  <c r="C59" i="11" s="1"/>
  <c r="D59" i="11" l="1"/>
  <c r="E59" i="11"/>
  <c r="F59" i="11" s="1"/>
  <c r="J59" i="11" l="1"/>
  <c r="G59" i="11"/>
  <c r="H59" i="11" s="1"/>
  <c r="I59" i="11" s="1"/>
  <c r="N59" i="11" l="1"/>
  <c r="K59" i="11"/>
  <c r="L59" i="11" s="1"/>
  <c r="M59" i="11" s="1"/>
  <c r="P59" i="11" l="1"/>
  <c r="O59" i="11"/>
  <c r="T59" i="11"/>
  <c r="V59" i="11" s="1"/>
  <c r="U59" i="11"/>
  <c r="W59" i="11" s="1"/>
  <c r="AC59" i="11" l="1"/>
  <c r="AD59" i="11"/>
  <c r="AF59" i="11" s="1"/>
  <c r="Q59" i="11"/>
  <c r="R59" i="11" s="1"/>
  <c r="S59" i="11" s="1"/>
  <c r="AL59" i="11" l="1"/>
  <c r="AN59" i="11" s="1"/>
  <c r="AM59" i="11"/>
  <c r="Y59" i="11"/>
  <c r="X59" i="11"/>
  <c r="AE59" i="11"/>
  <c r="Z59" i="11" l="1"/>
  <c r="AA59" i="11" s="1"/>
  <c r="AB59" i="11" s="1"/>
  <c r="AO59" i="11"/>
  <c r="AU59" i="11" l="1"/>
  <c r="AV59" i="11"/>
  <c r="AX59" i="11" s="1"/>
  <c r="BA59" i="11" s="1"/>
  <c r="AG59" i="11"/>
  <c r="AH59" i="11"/>
  <c r="AI59" i="11" l="1"/>
  <c r="AJ59" i="11" s="1"/>
  <c r="AK59" i="11" s="1"/>
  <c r="AW59" i="11"/>
  <c r="AQ59" i="11" l="1"/>
  <c r="AP59" i="11"/>
  <c r="AR59" i="11" s="1"/>
  <c r="AS59" i="11" s="1"/>
  <c r="AT59" i="11" s="1"/>
  <c r="AZ59" i="11" s="1"/>
  <c r="AY59" i="11" l="1"/>
  <c r="BB59" i="11" s="1"/>
  <c r="C60" i="11" s="1"/>
  <c r="E60" i="11" l="1"/>
  <c r="D60" i="11"/>
  <c r="F60" i="11" l="1"/>
  <c r="G60" i="11" l="1"/>
  <c r="H60" i="11" s="1"/>
  <c r="I60" i="11" s="1"/>
  <c r="J60" i="11"/>
  <c r="N60" i="11" l="1"/>
  <c r="K60" i="11"/>
  <c r="L60" i="11" s="1"/>
  <c r="M60" i="11" s="1"/>
  <c r="U60" i="11" l="1"/>
  <c r="W60" i="11" s="1"/>
  <c r="T60" i="11"/>
  <c r="O60" i="11"/>
  <c r="Q60" i="11" s="1"/>
  <c r="R60" i="11" s="1"/>
  <c r="S60" i="11" s="1"/>
  <c r="P60" i="11"/>
  <c r="X60" i="11" l="1"/>
  <c r="Z60" i="11" s="1"/>
  <c r="AA60" i="11" s="1"/>
  <c r="AB60" i="11" s="1"/>
  <c r="Y60" i="11"/>
  <c r="AC60" i="11"/>
  <c r="AE60" i="11" s="1"/>
  <c r="AD60" i="11"/>
  <c r="V60" i="11"/>
  <c r="AH60" i="11" l="1"/>
  <c r="AG60" i="11"/>
  <c r="AF60" i="11"/>
  <c r="AM60" i="11" l="1"/>
  <c r="AO60" i="11" s="1"/>
  <c r="AL60" i="11"/>
  <c r="AI60" i="11"/>
  <c r="AJ60" i="11" s="1"/>
  <c r="AK60" i="11" s="1"/>
  <c r="AU60" i="11" l="1"/>
  <c r="AV60" i="11"/>
  <c r="AX60" i="11" s="1"/>
  <c r="BA60" i="11" s="1"/>
  <c r="AP60" i="11"/>
  <c r="AQ60" i="11"/>
  <c r="AN60" i="11"/>
  <c r="AR60" i="11" l="1"/>
  <c r="AS60" i="11" s="1"/>
  <c r="AT60" i="11" s="1"/>
  <c r="AZ60" i="11" s="1"/>
  <c r="AW60" i="11"/>
  <c r="AY60" i="11" l="1"/>
  <c r="BB60" i="11" s="1"/>
  <c r="C61" i="11" s="1"/>
  <c r="D61" i="11" l="1"/>
  <c r="E61" i="11"/>
  <c r="F61" i="11" s="1"/>
  <c r="J61" i="11" l="1"/>
  <c r="G61" i="11"/>
  <c r="H61" i="11" s="1"/>
  <c r="I61" i="11" s="1"/>
  <c r="K61" i="11" l="1"/>
  <c r="L61" i="11" s="1"/>
  <c r="M61" i="11" s="1"/>
  <c r="N61" i="11"/>
  <c r="O61" i="11" l="1"/>
  <c r="Q61" i="11" s="1"/>
  <c r="R61" i="11" s="1"/>
  <c r="S61" i="11" s="1"/>
  <c r="P61" i="11"/>
  <c r="U61" i="11"/>
  <c r="T61" i="11"/>
  <c r="V61" i="11" s="1"/>
  <c r="W61" i="11" l="1"/>
  <c r="X61" i="11"/>
  <c r="Y61" i="11"/>
  <c r="AC61" i="11" l="1"/>
  <c r="AD61" i="11"/>
  <c r="AF61" i="11" s="1"/>
  <c r="Z61" i="11"/>
  <c r="AA61" i="11" s="1"/>
  <c r="AB61" i="11" s="1"/>
  <c r="AM61" i="11" l="1"/>
  <c r="AO61" i="11" s="1"/>
  <c r="AL61" i="11"/>
  <c r="AG61" i="11"/>
  <c r="AI61" i="11" s="1"/>
  <c r="AJ61" i="11" s="1"/>
  <c r="AK61" i="11" s="1"/>
  <c r="AH61" i="11"/>
  <c r="AE61" i="11"/>
  <c r="AP61" i="11" l="1"/>
  <c r="AQ61" i="11"/>
  <c r="AV61" i="11"/>
  <c r="AU61" i="11"/>
  <c r="AW61" i="11" s="1"/>
  <c r="AN61" i="11"/>
  <c r="AX61" i="11" l="1"/>
  <c r="BA61" i="11" s="1"/>
  <c r="AR61" i="11"/>
  <c r="AS61" i="11" s="1"/>
  <c r="AT61" i="11" s="1"/>
  <c r="AZ61" i="11" s="1"/>
  <c r="AY61" i="11" l="1"/>
  <c r="BB61" i="11" s="1"/>
  <c r="C62" i="11" s="1"/>
  <c r="E62" i="11" l="1"/>
  <c r="F62" i="11" s="1"/>
  <c r="D62" i="11"/>
  <c r="J62" i="11" l="1"/>
  <c r="G62" i="11"/>
  <c r="H62" i="11" s="1"/>
  <c r="I62" i="11" s="1"/>
  <c r="N62" i="11" l="1"/>
  <c r="K62" i="11"/>
  <c r="L62" i="11" s="1"/>
  <c r="M62" i="11" s="1"/>
  <c r="O62" i="11" l="1"/>
  <c r="P62" i="11"/>
  <c r="T62" i="11"/>
  <c r="U62" i="11"/>
  <c r="W62" i="11" s="1"/>
  <c r="AC62" i="11" l="1"/>
  <c r="AD62" i="11"/>
  <c r="AF62" i="11" s="1"/>
  <c r="V62" i="11"/>
  <c r="Q62" i="11"/>
  <c r="R62" i="11" s="1"/>
  <c r="S62" i="11" s="1"/>
  <c r="AL62" i="11" l="1"/>
  <c r="AM62" i="11"/>
  <c r="AO62" i="11" s="1"/>
  <c r="Y62" i="11"/>
  <c r="X62" i="11"/>
  <c r="Z62" i="11" s="1"/>
  <c r="AA62" i="11" s="1"/>
  <c r="AB62" i="11" s="1"/>
  <c r="AE62" i="11"/>
  <c r="AU62" i="11" l="1"/>
  <c r="AV62" i="11"/>
  <c r="AX62" i="11" s="1"/>
  <c r="BA62" i="11" s="1"/>
  <c r="AG62" i="11"/>
  <c r="AH62" i="11"/>
  <c r="AN62" i="11"/>
  <c r="AI62" i="11" l="1"/>
  <c r="AJ62" i="11" s="1"/>
  <c r="AK62" i="11" s="1"/>
  <c r="AW62" i="11"/>
  <c r="AQ62" i="11" l="1"/>
  <c r="AP62" i="11"/>
  <c r="AR62" i="11" s="1"/>
  <c r="AS62" i="11" s="1"/>
  <c r="AT62" i="11" s="1"/>
  <c r="AZ62" i="11" s="1"/>
  <c r="AY62" i="11" l="1"/>
  <c r="BB62" i="11" s="1"/>
  <c r="C63" i="11" s="1"/>
  <c r="D63" i="11" l="1"/>
  <c r="E63" i="11"/>
  <c r="F63" i="11" s="1"/>
  <c r="J63" i="11" l="1"/>
  <c r="G63" i="11"/>
  <c r="H63" i="11" s="1"/>
  <c r="I63" i="11" s="1"/>
  <c r="K63" i="11" l="1"/>
  <c r="L63" i="11" s="1"/>
  <c r="M63" i="11" s="1"/>
  <c r="N63" i="11"/>
  <c r="T63" i="11" l="1"/>
  <c r="U63" i="11"/>
  <c r="W63" i="11" s="1"/>
  <c r="O63" i="11"/>
  <c r="Q63" i="11" s="1"/>
  <c r="R63" i="11" s="1"/>
  <c r="S63" i="11" s="1"/>
  <c r="P63" i="11"/>
  <c r="X63" i="11" l="1"/>
  <c r="Y63" i="11"/>
  <c r="AC63" i="11"/>
  <c r="AD63" i="11"/>
  <c r="AF63" i="11" s="1"/>
  <c r="V63" i="11"/>
  <c r="AL63" i="11" l="1"/>
  <c r="AM63" i="11"/>
  <c r="AO63" i="11" s="1"/>
  <c r="AE63" i="11"/>
  <c r="Z63" i="11"/>
  <c r="AA63" i="11" s="1"/>
  <c r="AB63" i="11" s="1"/>
  <c r="AU63" i="11" l="1"/>
  <c r="AW63" i="11" s="1"/>
  <c r="AV63" i="11"/>
  <c r="AH63" i="11"/>
  <c r="AG63" i="11"/>
  <c r="AI63" i="11" s="1"/>
  <c r="AJ63" i="11" s="1"/>
  <c r="AK63" i="11" s="1"/>
  <c r="AN63" i="11"/>
  <c r="AP63" i="11" l="1"/>
  <c r="AR63" i="11" s="1"/>
  <c r="AS63" i="11" s="1"/>
  <c r="AT63" i="11" s="1"/>
  <c r="AZ63" i="11" s="1"/>
  <c r="AQ63" i="11"/>
  <c r="AX63" i="11"/>
  <c r="BA63" i="11" s="1"/>
  <c r="AY63" i="11" l="1"/>
  <c r="BB63" i="11" s="1"/>
  <c r="C64" i="11" s="1"/>
  <c r="D64" i="11" l="1"/>
  <c r="E64" i="11"/>
  <c r="F64" i="11" l="1"/>
  <c r="J64" i="11" l="1"/>
  <c r="G64" i="11"/>
  <c r="H64" i="11" s="1"/>
  <c r="I64" i="11" s="1"/>
  <c r="K64" i="11" l="1"/>
  <c r="L64" i="11" s="1"/>
  <c r="M64" i="11" s="1"/>
  <c r="N64" i="11"/>
  <c r="U64" i="11" l="1"/>
  <c r="T64" i="11"/>
  <c r="V64" i="11" s="1"/>
  <c r="O64" i="11"/>
  <c r="P64" i="11"/>
  <c r="Q64" i="11" l="1"/>
  <c r="R64" i="11" s="1"/>
  <c r="S64" i="11" s="1"/>
  <c r="W64" i="11"/>
  <c r="Y64" i="11" l="1"/>
  <c r="X64" i="11"/>
  <c r="Z64" i="11" s="1"/>
  <c r="AA64" i="11" s="1"/>
  <c r="AB64" i="11" s="1"/>
  <c r="AC64" i="11"/>
  <c r="AD64" i="11"/>
  <c r="AF64" i="11" s="1"/>
  <c r="AM64" i="11" l="1"/>
  <c r="AL64" i="11"/>
  <c r="AN64" i="11" s="1"/>
  <c r="AG64" i="11"/>
  <c r="AH64" i="11"/>
  <c r="AE64" i="11"/>
  <c r="AI64" i="11" l="1"/>
  <c r="AJ64" i="11" s="1"/>
  <c r="AK64" i="11" s="1"/>
  <c r="AO64" i="11"/>
  <c r="AU64" i="11" l="1"/>
  <c r="AW64" i="11" s="1"/>
  <c r="AV64" i="11"/>
  <c r="AQ64" i="11"/>
  <c r="AP64" i="11"/>
  <c r="AR64" i="11" l="1"/>
  <c r="AS64" i="11" s="1"/>
  <c r="AT64" i="11" s="1"/>
  <c r="AZ64" i="11" s="1"/>
  <c r="AX64" i="11"/>
  <c r="BA64" i="11" s="1"/>
  <c r="AY64" i="11" l="1"/>
  <c r="BB64" i="11" s="1"/>
  <c r="C65" i="11" s="1"/>
  <c r="E65" i="11" l="1"/>
  <c r="F65" i="11" s="1"/>
  <c r="D65" i="11"/>
  <c r="J65" i="11" l="1"/>
  <c r="G65" i="11"/>
  <c r="H65" i="11" s="1"/>
  <c r="I65" i="11" s="1"/>
  <c r="K65" i="11" l="1"/>
  <c r="L65" i="11" s="1"/>
  <c r="M65" i="11" s="1"/>
  <c r="N65" i="11"/>
  <c r="O65" i="11" l="1"/>
  <c r="Q65" i="11" s="1"/>
  <c r="R65" i="11" s="1"/>
  <c r="S65" i="11" s="1"/>
  <c r="P65" i="11"/>
  <c r="T65" i="11"/>
  <c r="V65" i="11" s="1"/>
  <c r="U65" i="11"/>
  <c r="Y65" i="11" l="1"/>
  <c r="X65" i="11"/>
  <c r="Z65" i="11" s="1"/>
  <c r="AA65" i="11" s="1"/>
  <c r="AB65" i="11" s="1"/>
  <c r="W65" i="11"/>
  <c r="AC65" i="11" l="1"/>
  <c r="AE65" i="11" s="1"/>
  <c r="AD65" i="11"/>
  <c r="AG65" i="11"/>
  <c r="AI65" i="11" s="1"/>
  <c r="AJ65" i="11" s="1"/>
  <c r="AK65" i="11" s="1"/>
  <c r="AH65" i="11"/>
  <c r="AQ65" i="11" l="1"/>
  <c r="AP65" i="11"/>
  <c r="AR65" i="11" s="1"/>
  <c r="AS65" i="11" s="1"/>
  <c r="AT65" i="11" s="1"/>
  <c r="AZ65" i="11" s="1"/>
  <c r="AF65" i="11"/>
  <c r="AL65" i="11" l="1"/>
  <c r="AN65" i="11" s="1"/>
  <c r="AM65" i="11"/>
  <c r="AO65" i="11" l="1"/>
  <c r="AV65" i="11" l="1"/>
  <c r="AU65" i="11"/>
  <c r="AW65" i="11" s="1"/>
  <c r="AY65" i="11" s="1"/>
  <c r="AX65" i="11" l="1"/>
  <c r="BA65" i="11" s="1"/>
  <c r="BB65" i="11" s="1"/>
  <c r="C66" i="11" s="1"/>
  <c r="D66" i="11" l="1"/>
  <c r="E66" i="11"/>
  <c r="F66" i="11" s="1"/>
  <c r="G66" i="11" l="1"/>
  <c r="H66" i="11" s="1"/>
  <c r="I66" i="11" s="1"/>
  <c r="J66" i="11"/>
  <c r="K66" i="11" l="1"/>
  <c r="L66" i="11" s="1"/>
  <c r="M66" i="11" s="1"/>
  <c r="N66" i="11"/>
  <c r="T66" i="11" l="1"/>
  <c r="U66" i="11"/>
  <c r="W66" i="11" s="1"/>
  <c r="O66" i="11"/>
  <c r="P66" i="11"/>
  <c r="AC66" i="11" l="1"/>
  <c r="AD66" i="11"/>
  <c r="AF66" i="11" s="1"/>
  <c r="Q66" i="11"/>
  <c r="R66" i="11" s="1"/>
  <c r="S66" i="11" s="1"/>
  <c r="V66" i="11"/>
  <c r="AM66" i="11" l="1"/>
  <c r="AL66" i="11"/>
  <c r="AN66" i="11" s="1"/>
  <c r="X66" i="11"/>
  <c r="Y66" i="11"/>
  <c r="AE66" i="11"/>
  <c r="Z66" i="11" l="1"/>
  <c r="AA66" i="11" s="1"/>
  <c r="AB66" i="11" s="1"/>
  <c r="AO66" i="11"/>
  <c r="AU66" i="11" l="1"/>
  <c r="AW66" i="11" s="1"/>
  <c r="AV66" i="11"/>
  <c r="AX66" i="11" s="1"/>
  <c r="BA66" i="11" s="1"/>
  <c r="AG66" i="11"/>
  <c r="AI66" i="11" s="1"/>
  <c r="AJ66" i="11" s="1"/>
  <c r="AK66" i="11" s="1"/>
  <c r="AH66" i="11"/>
  <c r="AP66" i="11" l="1"/>
  <c r="AQ66" i="11"/>
  <c r="AR66" i="11" l="1"/>
  <c r="AS66" i="11" l="1"/>
  <c r="AT66" i="11" s="1"/>
  <c r="AZ66" i="11" s="1"/>
  <c r="AY66" i="11"/>
  <c r="BB66" i="11" s="1"/>
  <c r="C67" i="11" s="1"/>
  <c r="D67" i="11" l="1"/>
  <c r="E67" i="11"/>
  <c r="F67" i="11" s="1"/>
  <c r="J67" i="11" l="1"/>
  <c r="G67" i="11"/>
  <c r="H67" i="11" s="1"/>
  <c r="I67" i="11" s="1"/>
  <c r="K67" i="11" l="1"/>
  <c r="L67" i="11" s="1"/>
  <c r="M67" i="11" s="1"/>
  <c r="N67" i="11"/>
  <c r="U67" i="11" l="1"/>
  <c r="T67" i="11"/>
  <c r="V67" i="11" s="1"/>
  <c r="O67" i="11"/>
  <c r="P67" i="11"/>
  <c r="Q67" i="11" l="1"/>
  <c r="R67" i="11" s="1"/>
  <c r="S67" i="11" s="1"/>
  <c r="W67" i="11"/>
  <c r="AC67" i="11" l="1"/>
  <c r="AD67" i="11"/>
  <c r="AF67" i="11" s="1"/>
  <c r="Y67" i="11"/>
  <c r="X67" i="11"/>
  <c r="Z67" i="11" s="1"/>
  <c r="AA67" i="11" s="1"/>
  <c r="AB67" i="11" s="1"/>
  <c r="AM67" i="11" l="1"/>
  <c r="AL67" i="11"/>
  <c r="AN67" i="11" s="1"/>
  <c r="AG67" i="11"/>
  <c r="AH67" i="11"/>
  <c r="AE67" i="11"/>
  <c r="AI67" i="11" l="1"/>
  <c r="AJ67" i="11" s="1"/>
  <c r="AK67" i="11" s="1"/>
  <c r="AO67" i="11"/>
  <c r="AU67" i="11" l="1"/>
  <c r="AV67" i="11"/>
  <c r="AX67" i="11" s="1"/>
  <c r="BA67" i="11" s="1"/>
  <c r="AQ67" i="11"/>
  <c r="AP67" i="11"/>
  <c r="AR67" i="11" s="1"/>
  <c r="AS67" i="11" s="1"/>
  <c r="AT67" i="11" s="1"/>
  <c r="AZ67" i="11" s="1"/>
  <c r="AW67" i="11" l="1"/>
  <c r="AY67" i="11" s="1"/>
  <c r="BB67" i="11" s="1"/>
  <c r="C68" i="11" s="1"/>
  <c r="D68" i="11" l="1"/>
  <c r="E68" i="11"/>
  <c r="F68" i="11" s="1"/>
  <c r="J68" i="11" l="1"/>
  <c r="G68" i="11"/>
  <c r="H68" i="11" s="1"/>
  <c r="I68" i="11" s="1"/>
  <c r="K68" i="11" l="1"/>
  <c r="L68" i="11" s="1"/>
  <c r="M68" i="11" s="1"/>
  <c r="N68" i="11"/>
  <c r="T68" i="11" l="1"/>
  <c r="U68" i="11"/>
  <c r="W68" i="11" s="1"/>
  <c r="P68" i="11"/>
  <c r="O68" i="11"/>
  <c r="Q68" i="11" s="1"/>
  <c r="R68" i="11" s="1"/>
  <c r="S68" i="11" s="1"/>
  <c r="AC68" i="11" l="1"/>
  <c r="AD68" i="11"/>
  <c r="AF68" i="11" s="1"/>
  <c r="Y68" i="11"/>
  <c r="X68" i="11"/>
  <c r="Z68" i="11" s="1"/>
  <c r="AA68" i="11" s="1"/>
  <c r="AB68" i="11" s="1"/>
  <c r="V68" i="11"/>
  <c r="AL68" i="11" l="1"/>
  <c r="AM68" i="11"/>
  <c r="AO68" i="11" s="1"/>
  <c r="AG68" i="11"/>
  <c r="AH68" i="11"/>
  <c r="AE68" i="11"/>
  <c r="AU68" i="11" l="1"/>
  <c r="AV68" i="11"/>
  <c r="AX68" i="11" s="1"/>
  <c r="BA68" i="11" s="1"/>
  <c r="AI68" i="11"/>
  <c r="AJ68" i="11" s="1"/>
  <c r="AK68" i="11" s="1"/>
  <c r="AN68" i="11"/>
  <c r="AQ68" i="11" l="1"/>
  <c r="AP68" i="11"/>
  <c r="AR68" i="11" s="1"/>
  <c r="AS68" i="11" s="1"/>
  <c r="AT68" i="11" s="1"/>
  <c r="AZ68" i="11" s="1"/>
  <c r="AW68" i="11"/>
  <c r="AY68" i="11" l="1"/>
  <c r="BB68" i="11" s="1"/>
  <c r="C69" i="11" s="1"/>
  <c r="E69" i="11" l="1"/>
  <c r="D69" i="11"/>
  <c r="F69" i="11" l="1"/>
  <c r="G69" i="11" l="1"/>
  <c r="H69" i="11" s="1"/>
  <c r="I69" i="11" s="1"/>
  <c r="J69" i="11"/>
  <c r="N69" i="11" l="1"/>
  <c r="K69" i="11"/>
  <c r="L69" i="11" s="1"/>
  <c r="M69" i="11" s="1"/>
  <c r="U69" i="11" l="1"/>
  <c r="W69" i="11" s="1"/>
  <c r="T69" i="11"/>
  <c r="V69" i="11" s="1"/>
  <c r="O69" i="11"/>
  <c r="Q69" i="11" s="1"/>
  <c r="R69" i="11" s="1"/>
  <c r="S69" i="11" s="1"/>
  <c r="P69" i="11"/>
  <c r="X69" i="11" l="1"/>
  <c r="Y69" i="11"/>
  <c r="AC69" i="11"/>
  <c r="AE69" i="11" s="1"/>
  <c r="AD69" i="11"/>
  <c r="AF69" i="11" s="1"/>
  <c r="AM69" i="11" l="1"/>
  <c r="AL69" i="11"/>
  <c r="AN69" i="11" s="1"/>
  <c r="Z69" i="11"/>
  <c r="AA69" i="11" s="1"/>
  <c r="AB69" i="11" s="1"/>
  <c r="AG69" i="11" l="1"/>
  <c r="AH69" i="11"/>
  <c r="AO69" i="11"/>
  <c r="AU69" i="11" l="1"/>
  <c r="AV69" i="11"/>
  <c r="AX69" i="11" s="1"/>
  <c r="BA69" i="11" s="1"/>
  <c r="AI69" i="11"/>
  <c r="AJ69" i="11" s="1"/>
  <c r="AK69" i="11" s="1"/>
  <c r="AP69" i="11" l="1"/>
  <c r="AQ69" i="11"/>
  <c r="AW69" i="11"/>
  <c r="AR69" i="11" l="1"/>
  <c r="AS69" i="11" s="1"/>
  <c r="AT69" i="11" s="1"/>
  <c r="AZ69" i="11" s="1"/>
  <c r="AY69" i="11" l="1"/>
  <c r="BB69" i="11" s="1"/>
  <c r="C70" i="11" s="1"/>
  <c r="E70" i="11" l="1"/>
  <c r="D70" i="11"/>
  <c r="F70" i="11" l="1"/>
  <c r="J70" i="11" l="1"/>
  <c r="G70" i="11"/>
  <c r="H70" i="11" s="1"/>
  <c r="I70" i="11" s="1"/>
  <c r="N70" i="11" l="1"/>
  <c r="K70" i="11"/>
  <c r="L70" i="11" s="1"/>
  <c r="M70" i="11" s="1"/>
  <c r="O70" i="11" l="1"/>
  <c r="P70" i="11"/>
  <c r="U70" i="11"/>
  <c r="W70" i="11" s="1"/>
  <c r="T70" i="11"/>
  <c r="AC70" i="11" l="1"/>
  <c r="AD70" i="11"/>
  <c r="AF70" i="11" s="1"/>
  <c r="V70" i="11"/>
  <c r="Q70" i="11"/>
  <c r="R70" i="11" s="1"/>
  <c r="S70" i="11" s="1"/>
  <c r="AM70" i="11" l="1"/>
  <c r="AL70" i="11"/>
  <c r="AN70" i="11" s="1"/>
  <c r="X70" i="11"/>
  <c r="Y70" i="11"/>
  <c r="AE70" i="11"/>
  <c r="Z70" i="11" l="1"/>
  <c r="AA70" i="11" s="1"/>
  <c r="AB70" i="11" s="1"/>
  <c r="AO70" i="11"/>
  <c r="AV70" i="11" l="1"/>
  <c r="AU70" i="11"/>
  <c r="AW70" i="11" s="1"/>
  <c r="AG70" i="11"/>
  <c r="AH70" i="11"/>
  <c r="AI70" i="11" l="1"/>
  <c r="AJ70" i="11" s="1"/>
  <c r="AK70" i="11" s="1"/>
  <c r="AX70" i="11"/>
  <c r="BA70" i="11" s="1"/>
  <c r="AP70" i="11" l="1"/>
  <c r="AQ70" i="11"/>
  <c r="AR70" i="11" l="1"/>
  <c r="AS70" i="11" l="1"/>
  <c r="AT70" i="11" s="1"/>
  <c r="AZ70" i="11" s="1"/>
  <c r="AY70" i="11"/>
  <c r="BB70" i="11" s="1"/>
</calcChain>
</file>

<file path=xl/sharedStrings.xml><?xml version="1.0" encoding="utf-8"?>
<sst xmlns="http://schemas.openxmlformats.org/spreadsheetml/2006/main" count="1474" uniqueCount="132">
  <si>
    <t>Cutting Speed, v</t>
  </si>
  <si>
    <t>Density, rho</t>
  </si>
  <si>
    <t>Half-width, b</t>
  </si>
  <si>
    <t>Specific Heat, c</t>
  </si>
  <si>
    <t>Thermal Conductivity, k</t>
  </si>
  <si>
    <t>Peclet Number, Pe</t>
  </si>
  <si>
    <t>FINDING PECLET NUMBER</t>
  </si>
  <si>
    <t>FINDING FLASH TEMPERATURE</t>
  </si>
  <si>
    <t>Cutting Force, F</t>
  </si>
  <si>
    <t>Flash Temp (Pe&gt;5)</t>
  </si>
  <si>
    <t>Flash Temp (Pe&lt;5)</t>
  </si>
  <si>
    <t>C4</t>
  </si>
  <si>
    <t>Tool Width</t>
  </si>
  <si>
    <t>STEADY STATE TEMPERATURE</t>
  </si>
  <si>
    <t>x/b</t>
  </si>
  <si>
    <t>P+</t>
  </si>
  <si>
    <t>P-</t>
  </si>
  <si>
    <t>Steady State Temp (1,x/b)</t>
  </si>
  <si>
    <t>Steady State Temp (-1&lt;x/b&lt;1)</t>
  </si>
  <si>
    <t>Steady State Temp (x/b&lt;-1)</t>
  </si>
  <si>
    <t>Temperature, T</t>
  </si>
  <si>
    <t>summed temp profile</t>
  </si>
  <si>
    <t>normalized</t>
  </si>
  <si>
    <t>f(T)</t>
  </si>
  <si>
    <t>z [m]</t>
  </si>
  <si>
    <t>Material-specific Thermal Residual Stress Response</t>
  </si>
  <si>
    <t>T</t>
  </si>
  <si>
    <t>α</t>
  </si>
  <si>
    <t>σ(equivalent)</t>
  </si>
  <si>
    <t>σ(RS-thermal)</t>
  </si>
  <si>
    <t>E [MPa]</t>
  </si>
  <si>
    <t>σ(yield) [Mpa]</t>
  </si>
  <si>
    <t>extreme 'tail of surface temperature', i.e. bulk temeprature surface expansion is happening against</t>
  </si>
  <si>
    <t>v</t>
  </si>
  <si>
    <r>
      <t>T</t>
    </r>
    <r>
      <rPr>
        <b/>
        <vertAlign val="subscript"/>
        <sz val="22"/>
        <color rgb="FFFF0000"/>
        <rFont val="Calibri"/>
        <family val="2"/>
        <scheme val="minor"/>
      </rPr>
      <t>c</t>
    </r>
  </si>
  <si>
    <t>z/b</t>
  </si>
  <si>
    <t>Residual Stress in MPa:</t>
  </si>
  <si>
    <t>kg/m3</t>
  </si>
  <si>
    <t>m</t>
  </si>
  <si>
    <t>J/kgK</t>
  </si>
  <si>
    <t>W/mK</t>
  </si>
  <si>
    <t>YS</t>
  </si>
  <si>
    <t>CTE</t>
  </si>
  <si>
    <t>T vs Tcritical</t>
  </si>
  <si>
    <t xml:space="preserve">m/min </t>
  </si>
  <si>
    <t>sfm</t>
  </si>
  <si>
    <t>s</t>
  </si>
  <si>
    <r>
      <t>y = -0.0057x</t>
    </r>
    <r>
      <rPr>
        <vertAlign val="superscript"/>
        <sz val="9"/>
        <color rgb="FF595959"/>
        <rFont val="Calibri"/>
        <family val="2"/>
        <scheme val="minor"/>
      </rPr>
      <t>2</t>
    </r>
    <r>
      <rPr>
        <sz val="9"/>
        <color rgb="FF595959"/>
        <rFont val="Calibri"/>
        <family val="2"/>
        <scheme val="minor"/>
      </rPr>
      <t xml:space="preserve"> + 0.0357x + 525.95</t>
    </r>
  </si>
  <si>
    <t>R² = 0.9832</t>
  </si>
  <si>
    <t>Constant</t>
  </si>
  <si>
    <t>degrees</t>
  </si>
  <si>
    <t>Φ</t>
  </si>
  <si>
    <t>Shear Angle</t>
  </si>
  <si>
    <t>Rake Angle</t>
  </si>
  <si>
    <t>Clearance Angle</t>
  </si>
  <si>
    <t>Cutting Edge Radius</t>
  </si>
  <si>
    <t>γ</t>
  </si>
  <si>
    <t>microns</t>
  </si>
  <si>
    <t>rad</t>
  </si>
  <si>
    <t>Uncut chip thickness</t>
  </si>
  <si>
    <t>h</t>
  </si>
  <si>
    <t>mm</t>
  </si>
  <si>
    <t>Shear Plane Length</t>
  </si>
  <si>
    <t>Initial Temperature Guess</t>
  </si>
  <si>
    <t>Ti</t>
  </si>
  <si>
    <t>C</t>
  </si>
  <si>
    <r>
      <rPr>
        <sz val="11"/>
        <color theme="1"/>
        <rFont val="Arial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</si>
  <si>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r>
      <t>r</t>
    </r>
    <r>
      <rPr>
        <b/>
        <i/>
        <vertAlign val="subscript"/>
        <sz val="11"/>
        <color theme="1"/>
        <rFont val="Calibri"/>
        <family val="2"/>
      </rPr>
      <t>β</t>
    </r>
  </si>
  <si>
    <r>
      <t>l</t>
    </r>
    <r>
      <rPr>
        <b/>
        <i/>
        <vertAlign val="subscript"/>
        <sz val="11"/>
        <color theme="1"/>
        <rFont val="Calibri"/>
        <family val="2"/>
      </rPr>
      <t>s</t>
    </r>
  </si>
  <si>
    <r>
      <t>T</t>
    </r>
    <r>
      <rPr>
        <b/>
        <i/>
        <vertAlign val="subscript"/>
        <sz val="11"/>
        <color theme="1"/>
        <rFont val="Calibri"/>
        <family val="2"/>
      </rPr>
      <t>i</t>
    </r>
  </si>
  <si>
    <t>Constants (Fixed Inputs)</t>
  </si>
  <si>
    <t>vc</t>
  </si>
  <si>
    <t>Cutting Speed</t>
  </si>
  <si>
    <r>
      <t>v</t>
    </r>
    <r>
      <rPr>
        <vertAlign val="subscript"/>
        <sz val="11"/>
        <color theme="1"/>
        <rFont val="Calibri"/>
        <family val="2"/>
        <scheme val="minor"/>
      </rPr>
      <t>c</t>
    </r>
  </si>
  <si>
    <t>[m/s]</t>
  </si>
  <si>
    <t>k</t>
  </si>
  <si>
    <t>Thermal Conductivity</t>
  </si>
  <si>
    <t>Shear Plane Calculations</t>
  </si>
  <si>
    <t>Initial Temperature</t>
  </si>
  <si>
    <t>Heat Capacity</t>
  </si>
  <si>
    <t>cp</t>
  </si>
  <si>
    <t>Thermal Number</t>
  </si>
  <si>
    <t>unitless</t>
  </si>
  <si>
    <t>Thermal Layer</t>
  </si>
  <si>
    <t>δT</t>
  </si>
  <si>
    <t>Internal Friction Source Length</t>
  </si>
  <si>
    <t>lint</t>
  </si>
  <si>
    <t>Flank Contact Length</t>
  </si>
  <si>
    <r>
      <t>l</t>
    </r>
    <r>
      <rPr>
        <b/>
        <i/>
        <vertAlign val="subscript"/>
        <sz val="11"/>
        <color theme="1"/>
        <rFont val="Calibri"/>
        <family val="2"/>
      </rPr>
      <t>ext</t>
    </r>
  </si>
  <si>
    <t>b</t>
  </si>
  <si>
    <t>Effective Thermal Contact Length</t>
  </si>
  <si>
    <t>Cutting Force</t>
  </si>
  <si>
    <t>Cutting Width</t>
  </si>
  <si>
    <t>w</t>
  </si>
  <si>
    <t>N</t>
  </si>
  <si>
    <r>
      <t>F</t>
    </r>
    <r>
      <rPr>
        <b/>
        <i/>
        <vertAlign val="subscript"/>
        <sz val="11"/>
        <color theme="1"/>
        <rFont val="Calibri"/>
        <family val="2"/>
      </rPr>
      <t>c</t>
    </r>
  </si>
  <si>
    <t>Heat Partition</t>
  </si>
  <si>
    <t>%</t>
  </si>
  <si>
    <t>R(workpiece)</t>
  </si>
  <si>
    <t>Pe(work)</t>
  </si>
  <si>
    <t>Pe(shear)</t>
  </si>
  <si>
    <t>Tf</t>
  </si>
  <si>
    <t>Flash Temperature (Pe&lt;5)</t>
  </si>
  <si>
    <t>Flash Temperature (Pe&gt;5)</t>
  </si>
  <si>
    <t>First Iteration Calculations</t>
  </si>
  <si>
    <t>Second Iteration</t>
  </si>
  <si>
    <t>Low Pe&lt;5</t>
  </si>
  <si>
    <t>High Pe&gt;5</t>
  </si>
  <si>
    <t>Third Iteration</t>
  </si>
  <si>
    <t>Fourth Iteration</t>
  </si>
  <si>
    <t>Fifth Iteration</t>
  </si>
  <si>
    <t>Low Pe</t>
  </si>
  <si>
    <t>High Pe</t>
  </si>
  <si>
    <t>iteration</t>
  </si>
  <si>
    <r>
      <t xml:space="preserve">Average </t>
    </r>
    <r>
      <rPr>
        <b/>
        <sz val="11"/>
        <color theme="1"/>
        <rFont val="Calibri"/>
        <family val="2"/>
        <scheme val="minor"/>
      </rPr>
      <t>Pe</t>
    </r>
  </si>
  <si>
    <t xml:space="preserve">Low Pe </t>
  </si>
  <si>
    <t>Average Temperatures</t>
  </si>
  <si>
    <t>Final Temperature</t>
  </si>
  <si>
    <t>[m/min]</t>
  </si>
  <si>
    <t>Tc</t>
  </si>
  <si>
    <t>a</t>
  </si>
  <si>
    <t>m/min</t>
  </si>
  <si>
    <t>m/s</t>
  </si>
  <si>
    <t>DATA</t>
  </si>
  <si>
    <t>Calibration Factor low Pe</t>
  </si>
  <si>
    <t>Calibration Factor high Pe</t>
  </si>
  <si>
    <r>
      <t>a</t>
    </r>
    <r>
      <rPr>
        <b/>
        <i/>
        <vertAlign val="subscript"/>
        <sz val="11"/>
        <color rgb="FF0070C0"/>
        <rFont val="Calibri"/>
        <family val="2"/>
      </rPr>
      <t>1</t>
    </r>
  </si>
  <si>
    <r>
      <t>a</t>
    </r>
    <r>
      <rPr>
        <b/>
        <i/>
        <vertAlign val="subscript"/>
        <sz val="11"/>
        <color rgb="FFFF0000"/>
        <rFont val="Calibri"/>
        <family val="2"/>
      </rPr>
      <t>2</t>
    </r>
  </si>
  <si>
    <t>Y</t>
  </si>
  <si>
    <t>x</t>
  </si>
  <si>
    <t>LOG FIT</t>
  </si>
  <si>
    <t>POWER LAW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</si>
</sst>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5" tint="-0.249977111117893"/>
      <name val="Calibri"/>
      <family val="2"/>
      <scheme val="minor"/>
    </font>
    <font>
      <b/>
      <i/>
      <sz val="12"/>
      <color theme="9" tint="-0.249977111117893"/>
      <name val="Calibri"/>
      <family val="2"/>
      <scheme val="minor"/>
    </font>
    <font>
      <b/>
      <i/>
      <sz val="12"/>
      <color theme="7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FF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vertAlign val="subscript"/>
      <sz val="22"/>
      <color rgb="FFFF000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595959"/>
      <name val="Calibri"/>
      <family val="2"/>
      <scheme val="minor"/>
    </font>
    <font>
      <vertAlign val="superscript"/>
      <sz val="9"/>
      <color rgb="FF595959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i/>
      <sz val="11"/>
      <color theme="1"/>
      <name val="Arial"/>
      <family val="2"/>
    </font>
    <font>
      <b/>
      <i/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rgb="FF0070C0"/>
      <name val="Calibri"/>
      <family val="2"/>
    </font>
    <font>
      <b/>
      <i/>
      <vertAlign val="subscript"/>
      <sz val="11"/>
      <color rgb="FF0070C0"/>
      <name val="Calibri"/>
      <family val="2"/>
    </font>
    <font>
      <b/>
      <i/>
      <sz val="11"/>
      <color rgb="FFFF0000"/>
      <name val="Calibri"/>
      <family val="2"/>
    </font>
    <font>
      <b/>
      <i/>
      <vertAlign val="subscript"/>
      <sz val="11"/>
      <color rgb="FFFF0000"/>
      <name val="Calibri"/>
      <family val="2"/>
    </font>
    <font>
      <sz val="11"/>
      <color rgb="FF7030A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10" borderId="7" xfId="0" applyNumberFormat="1" applyFont="1" applyFill="1" applyBorder="1" applyAlignment="1">
      <alignment horizontal="center"/>
    </xf>
    <xf numFmtId="2" fontId="6" fillId="0" borderId="8" xfId="1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7" fillId="0" borderId="0" xfId="0" applyFont="1"/>
    <xf numFmtId="1" fontId="0" fillId="0" borderId="0" xfId="0" applyNumberFormat="1"/>
    <xf numFmtId="11" fontId="0" fillId="0" borderId="0" xfId="0" applyNumberFormat="1"/>
    <xf numFmtId="0" fontId="8" fillId="0" borderId="0" xfId="0" applyFont="1" applyAlignment="1">
      <alignment horizontal="left"/>
    </xf>
    <xf numFmtId="0" fontId="9" fillId="0" borderId="0" xfId="0" applyFont="1"/>
    <xf numFmtId="0" fontId="10" fillId="9" borderId="0" xfId="0" applyFont="1" applyFill="1"/>
    <xf numFmtId="1" fontId="12" fillId="0" borderId="0" xfId="0" applyNumberFormat="1" applyFont="1"/>
    <xf numFmtId="0" fontId="12" fillId="0" borderId="0" xfId="0" applyFont="1" applyAlignment="1">
      <alignment wrapText="1"/>
    </xf>
    <xf numFmtId="2" fontId="0" fillId="5" borderId="3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11" fontId="14" fillId="0" borderId="0" xfId="0" applyNumberFormat="1" applyFont="1"/>
    <xf numFmtId="9" fontId="0" fillId="9" borderId="0" xfId="1" applyFont="1" applyFill="1" applyAlignment="1">
      <alignment horizontal="center"/>
    </xf>
    <xf numFmtId="0" fontId="15" fillId="0" borderId="0" xfId="0" applyFont="1" applyAlignment="1">
      <alignment horizontal="center" vertical="center" readingOrder="1"/>
    </xf>
    <xf numFmtId="165" fontId="0" fillId="0" borderId="0" xfId="0" applyNumberFormat="1"/>
    <xf numFmtId="0" fontId="0" fillId="0" borderId="11" xfId="0" applyBorder="1"/>
    <xf numFmtId="165" fontId="0" fillId="0" borderId="11" xfId="0" applyNumberFormat="1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8" fillId="0" borderId="10" xfId="0" applyFont="1" applyBorder="1"/>
    <xf numFmtId="0" fontId="18" fillId="0" borderId="13" xfId="0" applyFont="1" applyBorder="1"/>
    <xf numFmtId="0" fontId="18" fillId="0" borderId="15" xfId="0" applyFont="1" applyBorder="1"/>
    <xf numFmtId="0" fontId="19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center"/>
    </xf>
    <xf numFmtId="0" fontId="0" fillId="9" borderId="11" xfId="0" applyFill="1" applyBorder="1"/>
    <xf numFmtId="0" fontId="0" fillId="9" borderId="0" xfId="0" applyFill="1"/>
    <xf numFmtId="165" fontId="0" fillId="9" borderId="0" xfId="0" applyNumberFormat="1" applyFill="1"/>
    <xf numFmtId="0" fontId="0" fillId="9" borderId="16" xfId="0" applyFill="1" applyBorder="1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9" borderId="0" xfId="0" applyNumberFormat="1" applyFill="1"/>
    <xf numFmtId="1" fontId="0" fillId="9" borderId="0" xfId="0" applyNumberFormat="1" applyFill="1"/>
    <xf numFmtId="9" fontId="0" fillId="0" borderId="0" xfId="1" applyFont="1"/>
    <xf numFmtId="0" fontId="23" fillId="0" borderId="0" xfId="0" applyFont="1"/>
    <xf numFmtId="0" fontId="23" fillId="0" borderId="0" xfId="0" applyFont="1" applyAlignment="1">
      <alignment wrapText="1"/>
    </xf>
    <xf numFmtId="0" fontId="24" fillId="0" borderId="0" xfId="0" applyFont="1"/>
    <xf numFmtId="1" fontId="23" fillId="0" borderId="0" xfId="0" applyNumberFormat="1" applyFont="1"/>
    <xf numFmtId="2" fontId="23" fillId="0" borderId="0" xfId="0" applyNumberFormat="1" applyFont="1"/>
    <xf numFmtId="0" fontId="13" fillId="0" borderId="0" xfId="0" applyFont="1" applyAlignment="1">
      <alignment wrapText="1"/>
    </xf>
    <xf numFmtId="0" fontId="25" fillId="0" borderId="0" xfId="0" applyFont="1"/>
    <xf numFmtId="1" fontId="13" fillId="0" borderId="0" xfId="0" applyNumberFormat="1" applyFont="1"/>
    <xf numFmtId="2" fontId="13" fillId="0" borderId="0" xfId="0" applyNumberFormat="1" applyFont="1"/>
    <xf numFmtId="0" fontId="1" fillId="0" borderId="0" xfId="0" applyFont="1"/>
    <xf numFmtId="1" fontId="26" fillId="0" borderId="0" xfId="0" applyNumberFormat="1" applyFont="1"/>
    <xf numFmtId="1" fontId="27" fillId="0" borderId="0" xfId="0" applyNumberFormat="1" applyFont="1"/>
    <xf numFmtId="0" fontId="28" fillId="0" borderId="0" xfId="0" applyFont="1" applyAlignment="1">
      <alignment wrapText="1"/>
    </xf>
    <xf numFmtId="0" fontId="29" fillId="0" borderId="0" xfId="0" applyFont="1"/>
    <xf numFmtId="0" fontId="28" fillId="0" borderId="0" xfId="0" applyFont="1"/>
    <xf numFmtId="1" fontId="28" fillId="0" borderId="0" xfId="0" applyNumberFormat="1" applyFont="1"/>
    <xf numFmtId="9" fontId="30" fillId="11" borderId="0" xfId="1" applyFont="1" applyFill="1"/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2" fontId="0" fillId="9" borderId="11" xfId="0" applyNumberFormat="1" applyFill="1" applyBorder="1"/>
    <xf numFmtId="0" fontId="35" fillId="0" borderId="0" xfId="0" applyFont="1"/>
    <xf numFmtId="165" fontId="3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63500" cap="rnd">
              <a:gradFill>
                <a:gsLst>
                  <a:gs pos="50500">
                    <a:srgbClr val="FFC000"/>
                  </a:gs>
                  <a:gs pos="100000">
                    <a:srgbClr val="00B050"/>
                  </a:gs>
                  <a:gs pos="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xVal>
            <c:numRef>
              <c:f>'AA7050'!$B$14:$B$57</c:f>
              <c:numCache>
                <c:formatCode>General</c:formatCode>
                <c:ptCount val="44"/>
                <c:pt idx="0">
                  <c:v>-2.0009999999999999</c:v>
                </c:pt>
                <c:pt idx="1">
                  <c:v>-1.9009999999999998</c:v>
                </c:pt>
                <c:pt idx="2">
                  <c:v>-1.8009999999999997</c:v>
                </c:pt>
                <c:pt idx="3">
                  <c:v>-1.7009999999999996</c:v>
                </c:pt>
                <c:pt idx="4">
                  <c:v>-1.6009999999999995</c:v>
                </c:pt>
                <c:pt idx="5">
                  <c:v>-1.5009999999999994</c:v>
                </c:pt>
                <c:pt idx="6">
                  <c:v>-1.4009999999999994</c:v>
                </c:pt>
                <c:pt idx="7">
                  <c:v>-1.3009999999999993</c:v>
                </c:pt>
                <c:pt idx="8">
                  <c:v>-1.2009999999999992</c:v>
                </c:pt>
                <c:pt idx="9">
                  <c:v>-1.1009999999999991</c:v>
                </c:pt>
                <c:pt idx="10">
                  <c:v>-1.000999999999999</c:v>
                </c:pt>
                <c:pt idx="11">
                  <c:v>-0.90099999999999902</c:v>
                </c:pt>
                <c:pt idx="12">
                  <c:v>-0.80099999999999905</c:v>
                </c:pt>
                <c:pt idx="13">
                  <c:v>-0.70099999999999907</c:v>
                </c:pt>
                <c:pt idx="14">
                  <c:v>-0.60099999999999909</c:v>
                </c:pt>
                <c:pt idx="15">
                  <c:v>-0.50099999999999911</c:v>
                </c:pt>
                <c:pt idx="16">
                  <c:v>-0.40099999999999913</c:v>
                </c:pt>
                <c:pt idx="17">
                  <c:v>-0.30099999999999916</c:v>
                </c:pt>
                <c:pt idx="18">
                  <c:v>-0.20099999999999915</c:v>
                </c:pt>
                <c:pt idx="19">
                  <c:v>-0.10099999999999915</c:v>
                </c:pt>
                <c:pt idx="20">
                  <c:v>-9.9999999999914047E-4</c:v>
                </c:pt>
                <c:pt idx="21">
                  <c:v>9.9000000000000865E-2</c:v>
                </c:pt>
                <c:pt idx="22">
                  <c:v>0.19900000000000087</c:v>
                </c:pt>
                <c:pt idx="23">
                  <c:v>0.29900000000000088</c:v>
                </c:pt>
                <c:pt idx="24">
                  <c:v>0.39900000000000091</c:v>
                </c:pt>
                <c:pt idx="25">
                  <c:v>0.49900000000000089</c:v>
                </c:pt>
                <c:pt idx="26">
                  <c:v>0.59900000000000087</c:v>
                </c:pt>
                <c:pt idx="27">
                  <c:v>0.69900000000000084</c:v>
                </c:pt>
                <c:pt idx="28">
                  <c:v>0.79900000000000082</c:v>
                </c:pt>
                <c:pt idx="29">
                  <c:v>0.8990000000000008</c:v>
                </c:pt>
                <c:pt idx="30" formatCode="0.00">
                  <c:v>0.99900000000000078</c:v>
                </c:pt>
                <c:pt idx="31">
                  <c:v>1.0990000000000009</c:v>
                </c:pt>
                <c:pt idx="32">
                  <c:v>1.199000000000001</c:v>
                </c:pt>
                <c:pt idx="33">
                  <c:v>1.299000000000001</c:v>
                </c:pt>
                <c:pt idx="34">
                  <c:v>1.3990000000000011</c:v>
                </c:pt>
                <c:pt idx="35">
                  <c:v>1.4990000000000012</c:v>
                </c:pt>
                <c:pt idx="36">
                  <c:v>1.5990000000000013</c:v>
                </c:pt>
                <c:pt idx="37">
                  <c:v>1.6990000000000014</c:v>
                </c:pt>
                <c:pt idx="38">
                  <c:v>1.7990000000000015</c:v>
                </c:pt>
                <c:pt idx="39">
                  <c:v>1.8990000000000016</c:v>
                </c:pt>
                <c:pt idx="40">
                  <c:v>1.9990000000000017</c:v>
                </c:pt>
                <c:pt idx="41">
                  <c:v>2.9990000000000014</c:v>
                </c:pt>
                <c:pt idx="42">
                  <c:v>3.9990000000000014</c:v>
                </c:pt>
                <c:pt idx="43">
                  <c:v>4.9990000000000014</c:v>
                </c:pt>
              </c:numCache>
            </c:numRef>
          </c:xVal>
          <c:yVal>
            <c:numRef>
              <c:f>'AA7050'!$L$14:$L$57</c:f>
              <c:numCache>
                <c:formatCode>0</c:formatCode>
                <c:ptCount val="44"/>
                <c:pt idx="0">
                  <c:v>20.017841415037235</c:v>
                </c:pt>
                <c:pt idx="1">
                  <c:v>20.033243869622588</c:v>
                </c:pt>
                <c:pt idx="2">
                  <c:v>20.062202313190561</c:v>
                </c:pt>
                <c:pt idx="3">
                  <c:v>20.116981777710237</c:v>
                </c:pt>
                <c:pt idx="4">
                  <c:v>20.22141574773924</c:v>
                </c:pt>
                <c:pt idx="5">
                  <c:v>20.422566998455078</c:v>
                </c:pt>
                <c:pt idx="6">
                  <c:v>20.815533070109637</c:v>
                </c:pt>
                <c:pt idx="7">
                  <c:v>21.599458556874076</c:v>
                </c:pt>
                <c:pt idx="8">
                  <c:v>23.218009540222297</c:v>
                </c:pt>
                <c:pt idx="9">
                  <c:v>26.798682866373866</c:v>
                </c:pt>
                <c:pt idx="10">
                  <c:v>37.450666057082472</c:v>
                </c:pt>
                <c:pt idx="11">
                  <c:v>51.499857060049322</c:v>
                </c:pt>
                <c:pt idx="12">
                  <c:v>59.908947602733967</c:v>
                </c:pt>
                <c:pt idx="13">
                  <c:v>66.711823948516539</c:v>
                </c:pt>
                <c:pt idx="14">
                  <c:v>72.600347854455435</c:v>
                </c:pt>
                <c:pt idx="15">
                  <c:v>77.872960060011152</c:v>
                </c:pt>
                <c:pt idx="16">
                  <c:v>82.692580372041803</c:v>
                </c:pt>
                <c:pt idx="17">
                  <c:v>87.16006487576486</c:v>
                </c:pt>
                <c:pt idx="18">
                  <c:v>91.342928593011024</c:v>
                </c:pt>
                <c:pt idx="19">
                  <c:v>95.288642125150389</c:v>
                </c:pt>
                <c:pt idx="20">
                  <c:v>99.03138385302293</c:v>
                </c:pt>
                <c:pt idx="21">
                  <c:v>102.59538062061515</c:v>
                </c:pt>
                <c:pt idx="22">
                  <c:v>105.99596613692403</c:v>
                </c:pt>
                <c:pt idx="23">
                  <c:v>109.2383479340665</c:v>
                </c:pt>
                <c:pt idx="24">
                  <c:v>112.31300019474047</c:v>
                </c:pt>
                <c:pt idx="25">
                  <c:v>115.18475382484141</c:v>
                </c:pt>
                <c:pt idx="26">
                  <c:v>117.76852672752668</c:v>
                </c:pt>
                <c:pt idx="27">
                  <c:v>119.87370304654566</c:v>
                </c:pt>
                <c:pt idx="28">
                  <c:v>121.06395082168827</c:v>
                </c:pt>
                <c:pt idx="29">
                  <c:v>120.21813447724678</c:v>
                </c:pt>
                <c:pt idx="30" formatCode="0.00">
                  <c:v>112.23262575254397</c:v>
                </c:pt>
                <c:pt idx="31">
                  <c:v>100.78641698619592</c:v>
                </c:pt>
                <c:pt idx="32">
                  <c:v>94.921141838211014</c:v>
                </c:pt>
                <c:pt idx="33">
                  <c:v>90.606755338990197</c:v>
                </c:pt>
                <c:pt idx="34">
                  <c:v>87.154813435284709</c:v>
                </c:pt>
                <c:pt idx="35">
                  <c:v>84.269909738341255</c:v>
                </c:pt>
                <c:pt idx="36">
                  <c:v>81.791791413057183</c:v>
                </c:pt>
                <c:pt idx="37">
                  <c:v>79.621883098489405</c:v>
                </c:pt>
                <c:pt idx="38">
                  <c:v>77.69448813745889</c:v>
                </c:pt>
                <c:pt idx="39">
                  <c:v>75.963313934690575</c:v>
                </c:pt>
                <c:pt idx="40">
                  <c:v>74.394352257904359</c:v>
                </c:pt>
                <c:pt idx="41">
                  <c:v>63.882744104741647</c:v>
                </c:pt>
                <c:pt idx="42">
                  <c:v>57.896126046612238</c:v>
                </c:pt>
                <c:pt idx="43">
                  <c:v>53.868549434241125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6-4E13-A354-3D5B862E6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092495"/>
        <c:axId val="1391092911"/>
      </c:scatterChart>
      <c:valAx>
        <c:axId val="13910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911"/>
        <c:crosses val="autoZero"/>
        <c:crossBetween val="midCat"/>
      </c:valAx>
      <c:valAx>
        <c:axId val="13910929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spPr>
            <a:ln w="952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val>
            <c:numRef>
              <c:f>'AA7050'!$L$14:$L$56</c:f>
              <c:numCache>
                <c:formatCode>0</c:formatCode>
                <c:ptCount val="43"/>
                <c:pt idx="0">
                  <c:v>20.017841415037235</c:v>
                </c:pt>
                <c:pt idx="1">
                  <c:v>20.033243869622588</c:v>
                </c:pt>
                <c:pt idx="2">
                  <c:v>20.062202313190561</c:v>
                </c:pt>
                <c:pt idx="3">
                  <c:v>20.116981777710237</c:v>
                </c:pt>
                <c:pt idx="4">
                  <c:v>20.22141574773924</c:v>
                </c:pt>
                <c:pt idx="5">
                  <c:v>20.422566998455078</c:v>
                </c:pt>
                <c:pt idx="6">
                  <c:v>20.815533070109637</c:v>
                </c:pt>
                <c:pt idx="7">
                  <c:v>21.599458556874076</c:v>
                </c:pt>
                <c:pt idx="8">
                  <c:v>23.218009540222297</c:v>
                </c:pt>
                <c:pt idx="9">
                  <c:v>26.798682866373866</c:v>
                </c:pt>
                <c:pt idx="10">
                  <c:v>37.450666057082472</c:v>
                </c:pt>
                <c:pt idx="11">
                  <c:v>51.499857060049322</c:v>
                </c:pt>
                <c:pt idx="12">
                  <c:v>59.908947602733967</c:v>
                </c:pt>
                <c:pt idx="13">
                  <c:v>66.711823948516539</c:v>
                </c:pt>
                <c:pt idx="14">
                  <c:v>72.600347854455435</c:v>
                </c:pt>
                <c:pt idx="15">
                  <c:v>77.872960060011152</c:v>
                </c:pt>
                <c:pt idx="16">
                  <c:v>82.692580372041803</c:v>
                </c:pt>
                <c:pt idx="17">
                  <c:v>87.16006487576486</c:v>
                </c:pt>
                <c:pt idx="18">
                  <c:v>91.342928593011024</c:v>
                </c:pt>
                <c:pt idx="19">
                  <c:v>95.288642125150389</c:v>
                </c:pt>
                <c:pt idx="20">
                  <c:v>99.03138385302293</c:v>
                </c:pt>
                <c:pt idx="21">
                  <c:v>102.59538062061515</c:v>
                </c:pt>
                <c:pt idx="22">
                  <c:v>105.99596613692403</c:v>
                </c:pt>
                <c:pt idx="23">
                  <c:v>109.2383479340665</c:v>
                </c:pt>
                <c:pt idx="24">
                  <c:v>112.31300019474047</c:v>
                </c:pt>
                <c:pt idx="25">
                  <c:v>115.18475382484141</c:v>
                </c:pt>
                <c:pt idx="26">
                  <c:v>117.76852672752668</c:v>
                </c:pt>
                <c:pt idx="27">
                  <c:v>119.87370304654566</c:v>
                </c:pt>
                <c:pt idx="28">
                  <c:v>121.06395082168827</c:v>
                </c:pt>
                <c:pt idx="29">
                  <c:v>120.21813447724678</c:v>
                </c:pt>
                <c:pt idx="30" formatCode="0.00">
                  <c:v>112.23262575254397</c:v>
                </c:pt>
                <c:pt idx="31">
                  <c:v>100.78641698619592</c:v>
                </c:pt>
                <c:pt idx="32">
                  <c:v>94.921141838211014</c:v>
                </c:pt>
                <c:pt idx="33">
                  <c:v>90.606755338990197</c:v>
                </c:pt>
                <c:pt idx="34">
                  <c:v>87.154813435284709</c:v>
                </c:pt>
                <c:pt idx="35">
                  <c:v>84.269909738341255</c:v>
                </c:pt>
                <c:pt idx="36">
                  <c:v>81.791791413057183</c:v>
                </c:pt>
                <c:pt idx="37">
                  <c:v>79.621883098489405</c:v>
                </c:pt>
                <c:pt idx="38">
                  <c:v>77.69448813745889</c:v>
                </c:pt>
                <c:pt idx="39">
                  <c:v>75.963313934690575</c:v>
                </c:pt>
                <c:pt idx="40">
                  <c:v>74.394352257904359</c:v>
                </c:pt>
                <c:pt idx="41">
                  <c:v>63.882744104741647</c:v>
                </c:pt>
                <c:pt idx="42">
                  <c:v>57.896126046612238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C-430A-A408-7BBAC69E7697}"/>
            </c:ext>
          </c:extLst>
        </c:ser>
        <c:ser>
          <c:idx val="1"/>
          <c:order val="1"/>
          <c:spPr>
            <a:ln w="952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val>
            <c:numRef>
              <c:f>'AA7050'!$M$14:$M$56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20.145220894426696</c:v>
                </c:pt>
                <c:pt idx="6">
                  <c:v>20.532850339740552</c:v>
                </c:pt>
                <c:pt idx="7">
                  <c:v>21.306129824970554</c:v>
                </c:pt>
                <c:pt idx="8">
                  <c:v>22.902700280139488</c:v>
                </c:pt>
                <c:pt idx="9">
                  <c:v>26.434746722271939</c:v>
                </c:pt>
                <c:pt idx="10">
                  <c:v>36.942071994201662</c:v>
                </c:pt>
                <c:pt idx="11">
                  <c:v>50.800469724720529</c:v>
                </c:pt>
                <c:pt idx="12">
                  <c:v>59.095361670303646</c:v>
                </c:pt>
                <c:pt idx="13">
                  <c:v>65.805852408986368</c:v>
                </c:pt>
                <c:pt idx="14">
                  <c:v>71.614407956201617</c:v>
                </c:pt>
                <c:pt idx="15">
                  <c:v>76.815416114461314</c:v>
                </c:pt>
                <c:pt idx="16">
                  <c:v>81.569584178665394</c:v>
                </c:pt>
                <c:pt idx="17">
                  <c:v>85.976398570643511</c:v>
                </c:pt>
                <c:pt idx="18">
                  <c:v>90.102457432958971</c:v>
                </c:pt>
                <c:pt idx="19">
                  <c:v>93.994586698446952</c:v>
                </c:pt>
                <c:pt idx="20">
                  <c:v>97.686500592742618</c:v>
                </c:pt>
                <c:pt idx="21">
                  <c:v>101.20209695022301</c:v>
                </c:pt>
                <c:pt idx="22">
                  <c:v>104.55650124237751</c:v>
                </c:pt>
                <c:pt idx="23">
                  <c:v>107.7548502810877</c:v>
                </c:pt>
                <c:pt idx="24">
                  <c:v>110.78774761321598</c:v>
                </c:pt>
                <c:pt idx="25">
                  <c:v>113.6205017541196</c:v>
                </c:pt>
                <c:pt idx="26">
                  <c:v>116.16918605367735</c:v>
                </c:pt>
                <c:pt idx="27">
                  <c:v>118.24577329031423</c:v>
                </c:pt>
                <c:pt idx="28">
                  <c:v>119.41985705515935</c:v>
                </c:pt>
                <c:pt idx="29">
                  <c:v>118.58552721326538</c:v>
                </c:pt>
                <c:pt idx="30">
                  <c:v>110.70846468602875</c:v>
                </c:pt>
                <c:pt idx="31">
                  <c:v>99.417699719056287</c:v>
                </c:pt>
                <c:pt idx="32">
                  <c:v>93.632077202959977</c:v>
                </c:pt>
                <c:pt idx="33">
                  <c:v>89.376281687278208</c:v>
                </c:pt>
                <c:pt idx="34">
                  <c:v>85.971218446690699</c:v>
                </c:pt>
                <c:pt idx="35">
                  <c:v>83.125492821774372</c:v>
                </c:pt>
                <c:pt idx="36">
                  <c:v>80.68102827091009</c:v>
                </c:pt>
                <c:pt idx="37">
                  <c:v>78.540588123453219</c:v>
                </c:pt>
                <c:pt idx="38">
                  <c:v>76.639367907419555</c:v>
                </c:pt>
                <c:pt idx="39">
                  <c:v>74.931703698305242</c:v>
                </c:pt>
                <c:pt idx="40">
                  <c:v>73.384049108353878</c:v>
                </c:pt>
                <c:pt idx="41">
                  <c:v>63.015192528417643</c:v>
                </c:pt>
                <c:pt idx="42">
                  <c:v>57.109874984315375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C-430A-A408-7BBAC69E7697}"/>
            </c:ext>
          </c:extLst>
        </c:ser>
        <c:ser>
          <c:idx val="2"/>
          <c:order val="2"/>
          <c:spPr>
            <a:ln w="952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val>
            <c:numRef>
              <c:f>'AA7050'!$N$14:$N$56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20.250249495658693</c:v>
                </c:pt>
                <c:pt idx="7">
                  <c:v>21.012886063241055</c:v>
                </c:pt>
                <c:pt idx="8">
                  <c:v>22.587482357453212</c:v>
                </c:pt>
                <c:pt idx="9">
                  <c:v>26.070916001587957</c:v>
                </c:pt>
                <c:pt idx="10">
                  <c:v>36.43362525860703</c:v>
                </c:pt>
                <c:pt idx="11">
                  <c:v>50.101284984832034</c:v>
                </c:pt>
                <c:pt idx="12">
                  <c:v>58.282011413859827</c:v>
                </c:pt>
                <c:pt idx="13">
                  <c:v>64.900143307298109</c:v>
                </c:pt>
                <c:pt idx="14">
                  <c:v>70.628753660671364</c:v>
                </c:pt>
                <c:pt idx="15">
                  <c:v>75.758178513579836</c:v>
                </c:pt>
                <c:pt idx="16">
                  <c:v>80.446913289875951</c:v>
                </c:pt>
                <c:pt idx="17">
                  <c:v>84.793075144759669</c:v>
                </c:pt>
                <c:pt idx="18">
                  <c:v>88.862345607124382</c:v>
                </c:pt>
                <c:pt idx="19">
                  <c:v>92.700906128015149</c:v>
                </c:pt>
                <c:pt idx="20">
                  <c:v>96.34200691231672</c:v>
                </c:pt>
                <c:pt idx="21">
                  <c:v>99.809216880102738</c:v>
                </c:pt>
                <c:pt idx="22">
                  <c:v>103.11745332567628</c:v>
                </c:pt>
                <c:pt idx="23">
                  <c:v>106.27178236116956</c:v>
                </c:pt>
                <c:pt idx="24">
                  <c:v>109.2629368601358</c:v>
                </c:pt>
                <c:pt idx="25">
                  <c:v>112.05670280904221</c:v>
                </c:pt>
                <c:pt idx="26">
                  <c:v>114.57030866978432</c:v>
                </c:pt>
                <c:pt idx="27">
                  <c:v>116.61831510559847</c:v>
                </c:pt>
                <c:pt idx="28">
                  <c:v>117.77623954246533</c:v>
                </c:pt>
                <c:pt idx="29">
                  <c:v>116.95339287575945</c:v>
                </c:pt>
                <c:pt idx="30">
                  <c:v>109.18474513177257</c:v>
                </c:pt>
                <c:pt idx="31">
                  <c:v>98.049378935901103</c:v>
                </c:pt>
                <c:pt idx="32">
                  <c:v>92.343385978270106</c:v>
                </c:pt>
                <c:pt idx="33">
                  <c:v>88.146164473749536</c:v>
                </c:pt>
                <c:pt idx="34">
                  <c:v>84.787966316675536</c:v>
                </c:pt>
                <c:pt idx="35">
                  <c:v>81.981407414855141</c:v>
                </c:pt>
                <c:pt idx="36">
                  <c:v>79.570586889733605</c:v>
                </c:pt>
                <c:pt idx="37">
                  <c:v>77.4596063731789</c:v>
                </c:pt>
                <c:pt idx="38">
                  <c:v>75.584553319957337</c:v>
                </c:pt>
                <c:pt idx="39">
                  <c:v>73.900392294225711</c:v>
                </c:pt>
                <c:pt idx="40">
                  <c:v>72.374038618966196</c:v>
                </c:pt>
                <c:pt idx="41">
                  <c:v>62.147892260609986</c:v>
                </c:pt>
                <c:pt idx="42">
                  <c:v>56.323851679760338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C-430A-A408-7BBAC69E7697}"/>
            </c:ext>
          </c:extLst>
        </c:ser>
        <c:ser>
          <c:idx val="3"/>
          <c:order val="3"/>
          <c:spPr>
            <a:ln w="952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val>
            <c:numRef>
              <c:f>'AA7050'!$O$14:$O$56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20.719812168025381</c:v>
                </c:pt>
                <c:pt idx="8">
                  <c:v>22.272447030193025</c:v>
                </c:pt>
                <c:pt idx="9">
                  <c:v>25.707296036132934</c:v>
                </c:pt>
                <c:pt idx="10">
                  <c:v>35.925473049565774</c:v>
                </c:pt>
                <c:pt idx="11">
                  <c:v>49.402505259780284</c:v>
                </c:pt>
                <c:pt idx="12">
                  <c:v>57.469132304600066</c:v>
                </c:pt>
                <c:pt idx="13">
                  <c:v>63.994958853250225</c:v>
                </c:pt>
                <c:pt idx="14">
                  <c:v>69.643670322415801</c:v>
                </c:pt>
                <c:pt idx="15">
                  <c:v>74.701553335839037</c:v>
                </c:pt>
                <c:pt idx="16">
                  <c:v>79.324892727589372</c:v>
                </c:pt>
                <c:pt idx="17">
                  <c:v>83.610437179408365</c:v>
                </c:pt>
                <c:pt idx="18">
                  <c:v>87.622952137483864</c:v>
                </c:pt>
                <c:pt idx="19">
                  <c:v>91.407974944397921</c:v>
                </c:pt>
                <c:pt idx="20">
                  <c:v>94.998292053077009</c:v>
                </c:pt>
                <c:pt idx="21">
                  <c:v>98.417143659820596</c:v>
                </c:pt>
                <c:pt idx="22">
                  <c:v>101.67923900233572</c:v>
                </c:pt>
                <c:pt idx="23">
                  <c:v>104.78957353395924</c:v>
                </c:pt>
                <c:pt idx="24">
                  <c:v>107.73900938002052</c:v>
                </c:pt>
                <c:pt idx="25">
                  <c:v>110.49380972151333</c:v>
                </c:pt>
                <c:pt idx="26">
                  <c:v>112.97235746323136</c:v>
                </c:pt>
                <c:pt idx="27">
                  <c:v>114.9917996541453</c:v>
                </c:pt>
                <c:pt idx="28">
                  <c:v>116.13357412360375</c:v>
                </c:pt>
                <c:pt idx="29">
                  <c:v>115.32220398025838</c:v>
                </c:pt>
                <c:pt idx="30">
                  <c:v>107.66190821838555</c:v>
                </c:pt>
                <c:pt idx="31">
                  <c:v>96.681850776192888</c:v>
                </c:pt>
                <c:pt idx="32">
                  <c:v>91.055441250230118</c:v>
                </c:pt>
                <c:pt idx="33">
                  <c:v>86.916759826863128</c:v>
                </c:pt>
                <c:pt idx="34">
                  <c:v>83.605399605893552</c:v>
                </c:pt>
                <c:pt idx="35">
                  <c:v>80.837984739168249</c:v>
                </c:pt>
                <c:pt idx="36">
                  <c:v>78.460788750906474</c:v>
                </c:pt>
                <c:pt idx="37">
                  <c:v>76.379250800253899</c:v>
                </c:pt>
                <c:pt idx="38">
                  <c:v>74.530349752063444</c:v>
                </c:pt>
                <c:pt idx="39">
                  <c:v>72.869678295089585</c:v>
                </c:pt>
                <c:pt idx="40">
                  <c:v>71.364613195599176</c:v>
                </c:pt>
                <c:pt idx="41">
                  <c:v>61.281094391462268</c:v>
                </c:pt>
                <c:pt idx="42">
                  <c:v>55.538283692780489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4C-430A-A408-7BBAC69E7697}"/>
            </c:ext>
          </c:extLst>
        </c:ser>
        <c:ser>
          <c:idx val="4"/>
          <c:order val="4"/>
          <c:spPr>
            <a:ln w="952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val>
            <c:numRef>
              <c:f>'AA7050'!$P$14:$P$56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20.42699288810179</c:v>
                </c:pt>
                <c:pt idx="8">
                  <c:v>21.957685397769453</c:v>
                </c:pt>
                <c:pt idx="9">
                  <c:v>25.343991974636683</c:v>
                </c:pt>
                <c:pt idx="10">
                  <c:v>35.417762310492471</c:v>
                </c:pt>
                <c:pt idx="11">
                  <c:v>48.704332617128912</c:v>
                </c:pt>
                <c:pt idx="12">
                  <c:v>56.656959404440499</c:v>
                </c:pt>
                <c:pt idx="13">
                  <c:v>63.090560800884369</c:v>
                </c:pt>
                <c:pt idx="14">
                  <c:v>68.659442800000505</c:v>
                </c:pt>
                <c:pt idx="15">
                  <c:v>73.645846127704687</c:v>
                </c:pt>
                <c:pt idx="16">
                  <c:v>78.203846948788652</c:v>
                </c:pt>
                <c:pt idx="17">
                  <c:v>82.428826660431142</c:v>
                </c:pt>
                <c:pt idx="18">
                  <c:v>86.384635421984285</c:v>
                </c:pt>
                <c:pt idx="19">
                  <c:v>90.116167027152542</c:v>
                </c:pt>
                <c:pt idx="20">
                  <c:v>93.655744579800171</c:v>
                </c:pt>
                <c:pt idx="21">
                  <c:v>97.026279838039542</c:v>
                </c:pt>
                <c:pt idx="22">
                  <c:v>100.24227416373603</c:v>
                </c:pt>
                <c:pt idx="23">
                  <c:v>103.30865241281771</c:v>
                </c:pt>
                <c:pt idx="24">
                  <c:v>106.21640585009936</c:v>
                </c:pt>
                <c:pt idx="25">
                  <c:v>108.93227443652665</c:v>
                </c:pt>
                <c:pt idx="26">
                  <c:v>111.3757945168402</c:v>
                </c:pt>
                <c:pt idx="27">
                  <c:v>113.3666972787576</c:v>
                </c:pt>
                <c:pt idx="28">
                  <c:v>114.49233581149663</c:v>
                </c:pt>
                <c:pt idx="29">
                  <c:v>113.69243222099445</c:v>
                </c:pt>
                <c:pt idx="30">
                  <c:v>106.14039430773548</c:v>
                </c:pt>
                <c:pt idx="31">
                  <c:v>95.315510690849209</c:v>
                </c:pt>
                <c:pt idx="32">
                  <c:v>89.768615456453716</c:v>
                </c:pt>
                <c:pt idx="33">
                  <c:v>85.688423256077542</c:v>
                </c:pt>
                <c:pt idx="34">
                  <c:v>82.423860279581461</c:v>
                </c:pt>
                <c:pt idx="35">
                  <c:v>79.695555440589658</c:v>
                </c:pt>
                <c:pt idx="36">
                  <c:v>77.351954777028467</c:v>
                </c:pt>
                <c:pt idx="37">
                  <c:v>75.299833813310954</c:v>
                </c:pt>
                <c:pt idx="38">
                  <c:v>73.477062049941736</c:v>
                </c:pt>
                <c:pt idx="39">
                  <c:v>71.83985975457405</c:v>
                </c:pt>
                <c:pt idx="40">
                  <c:v>70.356064735868983</c:v>
                </c:pt>
                <c:pt idx="41">
                  <c:v>60.41504957468883</c:v>
                </c:pt>
                <c:pt idx="42">
                  <c:v>54.753398187678826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4C-430A-A408-7BBAC69E7697}"/>
            </c:ext>
          </c:extLst>
        </c:ser>
        <c:ser>
          <c:idx val="5"/>
          <c:order val="5"/>
          <c:spPr>
            <a:ln w="952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val>
            <c:numRef>
              <c:f>'AA7050'!$Q$14:$Q$56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20.134512751173329</c:v>
                </c:pt>
                <c:pt idx="8">
                  <c:v>21.643288321951584</c:v>
                </c:pt>
                <c:pt idx="9">
                  <c:v>24.981108691538605</c:v>
                </c:pt>
                <c:pt idx="10">
                  <c:v>34.910639601485883</c:v>
                </c:pt>
                <c:pt idx="11">
                  <c:v>48.006968597329184</c:v>
                </c:pt>
                <c:pt idx="12">
                  <c:v>55.845727162116027</c:v>
                </c:pt>
                <c:pt idx="13">
                  <c:v>62.187210221432011</c:v>
                </c:pt>
                <c:pt idx="14">
                  <c:v>67.67635520891055</c:v>
                </c:pt>
                <c:pt idx="15">
                  <c:v>72.591361638595686</c:v>
                </c:pt>
                <c:pt idx="16">
                  <c:v>77.084099564080006</c:v>
                </c:pt>
                <c:pt idx="17">
                  <c:v>81.248584681567095</c:v>
                </c:pt>
                <c:pt idx="18">
                  <c:v>85.147752923657592</c:v>
                </c:pt>
                <c:pt idx="19">
                  <c:v>88.825855280536047</c:v>
                </c:pt>
                <c:pt idx="20">
                  <c:v>92.31475204365492</c:v>
                </c:pt>
                <c:pt idx="21">
                  <c:v>95.637026913336243</c:v>
                </c:pt>
                <c:pt idx="22">
                  <c:v>98.80697361636534</c:v>
                </c:pt>
                <c:pt idx="23">
                  <c:v>101.82944649302736</c:v>
                </c:pt>
                <c:pt idx="24">
                  <c:v>104.69556579805328</c:v>
                </c:pt>
                <c:pt idx="25">
                  <c:v>107.37254772013456</c:v>
                </c:pt>
                <c:pt idx="26">
                  <c:v>109.78108070804578</c:v>
                </c:pt>
                <c:pt idx="27">
                  <c:v>111.74347709530458</c:v>
                </c:pt>
                <c:pt idx="28">
                  <c:v>112.85299837994982</c:v>
                </c:pt>
                <c:pt idx="29">
                  <c:v>112.06454806174089</c:v>
                </c:pt>
                <c:pt idx="30">
                  <c:v>104.6206426129645</c:v>
                </c:pt>
                <c:pt idx="31">
                  <c:v>93.950753099216442</c:v>
                </c:pt>
                <c:pt idx="32">
                  <c:v>88.483280063015798</c:v>
                </c:pt>
                <c:pt idx="33">
                  <c:v>84.461509343471278</c:v>
                </c:pt>
                <c:pt idx="34">
                  <c:v>81.24368941092726</c:v>
                </c:pt>
                <c:pt idx="35">
                  <c:v>78.554449302474225</c:v>
                </c:pt>
                <c:pt idx="36">
                  <c:v>76.244405053542394</c:v>
                </c:pt>
                <c:pt idx="37">
                  <c:v>74.22166700603529</c:v>
                </c:pt>
                <c:pt idx="38">
                  <c:v>72.424994264575957</c:v>
                </c:pt>
                <c:pt idx="39">
                  <c:v>70.81123394885509</c:v>
                </c:pt>
                <c:pt idx="40">
                  <c:v>69.348684375949219</c:v>
                </c:pt>
                <c:pt idx="41">
                  <c:v>59.550007810150049</c:v>
                </c:pt>
                <c:pt idx="42">
                  <c:v>53.969421736178781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C-430A-A408-7BBAC69E7697}"/>
            </c:ext>
          </c:extLst>
        </c:ser>
        <c:ser>
          <c:idx val="6"/>
          <c:order val="6"/>
          <c:spPr>
            <a:ln w="952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val>
            <c:numRef>
              <c:f>'AA7050'!$R$14:$R$56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21.329346348188498</c:v>
                </c:pt>
                <c:pt idx="9">
                  <c:v>24.618750696175326</c:v>
                </c:pt>
                <c:pt idx="10">
                  <c:v>34.404250972420392</c:v>
                </c:pt>
                <c:pt idx="11">
                  <c:v>47.310614039203102</c:v>
                </c:pt>
                <c:pt idx="12">
                  <c:v>55.03566921016759</c:v>
                </c:pt>
                <c:pt idx="13">
                  <c:v>61.285167277248931</c:v>
                </c:pt>
                <c:pt idx="14">
                  <c:v>66.694690675530552</c:v>
                </c:pt>
                <c:pt idx="15">
                  <c:v>71.538403556996926</c:v>
                </c:pt>
                <c:pt idx="16">
                  <c:v>75.965973057473661</c:v>
                </c:pt>
                <c:pt idx="17">
                  <c:v>80.070051149094681</c:v>
                </c:pt>
                <c:pt idx="18">
                  <c:v>83.912660861088128</c:v>
                </c:pt>
                <c:pt idx="19">
                  <c:v>87.537411310601854</c:v>
                </c:pt>
                <c:pt idx="20">
                  <c:v>90.97570064661555</c:v>
                </c:pt>
                <c:pt idx="21">
                  <c:v>94.249784986537435</c:v>
                </c:pt>
                <c:pt idx="22">
                  <c:v>97.373750722632622</c:v>
                </c:pt>
                <c:pt idx="23">
                  <c:v>100.35238178161751</c:v>
                </c:pt>
                <c:pt idx="24">
                  <c:v>103.17692722142131</c:v>
                </c:pt>
                <c:pt idx="25">
                  <c:v>105.81507876912302</c:v>
                </c:pt>
                <c:pt idx="26">
                  <c:v>108.18867530981557</c:v>
                </c:pt>
                <c:pt idx="27">
                  <c:v>110.12260658650719</c:v>
                </c:pt>
                <c:pt idx="28">
                  <c:v>111.21603395340517</c:v>
                </c:pt>
                <c:pt idx="29">
                  <c:v>110.43902032843022</c:v>
                </c:pt>
                <c:pt idx="30">
                  <c:v>103.10309081816797</c:v>
                </c:pt>
                <c:pt idx="31">
                  <c:v>92.587971047536186</c:v>
                </c:pt>
                <c:pt idx="32">
                  <c:v>87.199805242794469</c:v>
                </c:pt>
                <c:pt idx="33">
                  <c:v>83.236371436704815</c:v>
                </c:pt>
                <c:pt idx="34">
                  <c:v>80.065226885729899</c:v>
                </c:pt>
                <c:pt idx="35">
                  <c:v>77.414994960091406</c:v>
                </c:pt>
                <c:pt idx="36">
                  <c:v>75.138458551567268</c:v>
                </c:pt>
                <c:pt idx="37">
                  <c:v>73.145060887350994</c:v>
                </c:pt>
                <c:pt idx="38">
                  <c:v>71.374449388447317</c:v>
                </c:pt>
                <c:pt idx="39">
                  <c:v>69.784097119191543</c:v>
                </c:pt>
                <c:pt idx="40">
                  <c:v>68.342762238471735</c:v>
                </c:pt>
                <c:pt idx="41">
                  <c:v>58.68621822737375</c:v>
                </c:pt>
                <c:pt idx="42">
                  <c:v>53.186580121232318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4C-430A-A408-7BBAC69E7697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val>
            <c:numRef>
              <c:f>'AA7050'!$S$14:$S$56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21.015949627388117</c:v>
                </c:pt>
                <c:pt idx="9">
                  <c:v>24.25702204249632</c:v>
                </c:pt>
                <c:pt idx="10">
                  <c:v>33.898741836775194</c:v>
                </c:pt>
                <c:pt idx="11">
                  <c:v>46.61546890644108</c:v>
                </c:pt>
                <c:pt idx="12">
                  <c:v>54.227018163109797</c:v>
                </c:pt>
                <c:pt idx="13">
                  <c:v>60.384690997064013</c:v>
                </c:pt>
                <c:pt idx="14">
                  <c:v>65.71473109255524</c:v>
                </c:pt>
                <c:pt idx="15">
                  <c:v>70.487274248106445</c:v>
                </c:pt>
                <c:pt idx="16">
                  <c:v>74.849788507793633</c:v>
                </c:pt>
                <c:pt idx="17">
                  <c:v>78.893564488190691</c:v>
                </c:pt>
                <c:pt idx="18">
                  <c:v>82.679713900679616</c:v>
                </c:pt>
                <c:pt idx="19">
                  <c:v>86.25120510417365</c:v>
                </c:pt>
                <c:pt idx="20">
                  <c:v>89.638974907826665</c:v>
                </c:pt>
                <c:pt idx="21">
                  <c:v>92.864952415077497</c:v>
                </c:pt>
                <c:pt idx="22">
                  <c:v>95.943017043768691</c:v>
                </c:pt>
                <c:pt idx="23">
                  <c:v>98.877882429341867</c:v>
                </c:pt>
                <c:pt idx="24">
                  <c:v>101.66092620921967</c:v>
                </c:pt>
                <c:pt idx="25">
                  <c:v>104.26031482295579</c:v>
                </c:pt>
                <c:pt idx="26">
                  <c:v>106.59903559388903</c:v>
                </c:pt>
                <c:pt idx="27">
                  <c:v>108.50455119808538</c:v>
                </c:pt>
                <c:pt idx="28">
                  <c:v>109.58191259907774</c:v>
                </c:pt>
                <c:pt idx="29">
                  <c:v>108.81631580414104</c:v>
                </c:pt>
                <c:pt idx="30">
                  <c:v>101.58817470028413</c:v>
                </c:pt>
                <c:pt idx="31">
                  <c:v>91.227555869397221</c:v>
                </c:pt>
                <c:pt idx="32">
                  <c:v>85.91855955568299</c:v>
                </c:pt>
                <c:pt idx="33">
                  <c:v>82.013361343767713</c:v>
                </c:pt>
                <c:pt idx="34">
                  <c:v>78.888811108775855</c:v>
                </c:pt>
                <c:pt idx="35">
                  <c:v>76.277519616721065</c:v>
                </c:pt>
                <c:pt idx="36">
                  <c:v>74.034432852342945</c:v>
                </c:pt>
                <c:pt idx="37">
                  <c:v>72.070324613176012</c:v>
                </c:pt>
                <c:pt idx="38">
                  <c:v>70.325729093782883</c:v>
                </c:pt>
                <c:pt idx="39">
                  <c:v>68.75874421600578</c:v>
                </c:pt>
                <c:pt idx="40">
                  <c:v>67.338587181893118</c:v>
                </c:pt>
                <c:pt idx="41">
                  <c:v>57.823928870335088</c:v>
                </c:pt>
                <c:pt idx="42">
                  <c:v>52.405098141968736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4C-430A-A408-7BBAC69E7697}"/>
            </c:ext>
          </c:extLst>
        </c:ser>
        <c:ser>
          <c:idx val="8"/>
          <c:order val="8"/>
          <c:spPr>
            <a:ln w="952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val>
            <c:numRef>
              <c:f>'AA7050'!$T$14:$T$56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20.703187838266061</c:v>
                </c:pt>
                <c:pt idx="9">
                  <c:v>23.896026239437422</c:v>
                </c:pt>
                <c:pt idx="10">
                  <c:v>33.394256846382959</c:v>
                </c:pt>
                <c:pt idx="11">
                  <c:v>45.92173211536398</c:v>
                </c:pt>
                <c:pt idx="12">
                  <c:v>53.420005417069241</c:v>
                </c:pt>
                <c:pt idx="13">
                  <c:v>59.486039052865792</c:v>
                </c:pt>
                <c:pt idx="14">
                  <c:v>64.736756876182085</c:v>
                </c:pt>
                <c:pt idx="15">
                  <c:v>69.438274493394218</c:v>
                </c:pt>
                <c:pt idx="16">
                  <c:v>73.735865312117667</c:v>
                </c:pt>
                <c:pt idx="17">
                  <c:v>77.719461351428961</c:v>
                </c:pt>
                <c:pt idx="18">
                  <c:v>81.449264851164543</c:v>
                </c:pt>
                <c:pt idx="19">
                  <c:v>84.967604710158639</c:v>
                </c:pt>
                <c:pt idx="20">
                  <c:v>88.30495733239897</c:v>
                </c:pt>
                <c:pt idx="21">
                  <c:v>91.482925469874729</c:v>
                </c:pt>
                <c:pt idx="22">
                  <c:v>94.515181985329477</c:v>
                </c:pt>
                <c:pt idx="23">
                  <c:v>97.406370365337892</c:v>
                </c:pt>
                <c:pt idx="24">
                  <c:v>100.14799656631814</c:v>
                </c:pt>
                <c:pt idx="25">
                  <c:v>102.70870077854636</c:v>
                </c:pt>
                <c:pt idx="26">
                  <c:v>105.01261643690829</c:v>
                </c:pt>
                <c:pt idx="27">
                  <c:v>106.88977393784806</c:v>
                </c:pt>
                <c:pt idx="28">
                  <c:v>107.95110192206509</c:v>
                </c:pt>
                <c:pt idx="29">
                  <c:v>107.19689882703612</c:v>
                </c:pt>
                <c:pt idx="30">
                  <c:v>100.07632775373938</c:v>
                </c:pt>
                <c:pt idx="31">
                  <c:v>89.869896848661782</c:v>
                </c:pt>
                <c:pt idx="32">
                  <c:v>84.639909631132085</c:v>
                </c:pt>
                <c:pt idx="33">
                  <c:v>80.792829029950084</c:v>
                </c:pt>
                <c:pt idx="34">
                  <c:v>77.714778712355454</c:v>
                </c:pt>
                <c:pt idx="35">
                  <c:v>75.142348761818155</c:v>
                </c:pt>
                <c:pt idx="36">
                  <c:v>72.932643873682679</c:v>
                </c:pt>
                <c:pt idx="37">
                  <c:v>70.997765720131795</c:v>
                </c:pt>
                <c:pt idx="38">
                  <c:v>69.279133472711322</c:v>
                </c:pt>
                <c:pt idx="39">
                  <c:v>67.735468644829197</c:v>
                </c:pt>
                <c:pt idx="40">
                  <c:v>66.336446551687487</c:v>
                </c:pt>
                <c:pt idx="41">
                  <c:v>56.963386483804811</c:v>
                </c:pt>
                <c:pt idx="42">
                  <c:v>51.625199420064718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4C-430A-A408-7BBAC69E7697}"/>
            </c:ext>
          </c:extLst>
        </c:ser>
        <c:ser>
          <c:idx val="9"/>
          <c:order val="9"/>
          <c:spPr>
            <a:ln w="952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val>
            <c:numRef>
              <c:f>'AA7050'!$U$14:$U$56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20.391150110375957</c:v>
                </c:pt>
                <c:pt idx="9">
                  <c:v>23.535866162080911</c:v>
                </c:pt>
                <c:pt idx="10">
                  <c:v>32.890939767277686</c:v>
                </c:pt>
                <c:pt idx="11">
                  <c:v>45.229601364196711</c:v>
                </c:pt>
                <c:pt idx="12">
                  <c:v>52.614860951181257</c:v>
                </c:pt>
                <c:pt idx="13">
                  <c:v>58.58946753874708</c:v>
                </c:pt>
                <c:pt idx="14">
                  <c:v>63.761046725435094</c:v>
                </c:pt>
                <c:pt idx="15">
                  <c:v>68.391703232446659</c:v>
                </c:pt>
                <c:pt idx="16">
                  <c:v>72.624520911644368</c:v>
                </c:pt>
                <c:pt idx="17">
                  <c:v>76.548076329837343</c:v>
                </c:pt>
                <c:pt idx="18">
                  <c:v>80.221664360794591</c:v>
                </c:pt>
                <c:pt idx="19">
                  <c:v>83.68697592365757</c:v>
                </c:pt>
                <c:pt idx="20">
                  <c:v>86.974028083111818</c:v>
                </c:pt>
                <c:pt idx="21">
                  <c:v>90.104097995219007</c:v>
                </c:pt>
                <c:pt idx="22">
                  <c:v>93.09065244581042</c:v>
                </c:pt>
                <c:pt idx="23">
                  <c:v>95.938264934992361</c:v>
                </c:pt>
                <c:pt idx="24">
                  <c:v>98.638569441112807</c:v>
                </c:pt>
                <c:pt idx="25">
                  <c:v>101.16067880841065</c:v>
                </c:pt>
                <c:pt idx="26">
                  <c:v>103.42986993000551</c:v>
                </c:pt>
                <c:pt idx="27">
                  <c:v>105.27873497830171</c:v>
                </c:pt>
                <c:pt idx="28">
                  <c:v>106.32406666401009</c:v>
                </c:pt>
                <c:pt idx="29">
                  <c:v>105.58123089182914</c:v>
                </c:pt>
                <c:pt idx="30">
                  <c:v>98.567980818387539</c:v>
                </c:pt>
                <c:pt idx="31">
                  <c:v>88.51538088534997</c:v>
                </c:pt>
                <c:pt idx="32">
                  <c:v>83.364219853478303</c:v>
                </c:pt>
                <c:pt idx="33">
                  <c:v>79.575122317473557</c:v>
                </c:pt>
                <c:pt idx="34">
                  <c:v>76.543464267337285</c:v>
                </c:pt>
                <c:pt idx="35">
                  <c:v>74.009805891650814</c:v>
                </c:pt>
                <c:pt idx="36">
                  <c:v>71.83340559882636</c:v>
                </c:pt>
                <c:pt idx="37">
                  <c:v>69.927689861590039</c:v>
                </c:pt>
                <c:pt idx="38">
                  <c:v>68.234960779699108</c:v>
                </c:pt>
                <c:pt idx="39">
                  <c:v>66.714562014477437</c:v>
                </c:pt>
                <c:pt idx="40">
                  <c:v>65.336625933722914</c:v>
                </c:pt>
                <c:pt idx="41">
                  <c:v>56.10483630157254</c:v>
                </c:pt>
                <c:pt idx="42">
                  <c:v>50.847106207813809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4C-430A-A408-7BBAC69E7697}"/>
            </c:ext>
          </c:extLst>
        </c:ser>
        <c:ser>
          <c:idx val="10"/>
          <c:order val="10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'AA7050'!$V$14:$V$56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20.079924947931307</c:v>
                </c:pt>
                <c:pt idx="9">
                  <c:v>23.176643963729191</c:v>
                </c:pt>
                <c:pt idx="10">
                  <c:v>32.388933356819294</c:v>
                </c:pt>
                <c:pt idx="11">
                  <c:v>44.539272964097499</c:v>
                </c:pt>
                <c:pt idx="12">
                  <c:v>51.811813131029048</c:v>
                </c:pt>
                <c:pt idx="13">
                  <c:v>57.695230752023932</c:v>
                </c:pt>
                <c:pt idx="14">
                  <c:v>62.787877383963441</c:v>
                </c:pt>
                <c:pt idx="15">
                  <c:v>67.347857307466029</c:v>
                </c:pt>
                <c:pt idx="16">
                  <c:v>71.516070520379287</c:v>
                </c:pt>
                <c:pt idx="17">
                  <c:v>75.379741666926094</c:v>
                </c:pt>
                <c:pt idx="18">
                  <c:v>78.997260617645054</c:v>
                </c:pt>
                <c:pt idx="19">
                  <c:v>82.409681973323288</c:v>
                </c:pt>
                <c:pt idx="20">
                  <c:v>85.6465646554919</c:v>
                </c:pt>
                <c:pt idx="21">
                  <c:v>88.728861072156931</c:v>
                </c:pt>
                <c:pt idx="22">
                  <c:v>91.66983246887429</c:v>
                </c:pt>
                <c:pt idx="23">
                  <c:v>94.473982541531029</c:v>
                </c:pt>
                <c:pt idx="24">
                  <c:v>97.133072957027935</c:v>
                </c:pt>
                <c:pt idx="25">
                  <c:v>99.616687982746626</c:v>
                </c:pt>
                <c:pt idx="26">
                  <c:v>101.85124499240501</c:v>
                </c:pt>
                <c:pt idx="27">
                  <c:v>103.67189126334537</c:v>
                </c:pt>
                <c:pt idx="28">
                  <c:v>104.70126830589081</c:v>
                </c:pt>
                <c:pt idx="29">
                  <c:v>103.96977025534964</c:v>
                </c:pt>
                <c:pt idx="30">
                  <c:v>97.063561711275298</c:v>
                </c:pt>
                <c:pt idx="31">
                  <c:v>87.164392164960177</c:v>
                </c:pt>
                <c:pt idx="32">
                  <c:v>82.091852050508322</c:v>
                </c:pt>
                <c:pt idx="33">
                  <c:v>78.360586588210964</c:v>
                </c:pt>
                <c:pt idx="34">
                  <c:v>75.375199997213741</c:v>
                </c:pt>
                <c:pt idx="35">
                  <c:v>72.880212232811274</c:v>
                </c:pt>
                <c:pt idx="36">
                  <c:v>70.73702980808217</c:v>
                </c:pt>
                <c:pt idx="37">
                  <c:v>68.860400546433752</c:v>
                </c:pt>
                <c:pt idx="38">
                  <c:v>67.193507176635308</c:v>
                </c:pt>
                <c:pt idx="39">
                  <c:v>65.696313887815165</c:v>
                </c:pt>
                <c:pt idx="40">
                  <c:v>64.339408910174001</c:v>
                </c:pt>
                <c:pt idx="41">
                  <c:v>55.248521836847857</c:v>
                </c:pt>
                <c:pt idx="42">
                  <c:v>50.07103919816953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4C-430A-A408-7BBAC69E7697}"/>
            </c:ext>
          </c:extLst>
        </c:ser>
        <c:ser>
          <c:idx val="11"/>
          <c:order val="11"/>
          <c:spPr>
            <a:ln w="952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val>
            <c:numRef>
              <c:f>'AA7050'!$W$14:$W$56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22.818460989017364</c:v>
                </c:pt>
                <c:pt idx="10">
                  <c:v>31.888379242270002</c:v>
                </c:pt>
                <c:pt idx="11">
                  <c:v>43.850941672183581</c:v>
                </c:pt>
                <c:pt idx="12">
                  <c:v>51.011088514405166</c:v>
                </c:pt>
                <c:pt idx="13">
                  <c:v>56.803580976940616</c:v>
                </c:pt>
                <c:pt idx="14">
                  <c:v>61.817523404654565</c:v>
                </c:pt>
                <c:pt idx="15">
                  <c:v>66.307031210788381</c:v>
                </c:pt>
                <c:pt idx="16">
                  <c:v>70.41082685702672</c:v>
                </c:pt>
                <c:pt idx="17">
                  <c:v>74.214786976094985</c:v>
                </c:pt>
                <c:pt idx="18">
                  <c:v>77.77639905346021</c:v>
                </c:pt>
                <c:pt idx="19">
                  <c:v>81.136083212413155</c:v>
                </c:pt>
                <c:pt idx="20">
                  <c:v>84.322941556730854</c:v>
                </c:pt>
                <c:pt idx="21">
                  <c:v>87.357602685854133</c:v>
                </c:pt>
                <c:pt idx="22">
                  <c:v>90.253122899688108</c:v>
                </c:pt>
                <c:pt idx="23">
                  <c:v>93.013936291842953</c:v>
                </c:pt>
                <c:pt idx="24">
                  <c:v>95.631931848371437</c:v>
                </c:pt>
                <c:pt idx="25">
                  <c:v>98.077163895978941</c:v>
                </c:pt>
                <c:pt idx="26">
                  <c:v>100.27718698959083</c:v>
                </c:pt>
                <c:pt idx="27">
                  <c:v>102.06969611961277</c:v>
                </c:pt>
                <c:pt idx="28">
                  <c:v>103.08316467550345</c:v>
                </c:pt>
                <c:pt idx="29">
                  <c:v>102.36297154676843</c:v>
                </c:pt>
                <c:pt idx="30">
                  <c:v>95.56349486275839</c:v>
                </c:pt>
                <c:pt idx="31">
                  <c:v>85.817311831696514</c:v>
                </c:pt>
                <c:pt idx="32">
                  <c:v>80.823165185702933</c:v>
                </c:pt>
                <c:pt idx="33">
                  <c:v>77.149564489918646</c:v>
                </c:pt>
                <c:pt idx="34">
                  <c:v>74.210315495525208</c:v>
                </c:pt>
                <c:pt idx="35">
                  <c:v>71.753886468993599</c:v>
                </c:pt>
                <c:pt idx="36">
                  <c:v>69.643825813638898</c:v>
                </c:pt>
                <c:pt idx="37">
                  <c:v>67.79619888090491</c:v>
                </c:pt>
                <c:pt idx="38">
                  <c:v>66.155066480928326</c:v>
                </c:pt>
                <c:pt idx="39">
                  <c:v>64.681011535465743</c:v>
                </c:pt>
                <c:pt idx="40">
                  <c:v>63.345076818318432</c:v>
                </c:pt>
                <c:pt idx="41">
                  <c:v>54.394684675137867</c:v>
                </c:pt>
                <c:pt idx="42">
                  <c:v>49.297217337032947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74C-430A-A408-7BBAC69E7697}"/>
            </c:ext>
          </c:extLst>
        </c:ser>
        <c:ser>
          <c:idx val="12"/>
          <c:order val="12"/>
          <c:spPr>
            <a:ln w="952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val>
            <c:numRef>
              <c:f>'AA7050'!$X$14:$X$56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22.461417688187687</c:v>
                </c:pt>
                <c:pt idx="10">
                  <c:v>31.389417800994512</c:v>
                </c:pt>
                <c:pt idx="11">
                  <c:v>43.164800526789875</c:v>
                </c:pt>
                <c:pt idx="12">
                  <c:v>50.212911659670567</c:v>
                </c:pt>
                <c:pt idx="13">
                  <c:v>55.914768271267164</c:v>
                </c:pt>
                <c:pt idx="14">
                  <c:v>60.850256917395114</c:v>
                </c:pt>
                <c:pt idx="15">
                  <c:v>65.26951683577812</c:v>
                </c:pt>
                <c:pt idx="16">
                  <c:v>69.309099880466846</c:v>
                </c:pt>
                <c:pt idx="17">
                  <c:v>73.053538961819626</c:v>
                </c:pt>
                <c:pt idx="18">
                  <c:v>76.559422051459109</c:v>
                </c:pt>
                <c:pt idx="19">
                  <c:v>79.866536813973127</c:v>
                </c:pt>
                <c:pt idx="20">
                  <c:v>83.003529988896645</c:v>
                </c:pt>
                <c:pt idx="21">
                  <c:v>85.990707397406027</c:v>
                </c:pt>
                <c:pt idx="22">
                  <c:v>88.840921045855765</c:v>
                </c:pt>
                <c:pt idx="23">
                  <c:v>91.55853564704114</c:v>
                </c:pt>
                <c:pt idx="24">
                  <c:v>94.135567101060246</c:v>
                </c:pt>
                <c:pt idx="25">
                  <c:v>96.542538298297842</c:v>
                </c:pt>
                <c:pt idx="26">
                  <c:v>98.708137356580508</c:v>
                </c:pt>
                <c:pt idx="27">
                  <c:v>100.47259887301192</c:v>
                </c:pt>
                <c:pt idx="28">
                  <c:v>101.47020956019462</c:v>
                </c:pt>
                <c:pt idx="29">
                  <c:v>100.76128538303534</c:v>
                </c:pt>
                <c:pt idx="30">
                  <c:v>94.068200957483995</c:v>
                </c:pt>
                <c:pt idx="31">
                  <c:v>84.474517666066063</c:v>
                </c:pt>
                <c:pt idx="32">
                  <c:v>79.558515054596597</c:v>
                </c:pt>
                <c:pt idx="33">
                  <c:v>75.942395646397145</c:v>
                </c:pt>
                <c:pt idx="34">
                  <c:v>73.049137447063188</c:v>
                </c:pt>
                <c:pt idx="35">
                  <c:v>70.631144471425145</c:v>
                </c:pt>
                <c:pt idx="36">
                  <c:v>68.55410019792464</c:v>
                </c:pt>
                <c:pt idx="37">
                  <c:v>66.735383313904393</c:v>
                </c:pt>
                <c:pt idx="38">
                  <c:v>65.119929916971373</c:v>
                </c:pt>
                <c:pt idx="39">
                  <c:v>63.668939692814284</c:v>
                </c:pt>
                <c:pt idx="40">
                  <c:v>62.353908512559002</c:v>
                </c:pt>
                <c:pt idx="41">
                  <c:v>53.543564269894574</c:v>
                </c:pt>
                <c:pt idx="42">
                  <c:v>48.525857638050454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4C-430A-A408-7BBAC69E7697}"/>
            </c:ext>
          </c:extLst>
        </c:ser>
        <c:ser>
          <c:idx val="13"/>
          <c:order val="13"/>
          <c:spPr>
            <a:ln w="952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val>
            <c:numRef>
              <c:f>'AA7050'!$Y$14:$Y$56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22.105613532646807</c:v>
                </c:pt>
                <c:pt idx="10">
                  <c:v>30.892188042452773</c:v>
                </c:pt>
                <c:pt idx="11">
                  <c:v>42.481040685192617</c:v>
                </c:pt>
                <c:pt idx="12">
                  <c:v>49.417504936981217</c:v>
                </c:pt>
                <c:pt idx="13">
                  <c:v>55.029040256090063</c:v>
                </c:pt>
                <c:pt idx="14">
                  <c:v>59.886347400306825</c:v>
                </c:pt>
                <c:pt idx="15">
                  <c:v>64.235603231449929</c:v>
                </c:pt>
                <c:pt idx="16">
                  <c:v>68.211196529190985</c:v>
                </c:pt>
                <c:pt idx="17">
                  <c:v>71.89632114500958</c:v>
                </c:pt>
                <c:pt idx="18">
                  <c:v>75.346668658513536</c:v>
                </c:pt>
                <c:pt idx="19">
                  <c:v>78.601396470582671</c:v>
                </c:pt>
                <c:pt idx="20">
                  <c:v>81.688697536885257</c:v>
                </c:pt>
                <c:pt idx="21">
                  <c:v>84.628556020559174</c:v>
                </c:pt>
                <c:pt idx="22">
                  <c:v>87.433620343424224</c:v>
                </c:pt>
                <c:pt idx="23">
                  <c:v>90.108186078252018</c:v>
                </c:pt>
                <c:pt idx="24">
                  <c:v>92.644395598721431</c:v>
                </c:pt>
                <c:pt idx="25">
                  <c:v>95.013238732711486</c:v>
                </c:pt>
                <c:pt idx="26">
                  <c:v>97.144533226835776</c:v>
                </c:pt>
                <c:pt idx="27">
                  <c:v>98.881044471002397</c:v>
                </c:pt>
                <c:pt idx="28">
                  <c:v>99.862852325388019</c:v>
                </c:pt>
                <c:pt idx="29">
                  <c:v>99.165157990071251</c:v>
                </c:pt>
                <c:pt idx="30">
                  <c:v>92.578096580745168</c:v>
                </c:pt>
                <c:pt idx="31">
                  <c:v>83.13638376730043</c:v>
                </c:pt>
                <c:pt idx="32">
                  <c:v>78.298253985680461</c:v>
                </c:pt>
                <c:pt idx="33">
                  <c:v>74.739416371988852</c:v>
                </c:pt>
                <c:pt idx="34">
                  <c:v>71.891989353244938</c:v>
                </c:pt>
                <c:pt idx="35">
                  <c:v>69.512299033331644</c:v>
                </c:pt>
                <c:pt idx="36">
                  <c:v>67.468156555880398</c:v>
                </c:pt>
                <c:pt idx="37">
                  <c:v>65.678249386103033</c:v>
                </c:pt>
                <c:pt idx="38">
                  <c:v>64.088385871326636</c:v>
                </c:pt>
                <c:pt idx="39">
                  <c:v>62.660380320647029</c:v>
                </c:pt>
                <c:pt idx="40">
                  <c:v>61.36618013000674</c:v>
                </c:pt>
                <c:pt idx="41">
                  <c:v>52.695397741220056</c:v>
                </c:pt>
                <c:pt idx="42">
                  <c:v>47.757175000182784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74C-430A-A408-7BBAC69E7697}"/>
            </c:ext>
          </c:extLst>
        </c:ser>
        <c:ser>
          <c:idx val="14"/>
          <c:order val="14"/>
          <c:spPr>
            <a:ln w="952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val>
            <c:numRef>
              <c:f>'AA7050'!$Z$14:$Z$56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21.751146931923952</c:v>
                </c:pt>
                <c:pt idx="10">
                  <c:v>30.396827492150582</c:v>
                </c:pt>
                <c:pt idx="11">
                  <c:v>41.799851264025413</c:v>
                </c:pt>
                <c:pt idx="12">
                  <c:v>48.625088342646627</c:v>
                </c:pt>
                <c:pt idx="13">
                  <c:v>54.146641909090562</c:v>
                </c:pt>
                <c:pt idx="14">
                  <c:v>58.926061454777901</c:v>
                </c:pt>
                <c:pt idx="15">
                  <c:v>63.205576361161661</c:v>
                </c:pt>
                <c:pt idx="16">
                  <c:v>67.117420465059922</c:v>
                </c:pt>
                <c:pt idx="17">
                  <c:v>70.743453592923188</c:v>
                </c:pt>
                <c:pt idx="18">
                  <c:v>74.138474302101258</c:v>
                </c:pt>
                <c:pt idx="19">
                  <c:v>77.341012099081311</c:v>
                </c:pt>
                <c:pt idx="20">
                  <c:v>80.378807861549475</c:v>
                </c:pt>
                <c:pt idx="21">
                  <c:v>83.271525303796281</c:v>
                </c:pt>
                <c:pt idx="22">
                  <c:v>86.031610028430933</c:v>
                </c:pt>
                <c:pt idx="23">
                  <c:v>88.663288728115631</c:v>
                </c:pt>
                <c:pt idx="24">
                  <c:v>91.158829774664866</c:v>
                </c:pt>
                <c:pt idx="25">
                  <c:v>93.48968817811982</c:v>
                </c:pt>
                <c:pt idx="26">
                  <c:v>95.586807067330184</c:v>
                </c:pt>
                <c:pt idx="27">
                  <c:v>97.295473111139543</c:v>
                </c:pt>
                <c:pt idx="28">
                  <c:v>98.261537539440511</c:v>
                </c:pt>
                <c:pt idx="29">
                  <c:v>97.575030830244955</c:v>
                </c:pt>
                <c:pt idx="30">
                  <c:v>91.093593870702549</c:v>
                </c:pt>
                <c:pt idx="31">
                  <c:v>81.803280241046153</c:v>
                </c:pt>
                <c:pt idx="32">
                  <c:v>77.042730546267663</c:v>
                </c:pt>
                <c:pt idx="33">
                  <c:v>73.540959390812404</c:v>
                </c:pt>
                <c:pt idx="34">
                  <c:v>70.739191262044557</c:v>
                </c:pt>
                <c:pt idx="35">
                  <c:v>68.397659608807814</c:v>
                </c:pt>
                <c:pt idx="36">
                  <c:v>66.386295241509686</c:v>
                </c:pt>
                <c:pt idx="37">
                  <c:v>64.625089483215135</c:v>
                </c:pt>
                <c:pt idx="38">
                  <c:v>63.060719651971368</c:v>
                </c:pt>
                <c:pt idx="39">
                  <c:v>61.655612369761677</c:v>
                </c:pt>
                <c:pt idx="40">
                  <c:v>60.382164859953058</c:v>
                </c:pt>
                <c:pt idx="41">
                  <c:v>51.850419677911233</c:v>
                </c:pt>
                <c:pt idx="42">
                  <c:v>46.991382028300748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4C-430A-A408-7BBAC69E7697}"/>
            </c:ext>
          </c:extLst>
        </c:ser>
        <c:ser>
          <c:idx val="15"/>
          <c:order val="15"/>
          <c:spPr>
            <a:ln w="952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val>
            <c:numRef>
              <c:f>'AA7050'!$AA$14:$AA$56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21.398115152145433</c:v>
                </c:pt>
                <c:pt idx="10">
                  <c:v>29.90347207770921</c:v>
                </c:pt>
                <c:pt idx="11">
                  <c:v>41.121419182609145</c:v>
                </c:pt>
                <c:pt idx="12">
                  <c:v>47.835879316878078</c:v>
                </c:pt>
                <c:pt idx="13">
                  <c:v>53.267815361597528</c:v>
                </c:pt>
                <c:pt idx="14">
                  <c:v>57.969662584602155</c:v>
                </c:pt>
                <c:pt idx="15">
                  <c:v>62.179718865713518</c:v>
                </c:pt>
                <c:pt idx="16">
                  <c:v>66.028071821740923</c:v>
                </c:pt>
                <c:pt idx="17">
                  <c:v>69.595252654013919</c:v>
                </c:pt>
                <c:pt idx="18">
                  <c:v>72.935170512427504</c:v>
                </c:pt>
                <c:pt idx="19">
                  <c:v>76.085729550686722</c:v>
                </c:pt>
                <c:pt idx="20">
                  <c:v>79.074220398430882</c:v>
                </c:pt>
                <c:pt idx="21">
                  <c:v>81.919987618226017</c:v>
                </c:pt>
                <c:pt idx="22">
                  <c:v>84.635274814448636</c:v>
                </c:pt>
                <c:pt idx="23">
                  <c:v>87.224240078466579</c:v>
                </c:pt>
                <c:pt idx="24">
                  <c:v>89.679277270210775</c:v>
                </c:pt>
                <c:pt idx="25">
                  <c:v>91.972304698905688</c:v>
                </c:pt>
                <c:pt idx="26">
                  <c:v>94.035386320279926</c:v>
                </c:pt>
                <c:pt idx="27">
                  <c:v>95.716319876401116</c:v>
                </c:pt>
                <c:pt idx="28">
                  <c:v>96.666704605347775</c:v>
                </c:pt>
                <c:pt idx="29">
                  <c:v>95.99134023665205</c:v>
                </c:pt>
                <c:pt idx="30">
                  <c:v>89.615100176956389</c:v>
                </c:pt>
                <c:pt idx="31">
                  <c:v>80.475572892757697</c:v>
                </c:pt>
                <c:pt idx="32">
                  <c:v>75.792289253729351</c:v>
                </c:pt>
                <c:pt idx="33">
                  <c:v>72.347353561123782</c:v>
                </c:pt>
                <c:pt idx="34">
                  <c:v>69.591059502855359</c:v>
                </c:pt>
                <c:pt idx="35">
                  <c:v>67.28753205645593</c:v>
                </c:pt>
                <c:pt idx="36">
                  <c:v>65.308813119055955</c:v>
                </c:pt>
                <c:pt idx="37">
                  <c:v>63.576192593777066</c:v>
                </c:pt>
                <c:pt idx="38">
                  <c:v>62.037213251939868</c:v>
                </c:pt>
                <c:pt idx="39">
                  <c:v>60.654911549875941</c:v>
                </c:pt>
                <c:pt idx="40">
                  <c:v>59.402132717551282</c:v>
                </c:pt>
                <c:pt idx="41">
                  <c:v>51.008861943119314</c:v>
                </c:pt>
                <c:pt idx="42">
                  <c:v>46.228688857056753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74C-430A-A408-7BBAC69E7697}"/>
            </c:ext>
          </c:extLst>
        </c:ser>
        <c:ser>
          <c:idx val="16"/>
          <c:order val="16"/>
          <c:spPr>
            <a:ln w="952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val>
            <c:numRef>
              <c:f>'AA7050'!$AB$14:$AB$56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21.046614236137913</c:v>
                </c:pt>
                <c:pt idx="10">
                  <c:v>29.412256017211181</c:v>
                </c:pt>
                <c:pt idx="11">
                  <c:v>40.445929009411948</c:v>
                </c:pt>
                <c:pt idx="12">
                  <c:v>47.050092565178034</c:v>
                </c:pt>
                <c:pt idx="13">
                  <c:v>52.392799699695004</c:v>
                </c:pt>
                <c:pt idx="14">
                  <c:v>57.017410979530695</c:v>
                </c:pt>
                <c:pt idx="15">
                  <c:v>61.158309831180077</c:v>
                </c:pt>
                <c:pt idx="16">
                  <c:v>64.943446958170867</c:v>
                </c:pt>
                <c:pt idx="17">
                  <c:v>68.452030698074125</c:v>
                </c:pt>
                <c:pt idx="18">
                  <c:v>71.737084650098069</c:v>
                </c:pt>
                <c:pt idx="19">
                  <c:v>74.835890326904192</c:v>
                </c:pt>
                <c:pt idx="20">
                  <c:v>77.77529006251099</c:v>
                </c:pt>
                <c:pt idx="21">
                  <c:v>80.574310651708529</c:v>
                </c:pt>
                <c:pt idx="22">
                  <c:v>83.244994576572452</c:v>
                </c:pt>
                <c:pt idx="23">
                  <c:v>85.791431624654393</c:v>
                </c:pt>
                <c:pt idx="24">
                  <c:v>88.206140599843309</c:v>
                </c:pt>
                <c:pt idx="25">
                  <c:v>90.461501101526849</c:v>
                </c:pt>
                <c:pt idx="26">
                  <c:v>92.49069305203264</c:v>
                </c:pt>
                <c:pt idx="27">
                  <c:v>94.144014377799735</c:v>
                </c:pt>
                <c:pt idx="28">
                  <c:v>95.078787399808249</c:v>
                </c:pt>
                <c:pt idx="29">
                  <c:v>94.414517054700454</c:v>
                </c:pt>
                <c:pt idx="30">
                  <c:v>88.143017725939785</c:v>
                </c:pt>
                <c:pt idx="31">
                  <c:v>79.153622927216077</c:v>
                </c:pt>
                <c:pt idx="32">
                  <c:v>74.547270292499888</c:v>
                </c:pt>
                <c:pt idx="33">
                  <c:v>71.158923605184171</c:v>
                </c:pt>
                <c:pt idx="34">
                  <c:v>68.447906426649254</c:v>
                </c:pt>
                <c:pt idx="35">
                  <c:v>66.18221838814631</c:v>
                </c:pt>
                <c:pt idx="36">
                  <c:v>64.236003319151209</c:v>
                </c:pt>
                <c:pt idx="37">
                  <c:v>62.531844071765185</c:v>
                </c:pt>
                <c:pt idx="38">
                  <c:v>61.018145117687666</c:v>
                </c:pt>
                <c:pt idx="39">
                  <c:v>59.658550103152969</c:v>
                </c:pt>
                <c:pt idx="40">
                  <c:v>58.426350322019779</c:v>
                </c:pt>
                <c:pt idx="41">
                  <c:v>50.170953483891786</c:v>
                </c:pt>
                <c:pt idx="42">
                  <c:v>45.469302978275138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74C-430A-A408-7BBAC69E7697}"/>
            </c:ext>
          </c:extLst>
        </c:ser>
        <c:ser>
          <c:idx val="17"/>
          <c:order val="17"/>
          <c:spPr>
            <a:ln w="952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val>
            <c:numRef>
              <c:f>'AA7050'!$AC$14:$AC$56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20.696738925269496</c:v>
                </c:pt>
                <c:pt idx="10">
                  <c:v>28.923311709974634</c:v>
                </c:pt>
                <c:pt idx="11">
                  <c:v>39.773562811848826</c:v>
                </c:pt>
                <c:pt idx="12">
                  <c:v>46.267939883614453</c:v>
                </c:pt>
                <c:pt idx="13">
                  <c:v>51.521830769655772</c:v>
                </c:pt>
                <c:pt idx="14">
                  <c:v>56.06956330353146</c:v>
                </c:pt>
                <c:pt idx="15">
                  <c:v>60.14162456179217</c:v>
                </c:pt>
                <c:pt idx="16">
                  <c:v>63.863838217381492</c:v>
                </c:pt>
                <c:pt idx="17">
                  <c:v>67.314095862030968</c:v>
                </c:pt>
                <c:pt idx="18">
                  <c:v>70.544539639715779</c:v>
                </c:pt>
                <c:pt idx="19">
                  <c:v>73.591831301615329</c:v>
                </c:pt>
                <c:pt idx="20">
                  <c:v>76.482366959384066</c:v>
                </c:pt>
                <c:pt idx="21">
                  <c:v>79.234857109633808</c:v>
                </c:pt>
                <c:pt idx="22">
                  <c:v>81.861144042280401</c:v>
                </c:pt>
                <c:pt idx="23">
                  <c:v>84.365249556947589</c:v>
                </c:pt>
                <c:pt idx="24">
                  <c:v>86.739816823647331</c:v>
                </c:pt>
                <c:pt idx="25">
                  <c:v>88.957684598577146</c:v>
                </c:pt>
                <c:pt idx="26">
                  <c:v>90.953143609593027</c:v>
                </c:pt>
                <c:pt idx="27">
                  <c:v>92.578980404768743</c:v>
                </c:pt>
                <c:pt idx="28">
                  <c:v>93.498213920137502</c:v>
                </c:pt>
                <c:pt idx="29">
                  <c:v>92.844986291491736</c:v>
                </c:pt>
                <c:pt idx="30">
                  <c:v>86.677743293589913</c:v>
                </c:pt>
                <c:pt idx="31">
                  <c:v>77.837786654583212</c:v>
                </c:pt>
                <c:pt idx="32">
                  <c:v>73.308009237237314</c:v>
                </c:pt>
                <c:pt idx="33">
                  <c:v>69.975989845003539</c:v>
                </c:pt>
                <c:pt idx="34">
                  <c:v>67.310040151787987</c:v>
                </c:pt>
                <c:pt idx="35">
                  <c:v>65.082016523242302</c:v>
                </c:pt>
                <c:pt idx="36">
                  <c:v>63.168155000268492</c:v>
                </c:pt>
                <c:pt idx="37">
                  <c:v>61.492325404376949</c:v>
                </c:pt>
                <c:pt idx="38">
                  <c:v>60.003789922493908</c:v>
                </c:pt>
                <c:pt idx="39">
                  <c:v>58.666796582652751</c:v>
                </c:pt>
                <c:pt idx="40">
                  <c:v>57.455080679669223</c:v>
                </c:pt>
                <c:pt idx="41">
                  <c:v>49.336920144857068</c:v>
                </c:pt>
                <c:pt idx="42">
                  <c:v>44.713429072096986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74C-430A-A408-7BBAC69E7697}"/>
            </c:ext>
          </c:extLst>
        </c:ser>
        <c:ser>
          <c:idx val="18"/>
          <c:order val="18"/>
          <c:spPr>
            <a:ln w="952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val>
            <c:numRef>
              <c:f>'AA7050'!$AD$14:$AD$56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20.348582583134313</c:v>
                </c:pt>
                <c:pt idx="10">
                  <c:v>28.436769629903953</c:v>
                </c:pt>
                <c:pt idx="11">
                  <c:v>39.104500009623962</c:v>
                </c:pt>
                <c:pt idx="12">
                  <c:v>45.489629988216279</c:v>
                </c:pt>
                <c:pt idx="13">
                  <c:v>50.655140987964103</c:v>
                </c:pt>
                <c:pt idx="14">
                  <c:v>55.126372488043103</c:v>
                </c:pt>
                <c:pt idx="15">
                  <c:v>59.129934358175788</c:v>
                </c:pt>
                <c:pt idx="16">
                  <c:v>62.789533691013354</c:v>
                </c:pt>
                <c:pt idx="17">
                  <c:v>66.181751801738059</c:v>
                </c:pt>
                <c:pt idx="18">
                  <c:v>69.357853709760548</c:v>
                </c:pt>
                <c:pt idx="19">
                  <c:v>72.353884449721789</c:v>
                </c:pt>
                <c:pt idx="20">
                  <c:v>75.195796103242628</c:v>
                </c:pt>
                <c:pt idx="21">
                  <c:v>77.901984422757863</c:v>
                </c:pt>
                <c:pt idx="22">
                  <c:v>80.484092489585578</c:v>
                </c:pt>
                <c:pt idx="23">
                  <c:v>82.946074449452411</c:v>
                </c:pt>
                <c:pt idx="24">
                  <c:v>85.28069722747145</c:v>
                </c:pt>
                <c:pt idx="25">
                  <c:v>87.461256480771496</c:v>
                </c:pt>
                <c:pt idx="26">
                  <c:v>89.423148285249937</c:v>
                </c:pt>
                <c:pt idx="27">
                  <c:v>91.021635583794279</c:v>
                </c:pt>
                <c:pt idx="28">
                  <c:v>91.925405939510952</c:v>
                </c:pt>
                <c:pt idx="29">
                  <c:v>91.283166773472374</c:v>
                </c:pt>
                <c:pt idx="30">
                  <c:v>85.219667885739852</c:v>
                </c:pt>
                <c:pt idx="31">
                  <c:v>76.528415203389457</c:v>
                </c:pt>
                <c:pt idx="32">
                  <c:v>72.074836782513685</c:v>
                </c:pt>
                <c:pt idx="33">
                  <c:v>68.798867944317053</c:v>
                </c:pt>
                <c:pt idx="34">
                  <c:v>66.177764315829762</c:v>
                </c:pt>
                <c:pt idx="35">
                  <c:v>63.987220048622397</c:v>
                </c:pt>
                <c:pt idx="36">
                  <c:v>62.105553115801058</c:v>
                </c:pt>
                <c:pt idx="37">
                  <c:v>60.457913985289316</c:v>
                </c:pt>
                <c:pt idx="38">
                  <c:v>58.994418345208508</c:v>
                </c:pt>
                <c:pt idx="39">
                  <c:v>57.679915636009156</c:v>
                </c:pt>
                <c:pt idx="40">
                  <c:v>56.488582972047631</c:v>
                </c:pt>
                <c:pt idx="41">
                  <c:v>48.506984486303779</c:v>
                </c:pt>
                <c:pt idx="42">
                  <c:v>43.961268842107536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74C-430A-A408-7BBAC69E7697}"/>
            </c:ext>
          </c:extLst>
        </c:ser>
        <c:ser>
          <c:idx val="19"/>
          <c:order val="19"/>
          <c:spPr>
            <a:ln w="952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val>
            <c:numRef>
              <c:f>'AA7050'!$AE$14:$AE$56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20.002237121182667</c:v>
                </c:pt>
                <c:pt idx="10">
                  <c:v>27.952758221559233</c:v>
                </c:pt>
                <c:pt idx="11">
                  <c:v>38.438917231811864</c:v>
                </c:pt>
                <c:pt idx="12">
                  <c:v>44.715368348718272</c:v>
                </c:pt>
                <c:pt idx="13">
                  <c:v>49.792959156181702</c:v>
                </c:pt>
                <c:pt idx="14">
                  <c:v>54.188087530499445</c:v>
                </c:pt>
                <c:pt idx="15">
                  <c:v>58.12350630124434</c:v>
                </c:pt>
                <c:pt idx="16">
                  <c:v>61.720816989833033</c:v>
                </c:pt>
                <c:pt idx="17">
                  <c:v>65.055297450094884</c:v>
                </c:pt>
                <c:pt idx="18">
                  <c:v>68.17734013910075</c:v>
                </c:pt>
                <c:pt idx="19">
                  <c:v>71.12237658270675</c:v>
                </c:pt>
                <c:pt idx="20">
                  <c:v>73.915917142052209</c:v>
                </c:pt>
                <c:pt idx="21">
                  <c:v>76.576044462486962</c:v>
                </c:pt>
                <c:pt idx="22">
                  <c:v>79.114203452883402</c:v>
                </c:pt>
                <c:pt idx="23">
                  <c:v>81.534280956962078</c:v>
                </c:pt>
                <c:pt idx="24">
                  <c:v>83.829167011244593</c:v>
                </c:pt>
                <c:pt idx="25">
                  <c:v>85.972611797293084</c:v>
                </c:pt>
                <c:pt idx="26">
                  <c:v>87.901110989753207</c:v>
                </c:pt>
                <c:pt idx="27">
                  <c:v>89.472391045750001</c:v>
                </c:pt>
                <c:pt idx="28">
                  <c:v>90.360778670995401</c:v>
                </c:pt>
                <c:pt idx="29">
                  <c:v>89.729470812812608</c:v>
                </c:pt>
                <c:pt idx="30">
                  <c:v>83.769176426658262</c:v>
                </c:pt>
                <c:pt idx="31">
                  <c:v>75.225854240838004</c:v>
                </c:pt>
                <c:pt idx="32">
                  <c:v>70.848078479396321</c:v>
                </c:pt>
                <c:pt idx="33">
                  <c:v>67.627868657139459</c:v>
                </c:pt>
                <c:pt idx="34">
                  <c:v>65.051377833663153</c:v>
                </c:pt>
                <c:pt idx="35">
                  <c:v>62.898117984820161</c:v>
                </c:pt>
                <c:pt idx="36">
                  <c:v>61.048478187079347</c:v>
                </c:pt>
                <c:pt idx="37">
                  <c:v>59.428882893697548</c:v>
                </c:pt>
                <c:pt idx="38">
                  <c:v>57.990296854639674</c:v>
                </c:pt>
                <c:pt idx="39">
                  <c:v>56.698167794621746</c:v>
                </c:pt>
                <c:pt idx="40">
                  <c:v>55.527112349486252</c:v>
                </c:pt>
                <c:pt idx="41">
                  <c:v>47.681365606897657</c:v>
                </c:pt>
                <c:pt idx="42">
                  <c:v>43.21302085466688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74C-430A-A408-7BBAC69E7697}"/>
            </c:ext>
          </c:extLst>
        </c:ser>
        <c:ser>
          <c:idx val="20"/>
          <c:order val="20"/>
          <c:spPr>
            <a:ln w="952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val>
            <c:numRef>
              <c:f>'AA7050'!$AF$14:$AF$56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27.471403799081838</c:v>
                </c:pt>
                <c:pt idx="11">
                  <c:v>37.77698817786596</c:v>
                </c:pt>
                <c:pt idx="12">
                  <c:v>43.945357026874532</c:v>
                </c:pt>
                <c:pt idx="13">
                  <c:v>48.935510280901177</c:v>
                </c:pt>
                <c:pt idx="14">
                  <c:v>53.254953298390625</c:v>
                </c:pt>
                <c:pt idx="15">
                  <c:v>57.122603042029731</c:v>
                </c:pt>
                <c:pt idx="16">
                  <c:v>60.657967020556661</c:v>
                </c:pt>
                <c:pt idx="17">
                  <c:v>63.935026781813093</c:v>
                </c:pt>
                <c:pt idx="18">
                  <c:v>67.003307010470522</c:v>
                </c:pt>
                <c:pt idx="19">
                  <c:v>69.89762909146333</c:v>
                </c:pt>
                <c:pt idx="20">
                  <c:v>72.643064090278671</c:v>
                </c:pt>
                <c:pt idx="21">
                  <c:v>75.257383263986199</c:v>
                </c:pt>
                <c:pt idx="22">
                  <c:v>77.751834436882319</c:v>
                </c:pt>
                <c:pt idx="23">
                  <c:v>80.130237520136646</c:v>
                </c:pt>
                <c:pt idx="24">
                  <c:v>82.385604985857896</c:v>
                </c:pt>
                <c:pt idx="25">
                  <c:v>84.492139044924713</c:v>
                </c:pt>
                <c:pt idx="26">
                  <c:v>86.387428934471799</c:v>
                </c:pt>
                <c:pt idx="27">
                  <c:v>87.931651102373621</c:v>
                </c:pt>
                <c:pt idx="28">
                  <c:v>88.804740440813248</c:v>
                </c:pt>
                <c:pt idx="29">
                  <c:v>88.184303882953387</c:v>
                </c:pt>
                <c:pt idx="30">
                  <c:v>82.326647456148251</c:v>
                </c:pt>
                <c:pt idx="31">
                  <c:v>73.930443700795507</c:v>
                </c:pt>
                <c:pt idx="32">
                  <c:v>69.62805447926813</c:v>
                </c:pt>
                <c:pt idx="33">
                  <c:v>66.46329758322922</c:v>
                </c:pt>
                <c:pt idx="34">
                  <c:v>63.93117466228771</c:v>
                </c:pt>
                <c:pt idx="35">
                  <c:v>61.814994558590733</c:v>
                </c:pt>
                <c:pt idx="36">
                  <c:v>59.997206082625596</c:v>
                </c:pt>
                <c:pt idx="37">
                  <c:v>58.40550067942614</c:v>
                </c:pt>
                <c:pt idx="38">
                  <c:v>56.991687499866643</c:v>
                </c:pt>
                <c:pt idx="39">
                  <c:v>55.721809268640683</c:v>
                </c:pt>
                <c:pt idx="40">
                  <c:v>54.570919730318906</c:v>
                </c:pt>
                <c:pt idx="41">
                  <c:v>46.860278971270418</c:v>
                </c:pt>
                <c:pt idx="42">
                  <c:v>42.468880382655833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74C-430A-A408-7BBAC69E7697}"/>
            </c:ext>
          </c:extLst>
        </c:ser>
        <c:bandFmts>
          <c:bandFmt>
            <c:idx val="0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2">
                    <a:shade val="37000"/>
                  </a:schemeClr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2">
                    <a:shade val="39000"/>
                  </a:schemeClr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2">
                    <a:shade val="41000"/>
                  </a:schemeClr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2">
                    <a:shade val="43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shade val="45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2">
                    <a:shade val="47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2">
                    <a:shade val="48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2">
                    <a:shade val="52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2">
                    <a:shade val="54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shade val="56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2">
                    <a:shade val="58000"/>
                  </a:schemeClr>
                </a:solidFill>
                <a:round/>
              </a:ln>
              <a:effectLst/>
            </c:spPr>
          </c:bandFmt>
          <c:bandFmt>
            <c:idx val="15"/>
            <c:spPr>
              <a:ln w="9525" cap="rnd">
                <a:solidFill>
                  <a:schemeClr val="accent2">
                    <a:shade val="60000"/>
                  </a:schemeClr>
                </a:solidFill>
                <a:round/>
              </a:ln>
              <a:effectLst/>
            </c:spPr>
          </c:bandFmt>
          <c:bandFmt>
            <c:idx val="16"/>
            <c:spPr>
              <a:ln w="9525" cap="rnd">
                <a:solidFill>
                  <a:schemeClr val="accent2">
                    <a:shade val="62000"/>
                  </a:schemeClr>
                </a:solidFill>
                <a:round/>
              </a:ln>
              <a:effectLst/>
            </c:spPr>
          </c:bandFmt>
          <c:bandFmt>
            <c:idx val="17"/>
            <c:spPr>
              <a:ln w="9525" cap="rnd">
                <a:solidFill>
                  <a:schemeClr val="accent2">
                    <a:shade val="64000"/>
                  </a:schemeClr>
                </a:solidFill>
                <a:round/>
              </a:ln>
              <a:effectLst/>
            </c:spPr>
          </c:bandFmt>
          <c:bandFmt>
            <c:idx val="18"/>
            <c:spPr>
              <a:ln w="9525" cap="rnd">
                <a:solidFill>
                  <a:schemeClr val="accent2">
                    <a:shade val="65000"/>
                  </a:schemeClr>
                </a:solidFill>
                <a:round/>
              </a:ln>
              <a:effectLst/>
            </c:spPr>
          </c:bandFmt>
          <c:bandFmt>
            <c:idx val="19"/>
            <c:spPr>
              <a:ln w="9525" cap="rnd">
                <a:solidFill>
                  <a:schemeClr val="accent2">
                    <a:shade val="67000"/>
                  </a:schemeClr>
                </a:solidFill>
                <a:round/>
              </a:ln>
              <a:effectLst/>
            </c:spPr>
          </c:bandFmt>
          <c:bandFmt>
            <c:idx val="20"/>
            <c:spPr>
              <a:ln w="9525" cap="rnd">
                <a:solidFill>
                  <a:schemeClr val="accent2">
                    <a:shade val="69000"/>
                  </a:schemeClr>
                </a:solidFill>
                <a:round/>
              </a:ln>
              <a:effectLst/>
            </c:spPr>
          </c:bandFmt>
          <c:bandFmt>
            <c:idx val="21"/>
            <c:spPr>
              <a:ln w="9525" cap="rnd">
                <a:solidFill>
                  <a:schemeClr val="accent2">
                    <a:shade val="71000"/>
                  </a:schemeClr>
                </a:solidFill>
                <a:round/>
              </a:ln>
              <a:effectLst/>
            </c:spPr>
          </c:bandFmt>
          <c:bandFmt>
            <c:idx val="22"/>
            <c:spPr>
              <a:ln w="9525" cap="rnd">
                <a:solidFill>
                  <a:schemeClr val="accent2">
                    <a:shade val="73000"/>
                  </a:schemeClr>
                </a:solidFill>
                <a:round/>
              </a:ln>
              <a:effectLst/>
            </c:spPr>
          </c:bandFmt>
          <c:bandFmt>
            <c:idx val="23"/>
            <c:spPr>
              <a:ln w="9525" cap="rnd">
                <a:solidFill>
                  <a:schemeClr val="accent2">
                    <a:shade val="75000"/>
                  </a:schemeClr>
                </a:solidFill>
                <a:round/>
              </a:ln>
              <a:effectLst/>
            </c:spPr>
          </c:bandFmt>
          <c:bandFmt>
            <c:idx val="24"/>
            <c:spPr>
              <a:ln w="9525" cap="rnd">
                <a:solidFill>
                  <a:schemeClr val="accent2">
                    <a:shade val="77000"/>
                  </a:schemeClr>
                </a:solidFill>
                <a:round/>
              </a:ln>
              <a:effectLst/>
            </c:spPr>
          </c:bandFmt>
          <c:bandFmt>
            <c:idx val="25"/>
            <c:spPr>
              <a:ln w="9525" cap="rnd">
                <a:solidFill>
                  <a:schemeClr val="accent2">
                    <a:shade val="79000"/>
                  </a:schemeClr>
                </a:solidFill>
                <a:round/>
              </a:ln>
              <a:effectLst/>
            </c:spPr>
          </c:bandFmt>
          <c:bandFmt>
            <c:idx val="26"/>
            <c:spPr>
              <a:ln w="9525" cap="rnd">
                <a:solidFill>
                  <a:schemeClr val="accent2">
                    <a:shade val="81000"/>
                  </a:schemeClr>
                </a:solidFill>
                <a:round/>
              </a:ln>
              <a:effectLst/>
            </c:spPr>
          </c:bandFmt>
          <c:bandFmt>
            <c:idx val="27"/>
            <c:spPr>
              <a:ln w="9525" cap="rnd">
                <a:solidFill>
                  <a:schemeClr val="accent2">
                    <a:shade val="82000"/>
                  </a:schemeClr>
                </a:solidFill>
                <a:round/>
              </a:ln>
              <a:effectLst/>
            </c:spPr>
          </c:bandFmt>
          <c:bandFmt>
            <c:idx val="28"/>
            <c:spPr>
              <a:ln w="9525" cap="rnd">
                <a:solidFill>
                  <a:schemeClr val="accent2">
                    <a:shade val="84000"/>
                  </a:schemeClr>
                </a:solidFill>
                <a:round/>
              </a:ln>
              <a:effectLst/>
            </c:spPr>
          </c:bandFmt>
          <c:bandFmt>
            <c:idx val="29"/>
            <c:spPr>
              <a:ln w="9525" cap="rnd">
                <a:solidFill>
                  <a:schemeClr val="accent2">
                    <a:shade val="86000"/>
                  </a:schemeClr>
                </a:solidFill>
                <a:round/>
              </a:ln>
              <a:effectLst/>
            </c:spPr>
          </c:bandFmt>
          <c:bandFmt>
            <c:idx val="30"/>
            <c:spPr>
              <a:ln w="9525" cap="rnd">
                <a:solidFill>
                  <a:schemeClr val="accent2">
                    <a:shade val="88000"/>
                  </a:schemeClr>
                </a:solidFill>
                <a:round/>
              </a:ln>
              <a:effectLst/>
            </c:spPr>
          </c:bandFmt>
          <c:bandFmt>
            <c:idx val="31"/>
            <c:spPr>
              <a:ln w="9525" cap="rnd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</c:bandFmt>
          <c:bandFmt>
            <c:idx val="32"/>
            <c:spPr>
              <a:ln w="9525" cap="rnd">
                <a:solidFill>
                  <a:schemeClr val="accent2">
                    <a:shade val="92000"/>
                  </a:schemeClr>
                </a:solidFill>
                <a:round/>
              </a:ln>
              <a:effectLst/>
            </c:spPr>
          </c:bandFmt>
          <c:bandFmt>
            <c:idx val="33"/>
            <c:spPr>
              <a:ln w="9525" cap="rnd">
                <a:solidFill>
                  <a:schemeClr val="accent2">
                    <a:shade val="94000"/>
                  </a:schemeClr>
                </a:solidFill>
                <a:round/>
              </a:ln>
              <a:effectLst/>
            </c:spPr>
          </c:bandFmt>
          <c:bandFmt>
            <c:idx val="34"/>
            <c:spPr>
              <a:ln w="9525" cap="rnd">
                <a:solidFill>
                  <a:schemeClr val="accent2">
                    <a:shade val="96000"/>
                  </a:schemeClr>
                </a:solidFill>
                <a:round/>
              </a:ln>
              <a:effectLst/>
            </c:spPr>
          </c:bandFmt>
          <c:bandFmt>
            <c:idx val="35"/>
            <c:spPr>
              <a:ln w="9525" cap="rnd">
                <a:solidFill>
                  <a:schemeClr val="accent2">
                    <a:shade val="98000"/>
                  </a:schemeClr>
                </a:solidFill>
                <a:round/>
              </a:ln>
              <a:effectLst/>
            </c:spPr>
          </c:bandFmt>
          <c:bandFmt>
            <c:idx val="36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37"/>
            <c:spPr>
              <a:ln w="9525" cap="rnd">
                <a:solidFill>
                  <a:schemeClr val="accent2">
                    <a:tint val="99000"/>
                  </a:schemeClr>
                </a:solidFill>
                <a:round/>
              </a:ln>
              <a:effectLst/>
            </c:spPr>
          </c:bandFmt>
          <c:bandFmt>
            <c:idx val="38"/>
            <c:spPr>
              <a:ln w="9525" cap="rnd">
                <a:solidFill>
                  <a:schemeClr val="accent2">
                    <a:tint val="97000"/>
                  </a:schemeClr>
                </a:solidFill>
                <a:round/>
              </a:ln>
              <a:effectLst/>
            </c:spPr>
          </c:bandFmt>
          <c:bandFmt>
            <c:idx val="39"/>
            <c:spPr>
              <a:ln w="9525" cap="rnd">
                <a:solidFill>
                  <a:schemeClr val="accent2">
                    <a:tint val="95000"/>
                  </a:schemeClr>
                </a:solidFill>
                <a:round/>
              </a:ln>
              <a:effectLst/>
            </c:spPr>
          </c:bandFmt>
          <c:bandFmt>
            <c:idx val="40"/>
            <c:spPr>
              <a:ln w="9525" cap="rnd">
                <a:solidFill>
                  <a:schemeClr val="accent2">
                    <a:tint val="93000"/>
                  </a:schemeClr>
                </a:solidFill>
                <a:round/>
              </a:ln>
              <a:effectLst/>
            </c:spPr>
          </c:bandFmt>
          <c:bandFmt>
            <c:idx val="41"/>
            <c:spPr>
              <a:ln w="9525" cap="rnd">
                <a:solidFill>
                  <a:schemeClr val="accent2">
                    <a:tint val="91000"/>
                  </a:schemeClr>
                </a:solidFill>
                <a:round/>
              </a:ln>
              <a:effectLst/>
            </c:spPr>
          </c:bandFmt>
          <c:bandFmt>
            <c:idx val="42"/>
            <c:spPr>
              <a:ln w="9525" cap="rnd">
                <a:solidFill>
                  <a:schemeClr val="accent2">
                    <a:tint val="89000"/>
                  </a:schemeClr>
                </a:solidFill>
                <a:round/>
              </a:ln>
              <a:effectLst/>
            </c:spPr>
          </c:bandFmt>
          <c:bandFmt>
            <c:idx val="43"/>
            <c:spPr>
              <a:ln w="9525" cap="rnd">
                <a:solidFill>
                  <a:schemeClr val="accent2">
                    <a:tint val="87000"/>
                  </a:schemeClr>
                </a:solidFill>
                <a:round/>
              </a:ln>
              <a:effectLst/>
            </c:spPr>
          </c:bandFmt>
          <c:bandFmt>
            <c:idx val="44"/>
            <c:spPr>
              <a:ln w="9525" cap="rnd">
                <a:solidFill>
                  <a:schemeClr val="accent2">
                    <a:tint val="85000"/>
                  </a:schemeClr>
                </a:solidFill>
                <a:round/>
              </a:ln>
              <a:effectLst/>
            </c:spPr>
          </c:bandFmt>
          <c:bandFmt>
            <c:idx val="45"/>
            <c:spPr>
              <a:ln w="9525" cap="rnd">
                <a:solidFill>
                  <a:schemeClr val="accent2">
                    <a:tint val="83000"/>
                  </a:schemeClr>
                </a:solidFill>
                <a:round/>
              </a:ln>
              <a:effectLst/>
            </c:spPr>
          </c:bandFmt>
          <c:bandFmt>
            <c:idx val="46"/>
            <c:spPr>
              <a:ln w="9525" cap="rnd">
                <a:solidFill>
                  <a:schemeClr val="accent2">
                    <a:tint val="82000"/>
                  </a:schemeClr>
                </a:solidFill>
                <a:round/>
              </a:ln>
              <a:effectLst/>
            </c:spPr>
          </c:bandFmt>
          <c:bandFmt>
            <c:idx val="47"/>
            <c:spPr>
              <a:ln w="9525" cap="rnd">
                <a:solidFill>
                  <a:schemeClr val="accent2">
                    <a:tint val="80000"/>
                  </a:schemeClr>
                </a:solidFill>
                <a:round/>
              </a:ln>
              <a:effectLst/>
            </c:spPr>
          </c:bandFmt>
          <c:bandFmt>
            <c:idx val="48"/>
            <c:spPr>
              <a:ln w="9525" cap="rnd">
                <a:solidFill>
                  <a:schemeClr val="accent2">
                    <a:tint val="78000"/>
                  </a:schemeClr>
                </a:solidFill>
                <a:round/>
              </a:ln>
              <a:effectLst/>
            </c:spPr>
          </c:bandFmt>
          <c:bandFmt>
            <c:idx val="49"/>
            <c:spPr>
              <a:ln w="9525" cap="rnd">
                <a:solidFill>
                  <a:schemeClr val="accent2">
                    <a:tint val="76000"/>
                  </a:schemeClr>
                </a:solidFill>
                <a:round/>
              </a:ln>
              <a:effectLst/>
            </c:spPr>
          </c:bandFmt>
          <c:bandFmt>
            <c:idx val="50"/>
            <c:spPr>
              <a:ln w="9525" cap="rnd">
                <a:solidFill>
                  <a:schemeClr val="accent2">
                    <a:tint val="74000"/>
                  </a:schemeClr>
                </a:solidFill>
                <a:round/>
              </a:ln>
              <a:effectLst/>
            </c:spPr>
          </c:bandFmt>
          <c:bandFmt>
            <c:idx val="51"/>
            <c:spPr>
              <a:ln w="9525" cap="rnd">
                <a:solidFill>
                  <a:schemeClr val="accent2">
                    <a:tint val="72000"/>
                  </a:schemeClr>
                </a:solidFill>
                <a:round/>
              </a:ln>
              <a:effectLst/>
            </c:spPr>
          </c:bandFmt>
          <c:bandFmt>
            <c:idx val="52"/>
            <c:spPr>
              <a:ln w="9525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</c:bandFmt>
          <c:bandFmt>
            <c:idx val="53"/>
            <c:spPr>
              <a:ln w="9525" cap="rnd">
                <a:solidFill>
                  <a:schemeClr val="accent2">
                    <a:tint val="68000"/>
                  </a:schemeClr>
                </a:solidFill>
                <a:round/>
              </a:ln>
              <a:effectLst/>
            </c:spPr>
          </c:bandFmt>
          <c:bandFmt>
            <c:idx val="54"/>
            <c:spPr>
              <a:ln w="9525" cap="rnd">
                <a:solidFill>
                  <a:schemeClr val="accent2">
                    <a:tint val="66000"/>
                  </a:schemeClr>
                </a:solidFill>
                <a:round/>
              </a:ln>
              <a:effectLst/>
            </c:spPr>
          </c:bandFmt>
          <c:bandFmt>
            <c:idx val="55"/>
            <c:spPr>
              <a:ln w="9525" cap="rnd">
                <a:solidFill>
                  <a:schemeClr val="accent2">
                    <a:tint val="65000"/>
                  </a:schemeClr>
                </a:solidFill>
                <a:round/>
              </a:ln>
              <a:effectLst/>
            </c:spPr>
          </c:bandFmt>
          <c:bandFmt>
            <c:idx val="56"/>
            <c:spPr>
              <a:ln w="9525" cap="rnd">
                <a:solidFill>
                  <a:schemeClr val="accent2">
                    <a:tint val="63000"/>
                  </a:schemeClr>
                </a:solidFill>
                <a:round/>
              </a:ln>
              <a:effectLst/>
            </c:spPr>
          </c:bandFmt>
          <c:bandFmt>
            <c:idx val="57"/>
            <c:spPr>
              <a:ln w="9525" cap="rnd">
                <a:solidFill>
                  <a:schemeClr val="accent2">
                    <a:tint val="61000"/>
                  </a:schemeClr>
                </a:solidFill>
                <a:round/>
              </a:ln>
              <a:effectLst/>
            </c:spPr>
          </c:bandFmt>
          <c:bandFmt>
            <c:idx val="58"/>
            <c:spPr>
              <a:ln w="9525" cap="rnd">
                <a:solidFill>
                  <a:schemeClr val="accent2">
                    <a:tint val="59000"/>
                  </a:schemeClr>
                </a:solidFill>
                <a:round/>
              </a:ln>
              <a:effectLst/>
            </c:spPr>
          </c:bandFmt>
          <c:bandFmt>
            <c:idx val="59"/>
            <c:spPr>
              <a:ln w="9525" cap="rnd">
                <a:solidFill>
                  <a:schemeClr val="accent2">
                    <a:tint val="57000"/>
                  </a:schemeClr>
                </a:solidFill>
                <a:round/>
              </a:ln>
              <a:effectLst/>
            </c:spPr>
          </c:bandFmt>
          <c:bandFmt>
            <c:idx val="60"/>
            <c:spPr>
              <a:ln w="9525" cap="rnd">
                <a:solidFill>
                  <a:schemeClr val="accent2">
                    <a:tint val="55000"/>
                  </a:schemeClr>
                </a:solidFill>
                <a:round/>
              </a:ln>
              <a:effectLst/>
            </c:spPr>
          </c:bandFmt>
          <c:bandFmt>
            <c:idx val="61"/>
            <c:spPr>
              <a:ln w="9525" cap="rnd">
                <a:solidFill>
                  <a:schemeClr val="accent2">
                    <a:tint val="53000"/>
                  </a:schemeClr>
                </a:solidFill>
                <a:round/>
              </a:ln>
              <a:effectLst/>
            </c:spPr>
          </c:bandFmt>
          <c:bandFmt>
            <c:idx val="62"/>
            <c:spPr>
              <a:ln w="9525" cap="rnd">
                <a:solidFill>
                  <a:schemeClr val="accent2">
                    <a:tint val="51000"/>
                  </a:schemeClr>
                </a:solidFill>
                <a:round/>
              </a:ln>
              <a:effectLst/>
            </c:spPr>
          </c:bandFmt>
          <c:bandFmt>
            <c:idx val="63"/>
            <c:spPr>
              <a:ln w="9525" cap="rnd">
                <a:solidFill>
                  <a:schemeClr val="accent2">
                    <a:tint val="49000"/>
                  </a:schemeClr>
                </a:solidFill>
                <a:round/>
              </a:ln>
              <a:effectLst/>
            </c:spPr>
          </c:bandFmt>
          <c:bandFmt>
            <c:idx val="64"/>
            <c:spPr>
              <a:ln w="9525" cap="rnd">
                <a:solidFill>
                  <a:schemeClr val="accent2">
                    <a:tint val="48000"/>
                  </a:schemeClr>
                </a:solidFill>
                <a:round/>
              </a:ln>
              <a:effectLst/>
            </c:spPr>
          </c:bandFmt>
          <c:bandFmt>
            <c:idx val="65"/>
            <c:spPr>
              <a:ln w="9525" cap="rnd">
                <a:solidFill>
                  <a:schemeClr val="accent2">
                    <a:tint val="46000"/>
                  </a:schemeClr>
                </a:solidFill>
                <a:round/>
              </a:ln>
              <a:effectLst/>
            </c:spPr>
          </c:bandFmt>
          <c:bandFmt>
            <c:idx val="66"/>
            <c:spPr>
              <a:ln w="9525" cap="rnd">
                <a:solidFill>
                  <a:schemeClr val="accent2">
                    <a:tint val="44000"/>
                  </a:schemeClr>
                </a:solidFill>
                <a:round/>
              </a:ln>
              <a:effectLst/>
            </c:spPr>
          </c:bandFmt>
          <c:bandFmt>
            <c:idx val="67"/>
            <c:spPr>
              <a:ln w="9525" cap="rnd">
                <a:solidFill>
                  <a:schemeClr val="accent2">
                    <a:tint val="42000"/>
                  </a:schemeClr>
                </a:solidFill>
                <a:round/>
              </a:ln>
              <a:effectLst/>
            </c:spPr>
          </c:bandFmt>
          <c:bandFmt>
            <c:idx val="68"/>
            <c:spPr>
              <a:ln w="9525" cap="rnd">
                <a:solidFill>
                  <a:schemeClr val="accent2">
                    <a:tint val="40000"/>
                  </a:schemeClr>
                </a:solidFill>
                <a:round/>
              </a:ln>
              <a:effectLst/>
            </c:spPr>
          </c:bandFmt>
          <c:bandFmt>
            <c:idx val="69"/>
            <c:spPr>
              <a:ln w="9525" cap="rnd">
                <a:solidFill>
                  <a:schemeClr val="accent2">
                    <a:tint val="38000"/>
                  </a:schemeClr>
                </a:solidFill>
                <a:round/>
              </a:ln>
              <a:effectLst/>
            </c:spPr>
          </c:bandFmt>
          <c:bandFmt>
            <c:idx val="70"/>
            <c:spPr>
              <a:ln w="9525" cap="rnd">
                <a:solidFill>
                  <a:schemeClr val="accent2">
                    <a:tint val="36000"/>
                  </a:schemeClr>
                </a:solidFill>
                <a:round/>
              </a:ln>
              <a:effectLst/>
            </c:spPr>
          </c:bandFmt>
          <c:bandFmt>
            <c:idx val="71"/>
            <c:spPr>
              <a:ln w="9525" cap="rnd">
                <a:solidFill>
                  <a:schemeClr val="accent2">
                    <a:tint val="34000"/>
                  </a:schemeClr>
                </a:solidFill>
                <a:round/>
              </a:ln>
              <a:effectLst/>
            </c:spPr>
          </c:bandFmt>
        </c:bandFmts>
        <c:axId val="1450862591"/>
        <c:axId val="1450864255"/>
        <c:axId val="1457987055"/>
      </c:surfaceChart>
      <c:catAx>
        <c:axId val="14508625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  <c:auto val="1"/>
        <c:lblAlgn val="ctr"/>
        <c:lblOffset val="100"/>
        <c:noMultiLvlLbl val="0"/>
      </c:catAx>
      <c:valAx>
        <c:axId val="14508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2591"/>
        <c:crosses val="autoZero"/>
        <c:crossBetween val="midCat"/>
        <c:majorUnit val="10"/>
      </c:valAx>
      <c:serAx>
        <c:axId val="1457987055"/>
        <c:scaling>
          <c:orientation val="maxMin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'AA7050'!$E$61</c:f>
              <c:strCache>
                <c:ptCount val="1"/>
                <c:pt idx="0">
                  <c:v>σ(yield) [Mpa]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'AA7050'!$B$62:$B$1042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'AA7050'!$E$62:$E$1042</c:f>
              <c:numCache>
                <c:formatCode>0</c:formatCode>
                <c:ptCount val="981"/>
                <c:pt idx="0">
                  <c:v>520.79139999999995</c:v>
                </c:pt>
                <c:pt idx="1">
                  <c:v>520.56127000000004</c:v>
                </c:pt>
                <c:pt idx="2">
                  <c:v>520.31974000000002</c:v>
                </c:pt>
                <c:pt idx="3">
                  <c:v>520.06681000000003</c:v>
                </c:pt>
                <c:pt idx="4">
                  <c:v>519.80247999999995</c:v>
                </c:pt>
                <c:pt idx="5">
                  <c:v>519.52674999999999</c:v>
                </c:pt>
                <c:pt idx="6">
                  <c:v>519.23961999999995</c:v>
                </c:pt>
                <c:pt idx="7">
                  <c:v>518.94109000000003</c:v>
                </c:pt>
                <c:pt idx="8">
                  <c:v>518.63116000000002</c:v>
                </c:pt>
                <c:pt idx="9">
                  <c:v>518.30983000000003</c:v>
                </c:pt>
                <c:pt idx="10">
                  <c:v>517.97709999999995</c:v>
                </c:pt>
                <c:pt idx="11">
                  <c:v>517.63297</c:v>
                </c:pt>
                <c:pt idx="12">
                  <c:v>517.27743999999996</c:v>
                </c:pt>
                <c:pt idx="13">
                  <c:v>516.91051000000004</c:v>
                </c:pt>
                <c:pt idx="14">
                  <c:v>516.53218000000004</c:v>
                </c:pt>
                <c:pt idx="15">
                  <c:v>516.14245000000005</c:v>
                </c:pt>
                <c:pt idx="16">
                  <c:v>515.74131999999997</c:v>
                </c:pt>
                <c:pt idx="17">
                  <c:v>515.32879000000003</c:v>
                </c:pt>
                <c:pt idx="18">
                  <c:v>514.90485999999999</c:v>
                </c:pt>
                <c:pt idx="19">
                  <c:v>514.46952999999996</c:v>
                </c:pt>
                <c:pt idx="20">
                  <c:v>514.02279999999996</c:v>
                </c:pt>
                <c:pt idx="21">
                  <c:v>513.56466999999998</c:v>
                </c:pt>
                <c:pt idx="22">
                  <c:v>513.09514000000001</c:v>
                </c:pt>
                <c:pt idx="23">
                  <c:v>512.61420999999996</c:v>
                </c:pt>
                <c:pt idx="24">
                  <c:v>512.12188000000003</c:v>
                </c:pt>
                <c:pt idx="25">
                  <c:v>511.61815000000001</c:v>
                </c:pt>
                <c:pt idx="26">
                  <c:v>511.10302000000001</c:v>
                </c:pt>
                <c:pt idx="27">
                  <c:v>510.57648999999998</c:v>
                </c:pt>
                <c:pt idx="28">
                  <c:v>510.03856000000002</c:v>
                </c:pt>
                <c:pt idx="29">
                  <c:v>509.48923000000002</c:v>
                </c:pt>
                <c:pt idx="30">
                  <c:v>508.92849999999999</c:v>
                </c:pt>
                <c:pt idx="31">
                  <c:v>508.35636999999997</c:v>
                </c:pt>
                <c:pt idx="32">
                  <c:v>507.77283999999997</c:v>
                </c:pt>
                <c:pt idx="33">
                  <c:v>507.17791</c:v>
                </c:pt>
                <c:pt idx="34">
                  <c:v>506.57157999999998</c:v>
                </c:pt>
                <c:pt idx="35">
                  <c:v>505.95384999999999</c:v>
                </c:pt>
                <c:pt idx="36">
                  <c:v>505.32472000000001</c:v>
                </c:pt>
                <c:pt idx="37">
                  <c:v>504.68419</c:v>
                </c:pt>
                <c:pt idx="38">
                  <c:v>504.03226000000001</c:v>
                </c:pt>
                <c:pt idx="39">
                  <c:v>503.36892999999998</c:v>
                </c:pt>
                <c:pt idx="40">
                  <c:v>502.69420000000002</c:v>
                </c:pt>
                <c:pt idx="41">
                  <c:v>502.00806999999998</c:v>
                </c:pt>
                <c:pt idx="42">
                  <c:v>501.31054</c:v>
                </c:pt>
                <c:pt idx="43">
                  <c:v>500.60160999999999</c:v>
                </c:pt>
                <c:pt idx="44">
                  <c:v>499.88128</c:v>
                </c:pt>
                <c:pt idx="45">
                  <c:v>499.14954999999998</c:v>
                </c:pt>
                <c:pt idx="46">
                  <c:v>498.40642000000003</c:v>
                </c:pt>
                <c:pt idx="47">
                  <c:v>497.65188999999998</c:v>
                </c:pt>
                <c:pt idx="48">
                  <c:v>496.88596000000001</c:v>
                </c:pt>
                <c:pt idx="49">
                  <c:v>496.10863000000001</c:v>
                </c:pt>
                <c:pt idx="50">
                  <c:v>495.31990000000002</c:v>
                </c:pt>
                <c:pt idx="51">
                  <c:v>494.51976999999999</c:v>
                </c:pt>
                <c:pt idx="52">
                  <c:v>493.70823999999999</c:v>
                </c:pt>
                <c:pt idx="53">
                  <c:v>492.88531</c:v>
                </c:pt>
                <c:pt idx="54">
                  <c:v>492.05097999999998</c:v>
                </c:pt>
                <c:pt idx="55">
                  <c:v>491.20524999999998</c:v>
                </c:pt>
                <c:pt idx="56">
                  <c:v>490.34811999999999</c:v>
                </c:pt>
                <c:pt idx="57">
                  <c:v>489.47958999999997</c:v>
                </c:pt>
                <c:pt idx="58">
                  <c:v>488.59965999999997</c:v>
                </c:pt>
                <c:pt idx="59">
                  <c:v>487.70832999999999</c:v>
                </c:pt>
                <c:pt idx="60">
                  <c:v>486.80560000000003</c:v>
                </c:pt>
                <c:pt idx="61">
                  <c:v>485.89147000000003</c:v>
                </c:pt>
                <c:pt idx="62">
                  <c:v>484.96593999999999</c:v>
                </c:pt>
                <c:pt idx="63">
                  <c:v>484.02900999999997</c:v>
                </c:pt>
                <c:pt idx="64">
                  <c:v>483.08068000000003</c:v>
                </c:pt>
                <c:pt idx="65">
                  <c:v>482.12094999999999</c:v>
                </c:pt>
                <c:pt idx="66">
                  <c:v>481.14981999999998</c:v>
                </c:pt>
                <c:pt idx="67">
                  <c:v>480.16728999999998</c:v>
                </c:pt>
                <c:pt idx="68">
                  <c:v>479.17336</c:v>
                </c:pt>
                <c:pt idx="69">
                  <c:v>478.16802999999999</c:v>
                </c:pt>
                <c:pt idx="70">
                  <c:v>477.15129999999999</c:v>
                </c:pt>
                <c:pt idx="71">
                  <c:v>476.12317000000002</c:v>
                </c:pt>
                <c:pt idx="72">
                  <c:v>475.08364</c:v>
                </c:pt>
                <c:pt idx="73">
                  <c:v>474.03271000000001</c:v>
                </c:pt>
                <c:pt idx="74">
                  <c:v>472.97037999999998</c:v>
                </c:pt>
                <c:pt idx="75">
                  <c:v>471.89665000000002</c:v>
                </c:pt>
                <c:pt idx="76">
                  <c:v>470.81151999999997</c:v>
                </c:pt>
                <c:pt idx="77">
                  <c:v>469.71499</c:v>
                </c:pt>
                <c:pt idx="78">
                  <c:v>468.60705999999999</c:v>
                </c:pt>
                <c:pt idx="79">
                  <c:v>467.48773</c:v>
                </c:pt>
                <c:pt idx="80">
                  <c:v>466.35699999999997</c:v>
                </c:pt>
                <c:pt idx="81">
                  <c:v>465.21487000000002</c:v>
                </c:pt>
                <c:pt idx="82">
                  <c:v>464.06133999999997</c:v>
                </c:pt>
                <c:pt idx="83">
                  <c:v>462.89641</c:v>
                </c:pt>
                <c:pt idx="84">
                  <c:v>461.72008</c:v>
                </c:pt>
                <c:pt idx="85">
                  <c:v>460.53235000000001</c:v>
                </c:pt>
                <c:pt idx="86">
                  <c:v>459.33321999999998</c:v>
                </c:pt>
                <c:pt idx="87">
                  <c:v>458.12269000000003</c:v>
                </c:pt>
                <c:pt idx="88">
                  <c:v>456.90075999999999</c:v>
                </c:pt>
                <c:pt idx="89">
                  <c:v>455.66742999999997</c:v>
                </c:pt>
                <c:pt idx="90">
                  <c:v>454.42270000000002</c:v>
                </c:pt>
                <c:pt idx="91">
                  <c:v>453.16656999999998</c:v>
                </c:pt>
                <c:pt idx="92">
                  <c:v>451.89904000000001</c:v>
                </c:pt>
                <c:pt idx="93">
                  <c:v>450.62011000000001</c:v>
                </c:pt>
                <c:pt idx="94">
                  <c:v>449.32978000000003</c:v>
                </c:pt>
                <c:pt idx="95">
                  <c:v>448.02805000000001</c:v>
                </c:pt>
                <c:pt idx="96">
                  <c:v>446.71492000000001</c:v>
                </c:pt>
                <c:pt idx="97">
                  <c:v>445.39039000000002</c:v>
                </c:pt>
                <c:pt idx="98">
                  <c:v>444.05446000000001</c:v>
                </c:pt>
                <c:pt idx="99">
                  <c:v>442.70713000000001</c:v>
                </c:pt>
                <c:pt idx="100">
                  <c:v>441.34839999999997</c:v>
                </c:pt>
                <c:pt idx="101">
                  <c:v>439.97827000000001</c:v>
                </c:pt>
                <c:pt idx="102">
                  <c:v>438.59674000000001</c:v>
                </c:pt>
                <c:pt idx="103">
                  <c:v>437.20380999999998</c:v>
                </c:pt>
                <c:pt idx="104">
                  <c:v>435.79948000000002</c:v>
                </c:pt>
                <c:pt idx="105">
                  <c:v>434.38375000000002</c:v>
                </c:pt>
                <c:pt idx="106">
                  <c:v>432.95661999999999</c:v>
                </c:pt>
                <c:pt idx="107">
                  <c:v>431.51809000000003</c:v>
                </c:pt>
                <c:pt idx="108">
                  <c:v>430.06815999999998</c:v>
                </c:pt>
                <c:pt idx="109">
                  <c:v>428.60683</c:v>
                </c:pt>
                <c:pt idx="110">
                  <c:v>427.13409999999999</c:v>
                </c:pt>
                <c:pt idx="111">
                  <c:v>425.64997</c:v>
                </c:pt>
                <c:pt idx="112">
                  <c:v>424.15444000000002</c:v>
                </c:pt>
                <c:pt idx="113">
                  <c:v>422.64751000000001</c:v>
                </c:pt>
                <c:pt idx="114">
                  <c:v>421.12918000000002</c:v>
                </c:pt>
                <c:pt idx="115">
                  <c:v>419.59944999999999</c:v>
                </c:pt>
                <c:pt idx="116">
                  <c:v>418.05831999999998</c:v>
                </c:pt>
                <c:pt idx="117">
                  <c:v>416.50578999999999</c:v>
                </c:pt>
                <c:pt idx="118">
                  <c:v>414.94186000000002</c:v>
                </c:pt>
                <c:pt idx="119">
                  <c:v>413.36653000000001</c:v>
                </c:pt>
                <c:pt idx="120">
                  <c:v>411.77980000000002</c:v>
                </c:pt>
                <c:pt idx="121">
                  <c:v>410.18167</c:v>
                </c:pt>
                <c:pt idx="122">
                  <c:v>408.57213999999999</c:v>
                </c:pt>
                <c:pt idx="123">
                  <c:v>406.95121</c:v>
                </c:pt>
                <c:pt idx="124">
                  <c:v>405.31888000000004</c:v>
                </c:pt>
                <c:pt idx="125">
                  <c:v>403.67515000000003</c:v>
                </c:pt>
                <c:pt idx="126">
                  <c:v>402.02001999999999</c:v>
                </c:pt>
                <c:pt idx="127">
                  <c:v>400.35348999999997</c:v>
                </c:pt>
                <c:pt idx="128">
                  <c:v>398.67556000000002</c:v>
                </c:pt>
                <c:pt idx="129">
                  <c:v>396.98622999999998</c:v>
                </c:pt>
                <c:pt idx="130">
                  <c:v>395.28550000000001</c:v>
                </c:pt>
                <c:pt idx="131">
                  <c:v>393.57337000000001</c:v>
                </c:pt>
                <c:pt idx="132">
                  <c:v>391.84983999999997</c:v>
                </c:pt>
                <c:pt idx="133">
                  <c:v>390.11491000000001</c:v>
                </c:pt>
                <c:pt idx="134">
                  <c:v>388.36857999999995</c:v>
                </c:pt>
                <c:pt idx="135">
                  <c:v>386.61085000000003</c:v>
                </c:pt>
                <c:pt idx="136">
                  <c:v>384.84172000000001</c:v>
                </c:pt>
                <c:pt idx="137">
                  <c:v>383.06119000000001</c:v>
                </c:pt>
                <c:pt idx="138">
                  <c:v>381.26926000000003</c:v>
                </c:pt>
                <c:pt idx="139">
                  <c:v>379.46593000000001</c:v>
                </c:pt>
                <c:pt idx="140">
                  <c:v>377.65120000000002</c:v>
                </c:pt>
                <c:pt idx="141">
                  <c:v>375.82506999999998</c:v>
                </c:pt>
                <c:pt idx="142">
                  <c:v>373.98753999999997</c:v>
                </c:pt>
                <c:pt idx="143">
                  <c:v>372.13860999999997</c:v>
                </c:pt>
                <c:pt idx="144">
                  <c:v>370.27828</c:v>
                </c:pt>
                <c:pt idx="145">
                  <c:v>368.40654999999998</c:v>
                </c:pt>
                <c:pt idx="146">
                  <c:v>366.52341999999999</c:v>
                </c:pt>
                <c:pt idx="147">
                  <c:v>364.62889000000001</c:v>
                </c:pt>
                <c:pt idx="148">
                  <c:v>362.72296</c:v>
                </c:pt>
                <c:pt idx="149">
                  <c:v>360.80563000000001</c:v>
                </c:pt>
                <c:pt idx="150">
                  <c:v>358.87689999999998</c:v>
                </c:pt>
                <c:pt idx="151">
                  <c:v>356.93677000000002</c:v>
                </c:pt>
                <c:pt idx="152">
                  <c:v>354.98523999999998</c:v>
                </c:pt>
                <c:pt idx="153">
                  <c:v>353.02231</c:v>
                </c:pt>
                <c:pt idx="154">
                  <c:v>351.04798</c:v>
                </c:pt>
                <c:pt idx="155">
                  <c:v>349.06225000000001</c:v>
                </c:pt>
                <c:pt idx="156">
                  <c:v>347.06511999999998</c:v>
                </c:pt>
                <c:pt idx="157">
                  <c:v>345.05659000000003</c:v>
                </c:pt>
                <c:pt idx="158">
                  <c:v>343.03665999999998</c:v>
                </c:pt>
                <c:pt idx="159">
                  <c:v>341.00532999999996</c:v>
                </c:pt>
                <c:pt idx="160">
                  <c:v>338.96259999999995</c:v>
                </c:pt>
                <c:pt idx="161">
                  <c:v>336.90846999999997</c:v>
                </c:pt>
                <c:pt idx="162">
                  <c:v>334.84294</c:v>
                </c:pt>
                <c:pt idx="163">
                  <c:v>332.76600999999999</c:v>
                </c:pt>
                <c:pt idx="164">
                  <c:v>330.67768000000001</c:v>
                </c:pt>
                <c:pt idx="165">
                  <c:v>328.57794999999999</c:v>
                </c:pt>
                <c:pt idx="166">
                  <c:v>326.46681999999998</c:v>
                </c:pt>
                <c:pt idx="167">
                  <c:v>324.34429</c:v>
                </c:pt>
                <c:pt idx="168">
                  <c:v>322.21035999999998</c:v>
                </c:pt>
                <c:pt idx="169">
                  <c:v>320.06502999999998</c:v>
                </c:pt>
                <c:pt idx="170">
                  <c:v>317.9083</c:v>
                </c:pt>
                <c:pt idx="171">
                  <c:v>315.74017000000003</c:v>
                </c:pt>
                <c:pt idx="172">
                  <c:v>313.56064000000003</c:v>
                </c:pt>
                <c:pt idx="173">
                  <c:v>311.36971</c:v>
                </c:pt>
                <c:pt idx="174">
                  <c:v>309.16737999999998</c:v>
                </c:pt>
                <c:pt idx="175">
                  <c:v>306.95364999999998</c:v>
                </c:pt>
                <c:pt idx="176">
                  <c:v>304.72852</c:v>
                </c:pt>
                <c:pt idx="177">
                  <c:v>302.49198999999999</c:v>
                </c:pt>
                <c:pt idx="178">
                  <c:v>300.24405999999999</c:v>
                </c:pt>
                <c:pt idx="179">
                  <c:v>297.98473000000001</c:v>
                </c:pt>
                <c:pt idx="180">
                  <c:v>295.714</c:v>
                </c:pt>
                <c:pt idx="181">
                  <c:v>293.43187</c:v>
                </c:pt>
                <c:pt idx="182">
                  <c:v>291.13833999999997</c:v>
                </c:pt>
                <c:pt idx="183">
                  <c:v>288.83340999999996</c:v>
                </c:pt>
                <c:pt idx="184">
                  <c:v>286.51707999999996</c:v>
                </c:pt>
                <c:pt idx="185">
                  <c:v>284.18934999999999</c:v>
                </c:pt>
                <c:pt idx="186">
                  <c:v>281.85022000000004</c:v>
                </c:pt>
                <c:pt idx="187">
                  <c:v>279.49968999999999</c:v>
                </c:pt>
                <c:pt idx="188">
                  <c:v>277.13775999999996</c:v>
                </c:pt>
                <c:pt idx="189">
                  <c:v>274.76442999999995</c:v>
                </c:pt>
                <c:pt idx="190">
                  <c:v>272.37969999999996</c:v>
                </c:pt>
                <c:pt idx="191">
                  <c:v>269.98356999999999</c:v>
                </c:pt>
                <c:pt idx="192">
                  <c:v>267.57603999999998</c:v>
                </c:pt>
                <c:pt idx="193">
                  <c:v>265.15710999999999</c:v>
                </c:pt>
                <c:pt idx="194">
                  <c:v>262.72678000000002</c:v>
                </c:pt>
                <c:pt idx="195">
                  <c:v>260.28504999999996</c:v>
                </c:pt>
                <c:pt idx="196">
                  <c:v>257.83191999999997</c:v>
                </c:pt>
                <c:pt idx="197">
                  <c:v>255.36739</c:v>
                </c:pt>
                <c:pt idx="198">
                  <c:v>252.89146</c:v>
                </c:pt>
                <c:pt idx="199">
                  <c:v>250.40413000000001</c:v>
                </c:pt>
                <c:pt idx="200">
                  <c:v>247.90539999999999</c:v>
                </c:pt>
                <c:pt idx="201">
                  <c:v>245.39526999999998</c:v>
                </c:pt>
                <c:pt idx="202">
                  <c:v>242.87373999999994</c:v>
                </c:pt>
                <c:pt idx="203">
                  <c:v>240.34080999999998</c:v>
                </c:pt>
                <c:pt idx="204">
                  <c:v>237.79648000000003</c:v>
                </c:pt>
                <c:pt idx="205">
                  <c:v>235.24074999999999</c:v>
                </c:pt>
                <c:pt idx="206">
                  <c:v>232.67362000000003</c:v>
                </c:pt>
                <c:pt idx="207">
                  <c:v>230.09508999999997</c:v>
                </c:pt>
                <c:pt idx="208">
                  <c:v>227.50515999999999</c:v>
                </c:pt>
                <c:pt idx="209">
                  <c:v>224.90382999999997</c:v>
                </c:pt>
                <c:pt idx="210">
                  <c:v>222.29109999999997</c:v>
                </c:pt>
                <c:pt idx="211">
                  <c:v>219.66696999999999</c:v>
                </c:pt>
                <c:pt idx="212">
                  <c:v>217.03143999999998</c:v>
                </c:pt>
                <c:pt idx="213">
                  <c:v>214.38451000000003</c:v>
                </c:pt>
                <c:pt idx="214">
                  <c:v>211.72618</c:v>
                </c:pt>
                <c:pt idx="215">
                  <c:v>209.05644999999998</c:v>
                </c:pt>
                <c:pt idx="216">
                  <c:v>206.37531999999999</c:v>
                </c:pt>
                <c:pt idx="217">
                  <c:v>203.68279000000001</c:v>
                </c:pt>
                <c:pt idx="218">
                  <c:v>200.97885999999994</c:v>
                </c:pt>
                <c:pt idx="219">
                  <c:v>198.26353</c:v>
                </c:pt>
                <c:pt idx="220">
                  <c:v>195.53680000000003</c:v>
                </c:pt>
                <c:pt idx="221">
                  <c:v>192.79866999999996</c:v>
                </c:pt>
                <c:pt idx="222">
                  <c:v>190.04914000000002</c:v>
                </c:pt>
                <c:pt idx="223">
                  <c:v>187.28820999999999</c:v>
                </c:pt>
                <c:pt idx="224">
                  <c:v>184.51587999999998</c:v>
                </c:pt>
                <c:pt idx="225">
                  <c:v>181.73214999999999</c:v>
                </c:pt>
                <c:pt idx="226">
                  <c:v>178.93701999999996</c:v>
                </c:pt>
                <c:pt idx="227">
                  <c:v>176.13049000000001</c:v>
                </c:pt>
                <c:pt idx="228">
                  <c:v>173.31255999999996</c:v>
                </c:pt>
                <c:pt idx="229">
                  <c:v>170.48322999999999</c:v>
                </c:pt>
                <c:pt idx="230">
                  <c:v>167.64249999999998</c:v>
                </c:pt>
                <c:pt idx="231">
                  <c:v>164.79037</c:v>
                </c:pt>
                <c:pt idx="232">
                  <c:v>161.92683999999997</c:v>
                </c:pt>
                <c:pt idx="233">
                  <c:v>159.05190999999996</c:v>
                </c:pt>
                <c:pt idx="234">
                  <c:v>156.16558000000003</c:v>
                </c:pt>
                <c:pt idx="235">
                  <c:v>153.26784999999995</c:v>
                </c:pt>
                <c:pt idx="236">
                  <c:v>150.35872000000001</c:v>
                </c:pt>
                <c:pt idx="237">
                  <c:v>147.43818999999996</c:v>
                </c:pt>
                <c:pt idx="238">
                  <c:v>144.50626</c:v>
                </c:pt>
                <c:pt idx="239">
                  <c:v>141.56292999999994</c:v>
                </c:pt>
                <c:pt idx="240">
                  <c:v>138.60820000000001</c:v>
                </c:pt>
                <c:pt idx="241">
                  <c:v>135.64206999999993</c:v>
                </c:pt>
                <c:pt idx="242">
                  <c:v>132.66453999999999</c:v>
                </c:pt>
                <c:pt idx="243">
                  <c:v>129.67561000000001</c:v>
                </c:pt>
                <c:pt idx="244">
                  <c:v>126.67527999999999</c:v>
                </c:pt>
                <c:pt idx="245">
                  <c:v>123.66354999999999</c:v>
                </c:pt>
                <c:pt idx="246">
                  <c:v>120.64041999999995</c:v>
                </c:pt>
                <c:pt idx="247">
                  <c:v>117.60588999999999</c:v>
                </c:pt>
                <c:pt idx="248">
                  <c:v>114.55995999999993</c:v>
                </c:pt>
                <c:pt idx="249">
                  <c:v>111.50263000000001</c:v>
                </c:pt>
                <c:pt idx="250">
                  <c:v>108.43389999999999</c:v>
                </c:pt>
                <c:pt idx="251">
                  <c:v>105.35377</c:v>
                </c:pt>
                <c:pt idx="252">
                  <c:v>102.26224000000002</c:v>
                </c:pt>
                <c:pt idx="253">
                  <c:v>99.159309999999948</c:v>
                </c:pt>
                <c:pt idx="254">
                  <c:v>96.04498000000001</c:v>
                </c:pt>
                <c:pt idx="255">
                  <c:v>92.919249999999977</c:v>
                </c:pt>
                <c:pt idx="256">
                  <c:v>89.782119999999964</c:v>
                </c:pt>
                <c:pt idx="257">
                  <c:v>86.633590000000027</c:v>
                </c:pt>
                <c:pt idx="258">
                  <c:v>83.473659999999995</c:v>
                </c:pt>
                <c:pt idx="259">
                  <c:v>80.302329999999984</c:v>
                </c:pt>
                <c:pt idx="260">
                  <c:v>77.119599999999991</c:v>
                </c:pt>
                <c:pt idx="261">
                  <c:v>73.925470000000018</c:v>
                </c:pt>
                <c:pt idx="262">
                  <c:v>70.719939999999951</c:v>
                </c:pt>
                <c:pt idx="263">
                  <c:v>67.503009999999961</c:v>
                </c:pt>
                <c:pt idx="264">
                  <c:v>64.274679999999933</c:v>
                </c:pt>
                <c:pt idx="265">
                  <c:v>61.034949999999981</c:v>
                </c:pt>
                <c:pt idx="266">
                  <c:v>57.783819999999992</c:v>
                </c:pt>
                <c:pt idx="267">
                  <c:v>54.521289999999965</c:v>
                </c:pt>
                <c:pt idx="268">
                  <c:v>51.247360000000015</c:v>
                </c:pt>
                <c:pt idx="269">
                  <c:v>47.96202999999997</c:v>
                </c:pt>
                <c:pt idx="270">
                  <c:v>44.665300000000002</c:v>
                </c:pt>
                <c:pt idx="271">
                  <c:v>41.35716999999994</c:v>
                </c:pt>
                <c:pt idx="272">
                  <c:v>38.037639999999953</c:v>
                </c:pt>
                <c:pt idx="273">
                  <c:v>34.706709999999987</c:v>
                </c:pt>
                <c:pt idx="274">
                  <c:v>31.364379999999983</c:v>
                </c:pt>
                <c:pt idx="275">
                  <c:v>28.010649999999998</c:v>
                </c:pt>
                <c:pt idx="276">
                  <c:v>24.645519999999976</c:v>
                </c:pt>
                <c:pt idx="277">
                  <c:v>21.268989999999974</c:v>
                </c:pt>
                <c:pt idx="278">
                  <c:v>17.881059999999934</c:v>
                </c:pt>
                <c:pt idx="279">
                  <c:v>14.48172999999997</c:v>
                </c:pt>
                <c:pt idx="280">
                  <c:v>11.071000000000026</c:v>
                </c:pt>
                <c:pt idx="281">
                  <c:v>7.6488699999999881</c:v>
                </c:pt>
                <c:pt idx="282">
                  <c:v>4.2153399999999692</c:v>
                </c:pt>
                <c:pt idx="283">
                  <c:v>0.77040999999996984</c:v>
                </c:pt>
                <c:pt idx="284">
                  <c:v>-2.6859200000000101</c:v>
                </c:pt>
                <c:pt idx="285">
                  <c:v>-6.1536500000000842</c:v>
                </c:pt>
                <c:pt idx="286">
                  <c:v>-9.6327800000000252</c:v>
                </c:pt>
                <c:pt idx="287">
                  <c:v>-13.123309999999947</c:v>
                </c:pt>
                <c:pt idx="288">
                  <c:v>-16.625240000000076</c:v>
                </c:pt>
                <c:pt idx="289">
                  <c:v>-20.138570000000072</c:v>
                </c:pt>
                <c:pt idx="290">
                  <c:v>-23.663299999999936</c:v>
                </c:pt>
                <c:pt idx="291">
                  <c:v>-27.199430000000007</c:v>
                </c:pt>
                <c:pt idx="292">
                  <c:v>-30.746960000000058</c:v>
                </c:pt>
                <c:pt idx="293">
                  <c:v>-34.30589000000009</c:v>
                </c:pt>
                <c:pt idx="294">
                  <c:v>-37.876219999999989</c:v>
                </c:pt>
                <c:pt idx="295">
                  <c:v>-41.457949999999983</c:v>
                </c:pt>
                <c:pt idx="296">
                  <c:v>-45.05108000000007</c:v>
                </c:pt>
                <c:pt idx="297">
                  <c:v>-48.655610000000024</c:v>
                </c:pt>
                <c:pt idx="298">
                  <c:v>-52.271539999999959</c:v>
                </c:pt>
                <c:pt idx="299">
                  <c:v>-55.898869999999988</c:v>
                </c:pt>
                <c:pt idx="300">
                  <c:v>-59.537600000000111</c:v>
                </c:pt>
                <c:pt idx="301">
                  <c:v>-63.187729999999988</c:v>
                </c:pt>
                <c:pt idx="302">
                  <c:v>-66.849260000000072</c:v>
                </c:pt>
                <c:pt idx="303">
                  <c:v>-70.522190000000023</c:v>
                </c:pt>
                <c:pt idx="304">
                  <c:v>-74.206519999999955</c:v>
                </c:pt>
                <c:pt idx="305">
                  <c:v>-77.902249999999981</c:v>
                </c:pt>
                <c:pt idx="306">
                  <c:v>-81.609379999999987</c:v>
                </c:pt>
                <c:pt idx="307">
                  <c:v>-85.327910000000088</c:v>
                </c:pt>
                <c:pt idx="308">
                  <c:v>-89.057839999999942</c:v>
                </c:pt>
                <c:pt idx="309">
                  <c:v>-92.799170000000004</c:v>
                </c:pt>
                <c:pt idx="310">
                  <c:v>-96.551900000000046</c:v>
                </c:pt>
                <c:pt idx="311">
                  <c:v>-100.31602999999996</c:v>
                </c:pt>
                <c:pt idx="312">
                  <c:v>-104.09155999999996</c:v>
                </c:pt>
                <c:pt idx="313">
                  <c:v>-107.87849000000006</c:v>
                </c:pt>
                <c:pt idx="314">
                  <c:v>-111.67682000000002</c:v>
                </c:pt>
                <c:pt idx="315">
                  <c:v>-115.48654999999997</c:v>
                </c:pt>
                <c:pt idx="316">
                  <c:v>-119.30768</c:v>
                </c:pt>
                <c:pt idx="317">
                  <c:v>-123.14021000000002</c:v>
                </c:pt>
                <c:pt idx="318">
                  <c:v>-126.98413999999991</c:v>
                </c:pt>
                <c:pt idx="319">
                  <c:v>-130.83947000000001</c:v>
                </c:pt>
                <c:pt idx="320">
                  <c:v>-134.70620000000008</c:v>
                </c:pt>
                <c:pt idx="321">
                  <c:v>-138.58433000000002</c:v>
                </c:pt>
                <c:pt idx="322">
                  <c:v>-142.47385999999995</c:v>
                </c:pt>
                <c:pt idx="323">
                  <c:v>-146.37478999999996</c:v>
                </c:pt>
                <c:pt idx="324">
                  <c:v>-150.28712000000007</c:v>
                </c:pt>
                <c:pt idx="325">
                  <c:v>-154.21085000000005</c:v>
                </c:pt>
                <c:pt idx="326">
                  <c:v>-158.14598000000001</c:v>
                </c:pt>
                <c:pt idx="327">
                  <c:v>-162.09251000000006</c:v>
                </c:pt>
                <c:pt idx="328">
                  <c:v>-166.05044000000009</c:v>
                </c:pt>
                <c:pt idx="329">
                  <c:v>-170.01976999999999</c:v>
                </c:pt>
                <c:pt idx="330">
                  <c:v>-174.00049999999999</c:v>
                </c:pt>
                <c:pt idx="331">
                  <c:v>-177.99263000000008</c:v>
                </c:pt>
                <c:pt idx="332">
                  <c:v>-181.99616000000003</c:v>
                </c:pt>
                <c:pt idx="333">
                  <c:v>-186.01108999999997</c:v>
                </c:pt>
                <c:pt idx="334">
                  <c:v>-190.03742</c:v>
                </c:pt>
                <c:pt idx="335">
                  <c:v>-194.07515000000001</c:v>
                </c:pt>
                <c:pt idx="336">
                  <c:v>-198.12428</c:v>
                </c:pt>
                <c:pt idx="337">
                  <c:v>-202.18480999999997</c:v>
                </c:pt>
                <c:pt idx="338">
                  <c:v>-206.25674000000004</c:v>
                </c:pt>
                <c:pt idx="339">
                  <c:v>-210.34007000000008</c:v>
                </c:pt>
                <c:pt idx="340">
                  <c:v>-214.4348</c:v>
                </c:pt>
                <c:pt idx="341">
                  <c:v>-218.54093</c:v>
                </c:pt>
                <c:pt idx="342">
                  <c:v>-222.6584600000001</c:v>
                </c:pt>
                <c:pt idx="343">
                  <c:v>-226.78738999999996</c:v>
                </c:pt>
                <c:pt idx="344">
                  <c:v>-230.92772000000002</c:v>
                </c:pt>
                <c:pt idx="345">
                  <c:v>-235.07945000000007</c:v>
                </c:pt>
                <c:pt idx="346">
                  <c:v>-239.24258000000009</c:v>
                </c:pt>
                <c:pt idx="347">
                  <c:v>-243.41710999999998</c:v>
                </c:pt>
                <c:pt idx="348">
                  <c:v>-247.60304000000008</c:v>
                </c:pt>
                <c:pt idx="349">
                  <c:v>-251.80037000000004</c:v>
                </c:pt>
                <c:pt idx="350">
                  <c:v>-256.00909999999999</c:v>
                </c:pt>
                <c:pt idx="351">
                  <c:v>-260.22923000000003</c:v>
                </c:pt>
                <c:pt idx="352">
                  <c:v>-264.46076000000005</c:v>
                </c:pt>
                <c:pt idx="353">
                  <c:v>-268.70369000000005</c:v>
                </c:pt>
                <c:pt idx="354">
                  <c:v>-272.95802000000003</c:v>
                </c:pt>
                <c:pt idx="355">
                  <c:v>-277.22375</c:v>
                </c:pt>
                <c:pt idx="356">
                  <c:v>-281.50088000000005</c:v>
                </c:pt>
                <c:pt idx="357">
                  <c:v>-285.78940999999998</c:v>
                </c:pt>
                <c:pt idx="358">
                  <c:v>-290.08933999999999</c:v>
                </c:pt>
                <c:pt idx="359">
                  <c:v>-294.40066999999999</c:v>
                </c:pt>
                <c:pt idx="360">
                  <c:v>-298.72340000000008</c:v>
                </c:pt>
                <c:pt idx="361">
                  <c:v>-303.05753000000004</c:v>
                </c:pt>
                <c:pt idx="362">
                  <c:v>-307.40305999999998</c:v>
                </c:pt>
                <c:pt idx="363">
                  <c:v>-311.75999000000002</c:v>
                </c:pt>
                <c:pt idx="364">
                  <c:v>-316.12831999999992</c:v>
                </c:pt>
                <c:pt idx="365">
                  <c:v>-320.50805000000003</c:v>
                </c:pt>
                <c:pt idx="366">
                  <c:v>-324.89918</c:v>
                </c:pt>
                <c:pt idx="367">
                  <c:v>-329.30171000000007</c:v>
                </c:pt>
                <c:pt idx="368">
                  <c:v>-333.71564000000001</c:v>
                </c:pt>
                <c:pt idx="369">
                  <c:v>-338.14097000000004</c:v>
                </c:pt>
                <c:pt idx="370">
                  <c:v>-342.57770000000005</c:v>
                </c:pt>
                <c:pt idx="371">
                  <c:v>-347.02583000000004</c:v>
                </c:pt>
                <c:pt idx="372">
                  <c:v>-351.48536000000001</c:v>
                </c:pt>
                <c:pt idx="373">
                  <c:v>-355.95629000000008</c:v>
                </c:pt>
                <c:pt idx="374">
                  <c:v>-360.43862000000001</c:v>
                </c:pt>
                <c:pt idx="375">
                  <c:v>-364.93235000000004</c:v>
                </c:pt>
                <c:pt idx="376">
                  <c:v>-369.43748000000005</c:v>
                </c:pt>
                <c:pt idx="377">
                  <c:v>-373.95401000000004</c:v>
                </c:pt>
                <c:pt idx="378">
                  <c:v>-378.48194000000012</c:v>
                </c:pt>
                <c:pt idx="379">
                  <c:v>-383.02126999999996</c:v>
                </c:pt>
                <c:pt idx="380">
                  <c:v>-387.572</c:v>
                </c:pt>
                <c:pt idx="381">
                  <c:v>-392.13413000000003</c:v>
                </c:pt>
                <c:pt idx="382">
                  <c:v>-396.70766000000003</c:v>
                </c:pt>
                <c:pt idx="383">
                  <c:v>-401.29259000000002</c:v>
                </c:pt>
                <c:pt idx="384">
                  <c:v>-405.8889200000001</c:v>
                </c:pt>
                <c:pt idx="385">
                  <c:v>-410.49665000000005</c:v>
                </c:pt>
                <c:pt idx="386">
                  <c:v>-415.11577999999997</c:v>
                </c:pt>
                <c:pt idx="387">
                  <c:v>-419.74630999999999</c:v>
                </c:pt>
                <c:pt idx="388">
                  <c:v>-424.38824000000011</c:v>
                </c:pt>
                <c:pt idx="389">
                  <c:v>-429.04156999999998</c:v>
                </c:pt>
                <c:pt idx="390">
                  <c:v>-433.70630000000006</c:v>
                </c:pt>
                <c:pt idx="391">
                  <c:v>-438.38243</c:v>
                </c:pt>
                <c:pt idx="392">
                  <c:v>-443.06996000000004</c:v>
                </c:pt>
                <c:pt idx="393">
                  <c:v>-447.76889000000006</c:v>
                </c:pt>
                <c:pt idx="394">
                  <c:v>-452.47922000000005</c:v>
                </c:pt>
                <c:pt idx="395">
                  <c:v>-457.20095000000003</c:v>
                </c:pt>
                <c:pt idx="396">
                  <c:v>-461.93407999999999</c:v>
                </c:pt>
                <c:pt idx="397">
                  <c:v>-466.67861000000005</c:v>
                </c:pt>
                <c:pt idx="398">
                  <c:v>-471.43454000000008</c:v>
                </c:pt>
                <c:pt idx="399">
                  <c:v>-476.2018700000001</c:v>
                </c:pt>
                <c:pt idx="400">
                  <c:v>-480.98059999999998</c:v>
                </c:pt>
                <c:pt idx="401">
                  <c:v>-485.77073000000007</c:v>
                </c:pt>
                <c:pt idx="402">
                  <c:v>-490.57226000000003</c:v>
                </c:pt>
                <c:pt idx="403">
                  <c:v>-495.38518999999997</c:v>
                </c:pt>
                <c:pt idx="404">
                  <c:v>-500.20952000000011</c:v>
                </c:pt>
                <c:pt idx="405">
                  <c:v>-505.0452499999999</c:v>
                </c:pt>
                <c:pt idx="406">
                  <c:v>-509.89238</c:v>
                </c:pt>
                <c:pt idx="407">
                  <c:v>-514.75090999999998</c:v>
                </c:pt>
                <c:pt idx="408">
                  <c:v>-519.62084000000004</c:v>
                </c:pt>
                <c:pt idx="409">
                  <c:v>-524.50216999999998</c:v>
                </c:pt>
                <c:pt idx="410">
                  <c:v>-529.39490000000001</c:v>
                </c:pt>
                <c:pt idx="411">
                  <c:v>-534.29903000000013</c:v>
                </c:pt>
                <c:pt idx="412">
                  <c:v>-539.21456000000012</c:v>
                </c:pt>
                <c:pt idx="413">
                  <c:v>-544.14148999999998</c:v>
                </c:pt>
                <c:pt idx="414">
                  <c:v>-549.07982000000015</c:v>
                </c:pt>
                <c:pt idx="415">
                  <c:v>-554.02954999999997</c:v>
                </c:pt>
                <c:pt idx="416">
                  <c:v>-558.99067999999988</c:v>
                </c:pt>
                <c:pt idx="417">
                  <c:v>-563.96321000000012</c:v>
                </c:pt>
                <c:pt idx="418">
                  <c:v>-568.94713999999999</c:v>
                </c:pt>
                <c:pt idx="419">
                  <c:v>-573.94246999999996</c:v>
                </c:pt>
                <c:pt idx="420">
                  <c:v>-578.94920000000002</c:v>
                </c:pt>
                <c:pt idx="421">
                  <c:v>-583.96732999999995</c:v>
                </c:pt>
                <c:pt idx="422">
                  <c:v>-588.9968600000002</c:v>
                </c:pt>
                <c:pt idx="423">
                  <c:v>-594.03779000000009</c:v>
                </c:pt>
                <c:pt idx="424">
                  <c:v>-599.09012000000007</c:v>
                </c:pt>
                <c:pt idx="425">
                  <c:v>-604.15385000000015</c:v>
                </c:pt>
                <c:pt idx="426">
                  <c:v>-609.22898000000009</c:v>
                </c:pt>
                <c:pt idx="427">
                  <c:v>-614.3155099999999</c:v>
                </c:pt>
                <c:pt idx="428">
                  <c:v>-619.41344000000004</c:v>
                </c:pt>
                <c:pt idx="429">
                  <c:v>-624.52277000000004</c:v>
                </c:pt>
                <c:pt idx="430">
                  <c:v>-629.6434999999999</c:v>
                </c:pt>
                <c:pt idx="431">
                  <c:v>-634.77563000000009</c:v>
                </c:pt>
                <c:pt idx="432">
                  <c:v>-639.91915999999992</c:v>
                </c:pt>
                <c:pt idx="433">
                  <c:v>-645.07409000000007</c:v>
                </c:pt>
                <c:pt idx="434">
                  <c:v>-650.24042000000009</c:v>
                </c:pt>
                <c:pt idx="435">
                  <c:v>-655.41814999999997</c:v>
                </c:pt>
                <c:pt idx="436">
                  <c:v>-660.60728000000017</c:v>
                </c:pt>
                <c:pt idx="437">
                  <c:v>-665.80781000000002</c:v>
                </c:pt>
                <c:pt idx="438">
                  <c:v>-671.01973999999996</c:v>
                </c:pt>
                <c:pt idx="439">
                  <c:v>-676.24307000000022</c:v>
                </c:pt>
                <c:pt idx="440">
                  <c:v>-681.47780000000012</c:v>
                </c:pt>
                <c:pt idx="441">
                  <c:v>-686.72392999999988</c:v>
                </c:pt>
                <c:pt idx="442">
                  <c:v>-691.9814600000002</c:v>
                </c:pt>
                <c:pt idx="443">
                  <c:v>-697.25038999999992</c:v>
                </c:pt>
                <c:pt idx="444">
                  <c:v>-702.53071999999997</c:v>
                </c:pt>
                <c:pt idx="445">
                  <c:v>-707.82245000000012</c:v>
                </c:pt>
                <c:pt idx="446">
                  <c:v>-713.1255799999999</c:v>
                </c:pt>
                <c:pt idx="447">
                  <c:v>-718.44011000000023</c:v>
                </c:pt>
                <c:pt idx="448">
                  <c:v>-723.76603999999998</c:v>
                </c:pt>
                <c:pt idx="449">
                  <c:v>-729.10337000000004</c:v>
                </c:pt>
                <c:pt idx="450">
                  <c:v>-734.4521000000002</c:v>
                </c:pt>
                <c:pt idx="451">
                  <c:v>-739.81223</c:v>
                </c:pt>
                <c:pt idx="452">
                  <c:v>-745.18375999999989</c:v>
                </c:pt>
                <c:pt idx="453">
                  <c:v>-750.56669000000011</c:v>
                </c:pt>
                <c:pt idx="454">
                  <c:v>-755.96101999999996</c:v>
                </c:pt>
                <c:pt idx="455">
                  <c:v>-761.36674999999991</c:v>
                </c:pt>
                <c:pt idx="456">
                  <c:v>-766.78388000000018</c:v>
                </c:pt>
                <c:pt idx="457">
                  <c:v>-772.21241000000009</c:v>
                </c:pt>
                <c:pt idx="458">
                  <c:v>-777.65233999999987</c:v>
                </c:pt>
                <c:pt idx="459">
                  <c:v>-783.10367000000019</c:v>
                </c:pt>
                <c:pt idx="460">
                  <c:v>-788.56639999999993</c:v>
                </c:pt>
                <c:pt idx="461">
                  <c:v>-794.04053000000022</c:v>
                </c:pt>
                <c:pt idx="462">
                  <c:v>-799.52606000000014</c:v>
                </c:pt>
                <c:pt idx="463">
                  <c:v>-805.02298999999994</c:v>
                </c:pt>
                <c:pt idx="464">
                  <c:v>-810.53132000000005</c:v>
                </c:pt>
                <c:pt idx="465">
                  <c:v>-816.05105000000003</c:v>
                </c:pt>
                <c:pt idx="466">
                  <c:v>-821.58217999999988</c:v>
                </c:pt>
                <c:pt idx="467">
                  <c:v>-827.12471000000005</c:v>
                </c:pt>
                <c:pt idx="468">
                  <c:v>-832.67864000000009</c:v>
                </c:pt>
                <c:pt idx="469">
                  <c:v>-838.24396999999999</c:v>
                </c:pt>
                <c:pt idx="470">
                  <c:v>-843.82069999999999</c:v>
                </c:pt>
                <c:pt idx="471">
                  <c:v>-849.40883000000008</c:v>
                </c:pt>
                <c:pt idx="472">
                  <c:v>-855.00836000000004</c:v>
                </c:pt>
                <c:pt idx="473">
                  <c:v>-860.61929000000009</c:v>
                </c:pt>
                <c:pt idx="474">
                  <c:v>-866.24162000000001</c:v>
                </c:pt>
                <c:pt idx="475">
                  <c:v>-871.87535000000025</c:v>
                </c:pt>
                <c:pt idx="476">
                  <c:v>-877.52048000000013</c:v>
                </c:pt>
                <c:pt idx="477">
                  <c:v>-883.17700999999988</c:v>
                </c:pt>
                <c:pt idx="478">
                  <c:v>-888.84494000000018</c:v>
                </c:pt>
                <c:pt idx="479">
                  <c:v>-894.52427000000012</c:v>
                </c:pt>
                <c:pt idx="480">
                  <c:v>-900.21499999999992</c:v>
                </c:pt>
                <c:pt idx="481">
                  <c:v>-905.91713000000004</c:v>
                </c:pt>
                <c:pt idx="482">
                  <c:v>-911.63066000000003</c:v>
                </c:pt>
                <c:pt idx="483">
                  <c:v>-917.35558999999989</c:v>
                </c:pt>
                <c:pt idx="484">
                  <c:v>-923.09192000000007</c:v>
                </c:pt>
                <c:pt idx="485">
                  <c:v>-928.83965000000012</c:v>
                </c:pt>
                <c:pt idx="486">
                  <c:v>-934.59878000000026</c:v>
                </c:pt>
                <c:pt idx="487">
                  <c:v>-940.36931000000004</c:v>
                </c:pt>
                <c:pt idx="488">
                  <c:v>-946.15123999999992</c:v>
                </c:pt>
                <c:pt idx="489">
                  <c:v>-951.94457000000011</c:v>
                </c:pt>
                <c:pt idx="490">
                  <c:v>-957.74930000000018</c:v>
                </c:pt>
                <c:pt idx="491">
                  <c:v>-963.56542999999988</c:v>
                </c:pt>
                <c:pt idx="492">
                  <c:v>-969.39296000000013</c:v>
                </c:pt>
                <c:pt idx="493">
                  <c:v>-975.23189000000002</c:v>
                </c:pt>
                <c:pt idx="494">
                  <c:v>-981.08222000000001</c:v>
                </c:pt>
                <c:pt idx="495">
                  <c:v>-986.94395000000009</c:v>
                </c:pt>
                <c:pt idx="496">
                  <c:v>-992.81708000000003</c:v>
                </c:pt>
                <c:pt idx="497">
                  <c:v>-998.70160999999985</c:v>
                </c:pt>
                <c:pt idx="498">
                  <c:v>-1004.5975400000002</c:v>
                </c:pt>
                <c:pt idx="499">
                  <c:v>-1010.50487</c:v>
                </c:pt>
                <c:pt idx="500">
                  <c:v>-1016.4236000000001</c:v>
                </c:pt>
                <c:pt idx="501">
                  <c:v>-1022.35373</c:v>
                </c:pt>
                <c:pt idx="502">
                  <c:v>-1028.2952600000001</c:v>
                </c:pt>
                <c:pt idx="503">
                  <c:v>-1034.2481900000002</c:v>
                </c:pt>
                <c:pt idx="504">
                  <c:v>-1040.21252</c:v>
                </c:pt>
                <c:pt idx="505">
                  <c:v>-1046.1882499999999</c:v>
                </c:pt>
                <c:pt idx="506">
                  <c:v>-1052.1753800000001</c:v>
                </c:pt>
                <c:pt idx="507">
                  <c:v>-1058.17391</c:v>
                </c:pt>
                <c:pt idx="508">
                  <c:v>-1064.1838399999999</c:v>
                </c:pt>
                <c:pt idx="509">
                  <c:v>-1070.2051700000002</c:v>
                </c:pt>
                <c:pt idx="510">
                  <c:v>-1076.2379000000001</c:v>
                </c:pt>
                <c:pt idx="511">
                  <c:v>-1082.2820299999998</c:v>
                </c:pt>
                <c:pt idx="512">
                  <c:v>-1088.3375600000002</c:v>
                </c:pt>
                <c:pt idx="513">
                  <c:v>-1094.4044900000001</c:v>
                </c:pt>
                <c:pt idx="514">
                  <c:v>-1100.4828200000002</c:v>
                </c:pt>
                <c:pt idx="515">
                  <c:v>-1106.5725500000001</c:v>
                </c:pt>
                <c:pt idx="516">
                  <c:v>-1112.6736800000001</c:v>
                </c:pt>
                <c:pt idx="517">
                  <c:v>-1118.7862100000002</c:v>
                </c:pt>
                <c:pt idx="518">
                  <c:v>-1124.91014</c:v>
                </c:pt>
                <c:pt idx="519">
                  <c:v>-1131.04547</c:v>
                </c:pt>
                <c:pt idx="520">
                  <c:v>-1137.1922000000002</c:v>
                </c:pt>
                <c:pt idx="521">
                  <c:v>-1143.35033</c:v>
                </c:pt>
                <c:pt idx="522">
                  <c:v>-1149.5198599999999</c:v>
                </c:pt>
                <c:pt idx="523">
                  <c:v>-1155.7007900000001</c:v>
                </c:pt>
                <c:pt idx="524">
                  <c:v>-1161.89312</c:v>
                </c:pt>
                <c:pt idx="525">
                  <c:v>-1168.0968500000001</c:v>
                </c:pt>
                <c:pt idx="526">
                  <c:v>-1174.3119800000002</c:v>
                </c:pt>
                <c:pt idx="527">
                  <c:v>-1180.5385100000001</c:v>
                </c:pt>
                <c:pt idx="528">
                  <c:v>-1186.7764400000001</c:v>
                </c:pt>
                <c:pt idx="529">
                  <c:v>-1193.02577</c:v>
                </c:pt>
                <c:pt idx="530">
                  <c:v>-1199.2864999999999</c:v>
                </c:pt>
                <c:pt idx="531">
                  <c:v>-1205.5586300000002</c:v>
                </c:pt>
                <c:pt idx="532">
                  <c:v>-1211.8421600000001</c:v>
                </c:pt>
                <c:pt idx="533">
                  <c:v>-1218.1370899999999</c:v>
                </c:pt>
                <c:pt idx="534">
                  <c:v>-1224.4434200000001</c:v>
                </c:pt>
                <c:pt idx="535">
                  <c:v>-1230.76115</c:v>
                </c:pt>
                <c:pt idx="536">
                  <c:v>-1237.0902799999999</c:v>
                </c:pt>
                <c:pt idx="537">
                  <c:v>-1243.4308100000001</c:v>
                </c:pt>
                <c:pt idx="538">
                  <c:v>-1249.7827400000001</c:v>
                </c:pt>
                <c:pt idx="539">
                  <c:v>-1256.1460700000002</c:v>
                </c:pt>
                <c:pt idx="540">
                  <c:v>-1262.5208</c:v>
                </c:pt>
                <c:pt idx="541">
                  <c:v>-1268.9069300000001</c:v>
                </c:pt>
                <c:pt idx="542">
                  <c:v>-1275.3044600000001</c:v>
                </c:pt>
                <c:pt idx="543">
                  <c:v>-1281.7133900000001</c:v>
                </c:pt>
                <c:pt idx="544">
                  <c:v>-1288.13372</c:v>
                </c:pt>
                <c:pt idx="545">
                  <c:v>-1294.5654500000001</c:v>
                </c:pt>
                <c:pt idx="546">
                  <c:v>-1301.0085800000002</c:v>
                </c:pt>
                <c:pt idx="547">
                  <c:v>-1307.4631099999999</c:v>
                </c:pt>
                <c:pt idx="548">
                  <c:v>-1313.9290400000002</c:v>
                </c:pt>
                <c:pt idx="549">
                  <c:v>-1320.4063700000002</c:v>
                </c:pt>
                <c:pt idx="550">
                  <c:v>-1326.8951</c:v>
                </c:pt>
                <c:pt idx="551">
                  <c:v>-1333.3952300000001</c:v>
                </c:pt>
                <c:pt idx="552">
                  <c:v>-1339.9067600000001</c:v>
                </c:pt>
                <c:pt idx="553">
                  <c:v>-1346.4296900000002</c:v>
                </c:pt>
                <c:pt idx="554">
                  <c:v>-1352.9640200000001</c:v>
                </c:pt>
                <c:pt idx="555">
                  <c:v>-1359.5097499999999</c:v>
                </c:pt>
                <c:pt idx="556">
                  <c:v>-1366.0668800000001</c:v>
                </c:pt>
                <c:pt idx="557">
                  <c:v>-1372.6354100000001</c:v>
                </c:pt>
                <c:pt idx="558">
                  <c:v>-1379.21534</c:v>
                </c:pt>
                <c:pt idx="559">
                  <c:v>-1385.8066700000002</c:v>
                </c:pt>
                <c:pt idx="560">
                  <c:v>-1392.4094</c:v>
                </c:pt>
                <c:pt idx="561">
                  <c:v>-1399.0235299999999</c:v>
                </c:pt>
                <c:pt idx="562">
                  <c:v>-1405.6490600000002</c:v>
                </c:pt>
                <c:pt idx="563">
                  <c:v>-1412.2859900000001</c:v>
                </c:pt>
                <c:pt idx="564">
                  <c:v>-1418.9343200000001</c:v>
                </c:pt>
                <c:pt idx="565">
                  <c:v>-1425.5940500000002</c:v>
                </c:pt>
                <c:pt idx="566">
                  <c:v>-1432.2651800000001</c:v>
                </c:pt>
                <c:pt idx="567">
                  <c:v>-1438.9477100000001</c:v>
                </c:pt>
                <c:pt idx="568">
                  <c:v>-1445.6416400000001</c:v>
                </c:pt>
                <c:pt idx="569">
                  <c:v>-1452.3469700000001</c:v>
                </c:pt>
                <c:pt idx="570">
                  <c:v>-1459.0637000000002</c:v>
                </c:pt>
                <c:pt idx="571">
                  <c:v>-1465.7918300000001</c:v>
                </c:pt>
                <c:pt idx="572">
                  <c:v>-1472.5313599999999</c:v>
                </c:pt>
                <c:pt idx="573">
                  <c:v>-1479.2822900000001</c:v>
                </c:pt>
                <c:pt idx="574">
                  <c:v>-1486.0446200000001</c:v>
                </c:pt>
                <c:pt idx="575">
                  <c:v>-1492.81835</c:v>
                </c:pt>
                <c:pt idx="576">
                  <c:v>-1499.6034800000002</c:v>
                </c:pt>
                <c:pt idx="577">
                  <c:v>-1506.4000100000001</c:v>
                </c:pt>
                <c:pt idx="578">
                  <c:v>-1513.2079400000002</c:v>
                </c:pt>
                <c:pt idx="579">
                  <c:v>-1520.02727</c:v>
                </c:pt>
                <c:pt idx="580">
                  <c:v>-1526.8580000000002</c:v>
                </c:pt>
                <c:pt idx="581">
                  <c:v>-1533.7001299999997</c:v>
                </c:pt>
                <c:pt idx="582">
                  <c:v>-1540.55366</c:v>
                </c:pt>
                <c:pt idx="583">
                  <c:v>-1547.4185900000002</c:v>
                </c:pt>
                <c:pt idx="584">
                  <c:v>-1554.2949199999998</c:v>
                </c:pt>
                <c:pt idx="585">
                  <c:v>-1561.1826500000002</c:v>
                </c:pt>
                <c:pt idx="586">
                  <c:v>-1568.0817800000004</c:v>
                </c:pt>
                <c:pt idx="587">
                  <c:v>-1574.9923100000001</c:v>
                </c:pt>
                <c:pt idx="588">
                  <c:v>-1581.9142400000001</c:v>
                </c:pt>
                <c:pt idx="589">
                  <c:v>-1588.8475700000004</c:v>
                </c:pt>
                <c:pt idx="590">
                  <c:v>-1595.7923000000001</c:v>
                </c:pt>
                <c:pt idx="591">
                  <c:v>-1602.7484300000001</c:v>
                </c:pt>
                <c:pt idx="592">
                  <c:v>-1609.71596</c:v>
                </c:pt>
                <c:pt idx="593">
                  <c:v>-1616.6948899999998</c:v>
                </c:pt>
                <c:pt idx="594">
                  <c:v>-1623.6852199999998</c:v>
                </c:pt>
                <c:pt idx="595">
                  <c:v>-1630.6869500000003</c:v>
                </c:pt>
                <c:pt idx="596">
                  <c:v>-1637.7000800000001</c:v>
                </c:pt>
                <c:pt idx="597">
                  <c:v>-1644.7246100000002</c:v>
                </c:pt>
                <c:pt idx="598">
                  <c:v>-1651.7605400000002</c:v>
                </c:pt>
                <c:pt idx="599">
                  <c:v>-1658.8078700000001</c:v>
                </c:pt>
                <c:pt idx="600">
                  <c:v>-1665.8665999999998</c:v>
                </c:pt>
                <c:pt idx="601">
                  <c:v>-1672.9367300000004</c:v>
                </c:pt>
                <c:pt idx="602">
                  <c:v>-1680.0182600000003</c:v>
                </c:pt>
                <c:pt idx="603">
                  <c:v>-1687.1111900000001</c:v>
                </c:pt>
                <c:pt idx="604">
                  <c:v>-1694.2155200000002</c:v>
                </c:pt>
                <c:pt idx="605">
                  <c:v>-1701.3312500000002</c:v>
                </c:pt>
                <c:pt idx="606">
                  <c:v>-1708.45838</c:v>
                </c:pt>
                <c:pt idx="607">
                  <c:v>-1715.5969100000002</c:v>
                </c:pt>
                <c:pt idx="608">
                  <c:v>-1722.7468400000002</c:v>
                </c:pt>
                <c:pt idx="609">
                  <c:v>-1729.9081700000002</c:v>
                </c:pt>
                <c:pt idx="610">
                  <c:v>-1737.0808999999999</c:v>
                </c:pt>
                <c:pt idx="611">
                  <c:v>-1744.26503</c:v>
                </c:pt>
                <c:pt idx="612">
                  <c:v>-1751.46056</c:v>
                </c:pt>
                <c:pt idx="613">
                  <c:v>-1758.6674900000003</c:v>
                </c:pt>
                <c:pt idx="614">
                  <c:v>-1765.8858200000004</c:v>
                </c:pt>
                <c:pt idx="615">
                  <c:v>-1773.11555</c:v>
                </c:pt>
                <c:pt idx="616">
                  <c:v>-1780.3566799999999</c:v>
                </c:pt>
                <c:pt idx="617">
                  <c:v>-1787.6092100000001</c:v>
                </c:pt>
                <c:pt idx="618">
                  <c:v>-1794.8731399999997</c:v>
                </c:pt>
                <c:pt idx="619">
                  <c:v>-1802.1484700000001</c:v>
                </c:pt>
                <c:pt idx="620">
                  <c:v>-1809.4352000000003</c:v>
                </c:pt>
                <c:pt idx="621">
                  <c:v>-1816.73333</c:v>
                </c:pt>
                <c:pt idx="622">
                  <c:v>-1824.04286</c:v>
                </c:pt>
                <c:pt idx="623">
                  <c:v>-1831.3637900000003</c:v>
                </c:pt>
                <c:pt idx="624">
                  <c:v>-1838.6961200000005</c:v>
                </c:pt>
                <c:pt idx="625">
                  <c:v>-1846.0398500000001</c:v>
                </c:pt>
                <c:pt idx="626">
                  <c:v>-1853.39498</c:v>
                </c:pt>
                <c:pt idx="627">
                  <c:v>-1860.7615100000003</c:v>
                </c:pt>
                <c:pt idx="628">
                  <c:v>-1868.1394399999999</c:v>
                </c:pt>
                <c:pt idx="629">
                  <c:v>-1875.5287700000003</c:v>
                </c:pt>
                <c:pt idx="630">
                  <c:v>-1882.9295000000002</c:v>
                </c:pt>
                <c:pt idx="631">
                  <c:v>-1890.3416299999999</c:v>
                </c:pt>
                <c:pt idx="632">
                  <c:v>-1897.7651599999999</c:v>
                </c:pt>
                <c:pt idx="633">
                  <c:v>-1905.2000900000003</c:v>
                </c:pt>
                <c:pt idx="634">
                  <c:v>-1912.64642</c:v>
                </c:pt>
                <c:pt idx="635">
                  <c:v>-1920.1041500000001</c:v>
                </c:pt>
                <c:pt idx="636">
                  <c:v>-1927.5732800000001</c:v>
                </c:pt>
                <c:pt idx="637">
                  <c:v>-1935.0538099999999</c:v>
                </c:pt>
                <c:pt idx="638">
                  <c:v>-1942.54574</c:v>
                </c:pt>
                <c:pt idx="639">
                  <c:v>-1950.04907</c:v>
                </c:pt>
                <c:pt idx="640">
                  <c:v>-1957.5637999999999</c:v>
                </c:pt>
                <c:pt idx="641">
                  <c:v>-1965.0899300000001</c:v>
                </c:pt>
                <c:pt idx="642">
                  <c:v>-1972.6274600000002</c:v>
                </c:pt>
                <c:pt idx="643">
                  <c:v>-1980.1763900000001</c:v>
                </c:pt>
                <c:pt idx="644">
                  <c:v>-1987.7367199999999</c:v>
                </c:pt>
                <c:pt idx="645">
                  <c:v>-1995.30845</c:v>
                </c:pt>
                <c:pt idx="646">
                  <c:v>-2002.89158</c:v>
                </c:pt>
                <c:pt idx="647">
                  <c:v>-2010.4861099999998</c:v>
                </c:pt>
                <c:pt idx="648">
                  <c:v>-2018.09204</c:v>
                </c:pt>
                <c:pt idx="649">
                  <c:v>-2025.70937</c:v>
                </c:pt>
                <c:pt idx="650">
                  <c:v>-2033.3380999999999</c:v>
                </c:pt>
                <c:pt idx="651">
                  <c:v>-2040.9782300000002</c:v>
                </c:pt>
                <c:pt idx="652">
                  <c:v>-2048.6297600000003</c:v>
                </c:pt>
                <c:pt idx="653">
                  <c:v>-2056.2926900000002</c:v>
                </c:pt>
                <c:pt idx="654">
                  <c:v>-2063.96702</c:v>
                </c:pt>
                <c:pt idx="655">
                  <c:v>-2071.6527500000002</c:v>
                </c:pt>
                <c:pt idx="656">
                  <c:v>-2079.3498799999998</c:v>
                </c:pt>
                <c:pt idx="657">
                  <c:v>-2087.0584100000001</c:v>
                </c:pt>
                <c:pt idx="658">
                  <c:v>-2094.7783400000003</c:v>
                </c:pt>
                <c:pt idx="659">
                  <c:v>-2102.5096699999999</c:v>
                </c:pt>
                <c:pt idx="660">
                  <c:v>-2110.2524000000003</c:v>
                </c:pt>
                <c:pt idx="661">
                  <c:v>-2118.0065300000001</c:v>
                </c:pt>
                <c:pt idx="662">
                  <c:v>-2125.7720599999998</c:v>
                </c:pt>
                <c:pt idx="663">
                  <c:v>-2133.5489900000002</c:v>
                </c:pt>
                <c:pt idx="664">
                  <c:v>-2141.3373200000001</c:v>
                </c:pt>
                <c:pt idx="665">
                  <c:v>-2149.1370499999998</c:v>
                </c:pt>
                <c:pt idx="666">
                  <c:v>-2156.9481799999999</c:v>
                </c:pt>
                <c:pt idx="667">
                  <c:v>-2164.7707100000002</c:v>
                </c:pt>
                <c:pt idx="668">
                  <c:v>-2172.60464</c:v>
                </c:pt>
                <c:pt idx="669">
                  <c:v>-2180.4499700000001</c:v>
                </c:pt>
                <c:pt idx="670">
                  <c:v>-2188.3067000000001</c:v>
                </c:pt>
                <c:pt idx="671">
                  <c:v>-2196.1748299999999</c:v>
                </c:pt>
                <c:pt idx="672">
                  <c:v>-2204.0543600000001</c:v>
                </c:pt>
                <c:pt idx="673">
                  <c:v>-2211.9452900000001</c:v>
                </c:pt>
                <c:pt idx="674">
                  <c:v>-2219.84762</c:v>
                </c:pt>
                <c:pt idx="675">
                  <c:v>-2227.7613500000002</c:v>
                </c:pt>
                <c:pt idx="676">
                  <c:v>-2235.6864800000003</c:v>
                </c:pt>
                <c:pt idx="677">
                  <c:v>-2243.6230100000002</c:v>
                </c:pt>
                <c:pt idx="678">
                  <c:v>-2251.5709400000001</c:v>
                </c:pt>
                <c:pt idx="679">
                  <c:v>-2259.5302700000002</c:v>
                </c:pt>
                <c:pt idx="680">
                  <c:v>-2267.5010000000002</c:v>
                </c:pt>
                <c:pt idx="681">
                  <c:v>-2275.4831300000001</c:v>
                </c:pt>
                <c:pt idx="682">
                  <c:v>-2283.4766600000003</c:v>
                </c:pt>
                <c:pt idx="683">
                  <c:v>-2291.4815900000003</c:v>
                </c:pt>
                <c:pt idx="684">
                  <c:v>-2299.4979199999998</c:v>
                </c:pt>
                <c:pt idx="685">
                  <c:v>-2307.52565</c:v>
                </c:pt>
                <c:pt idx="686">
                  <c:v>-2315.5647800000002</c:v>
                </c:pt>
                <c:pt idx="687">
                  <c:v>-2323.6153100000001</c:v>
                </c:pt>
                <c:pt idx="688">
                  <c:v>-2331.67724</c:v>
                </c:pt>
                <c:pt idx="689">
                  <c:v>-2339.7505700000002</c:v>
                </c:pt>
                <c:pt idx="690">
                  <c:v>-2347.8352999999997</c:v>
                </c:pt>
                <c:pt idx="691">
                  <c:v>-2355.9314300000001</c:v>
                </c:pt>
                <c:pt idx="692">
                  <c:v>-2364.0389600000003</c:v>
                </c:pt>
                <c:pt idx="693">
                  <c:v>-2372.15789</c:v>
                </c:pt>
                <c:pt idx="694">
                  <c:v>-2380.2882199999999</c:v>
                </c:pt>
                <c:pt idx="695">
                  <c:v>-2388.4299500000002</c:v>
                </c:pt>
                <c:pt idx="696">
                  <c:v>-2396.5830799999999</c:v>
                </c:pt>
                <c:pt idx="697">
                  <c:v>-2404.7476099999999</c:v>
                </c:pt>
                <c:pt idx="698">
                  <c:v>-2412.9235400000002</c:v>
                </c:pt>
                <c:pt idx="699">
                  <c:v>-2421.11087</c:v>
                </c:pt>
                <c:pt idx="700">
                  <c:v>-2429.3096</c:v>
                </c:pt>
                <c:pt idx="701">
                  <c:v>-2437.51973</c:v>
                </c:pt>
                <c:pt idx="702">
                  <c:v>-2445.7412599999998</c:v>
                </c:pt>
                <c:pt idx="703">
                  <c:v>-2453.9741899999999</c:v>
                </c:pt>
                <c:pt idx="704">
                  <c:v>-2462.2185200000004</c:v>
                </c:pt>
                <c:pt idx="705">
                  <c:v>-2470.4742500000002</c:v>
                </c:pt>
                <c:pt idx="706">
                  <c:v>-2478.7413799999999</c:v>
                </c:pt>
                <c:pt idx="707">
                  <c:v>-2487.01991</c:v>
                </c:pt>
                <c:pt idx="708">
                  <c:v>-2495.3098400000003</c:v>
                </c:pt>
                <c:pt idx="709">
                  <c:v>-2503.6111700000001</c:v>
                </c:pt>
                <c:pt idx="710">
                  <c:v>-2511.9239000000002</c:v>
                </c:pt>
                <c:pt idx="711">
                  <c:v>-2520.2480300000002</c:v>
                </c:pt>
                <c:pt idx="712">
                  <c:v>-2528.58356</c:v>
                </c:pt>
                <c:pt idx="713">
                  <c:v>-2536.9304900000002</c:v>
                </c:pt>
                <c:pt idx="714">
                  <c:v>-2545.2888200000002</c:v>
                </c:pt>
                <c:pt idx="715">
                  <c:v>-2553.6585500000001</c:v>
                </c:pt>
                <c:pt idx="716">
                  <c:v>-2562.0396800000003</c:v>
                </c:pt>
                <c:pt idx="717">
                  <c:v>-2570.4322100000004</c:v>
                </c:pt>
                <c:pt idx="718">
                  <c:v>-2578.8361399999999</c:v>
                </c:pt>
                <c:pt idx="719">
                  <c:v>-2587.2514700000002</c:v>
                </c:pt>
                <c:pt idx="720">
                  <c:v>-2595.6782000000003</c:v>
                </c:pt>
                <c:pt idx="721">
                  <c:v>-2604.1163299999998</c:v>
                </c:pt>
                <c:pt idx="722">
                  <c:v>-2612.5658600000002</c:v>
                </c:pt>
                <c:pt idx="723">
                  <c:v>-2621.0267900000003</c:v>
                </c:pt>
                <c:pt idx="724">
                  <c:v>-2629.4991199999999</c:v>
                </c:pt>
                <c:pt idx="725">
                  <c:v>-2637.9828499999999</c:v>
                </c:pt>
                <c:pt idx="726">
                  <c:v>-2646.4779800000001</c:v>
                </c:pt>
                <c:pt idx="727">
                  <c:v>-2654.9845099999998</c:v>
                </c:pt>
                <c:pt idx="728">
                  <c:v>-2663.5024400000002</c:v>
                </c:pt>
                <c:pt idx="729">
                  <c:v>-2672.0317700000001</c:v>
                </c:pt>
                <c:pt idx="730">
                  <c:v>-2680.5725000000002</c:v>
                </c:pt>
                <c:pt idx="731">
                  <c:v>-2689.1246300000003</c:v>
                </c:pt>
                <c:pt idx="732">
                  <c:v>-2697.6881600000002</c:v>
                </c:pt>
                <c:pt idx="733">
                  <c:v>-2706.2630900000004</c:v>
                </c:pt>
                <c:pt idx="734">
                  <c:v>-2714.84942</c:v>
                </c:pt>
                <c:pt idx="735">
                  <c:v>-2723.44715</c:v>
                </c:pt>
                <c:pt idx="736">
                  <c:v>-2732.0562800000002</c:v>
                </c:pt>
                <c:pt idx="737">
                  <c:v>-2740.6768099999999</c:v>
                </c:pt>
                <c:pt idx="738">
                  <c:v>-2749.3087399999999</c:v>
                </c:pt>
                <c:pt idx="739">
                  <c:v>-2757.9520700000003</c:v>
                </c:pt>
                <c:pt idx="740">
                  <c:v>-2766.6068</c:v>
                </c:pt>
                <c:pt idx="741">
                  <c:v>-2775.2729300000001</c:v>
                </c:pt>
                <c:pt idx="742">
                  <c:v>-2783.9504600000005</c:v>
                </c:pt>
                <c:pt idx="743">
                  <c:v>-2792.6393899999998</c:v>
                </c:pt>
                <c:pt idx="744">
                  <c:v>-2801.3397199999999</c:v>
                </c:pt>
                <c:pt idx="745">
                  <c:v>-2810.0514500000004</c:v>
                </c:pt>
                <c:pt idx="746">
                  <c:v>-2818.7745799999998</c:v>
                </c:pt>
                <c:pt idx="747">
                  <c:v>-2827.50911</c:v>
                </c:pt>
                <c:pt idx="748">
                  <c:v>-2836.25504</c:v>
                </c:pt>
                <c:pt idx="749">
                  <c:v>-2845.0123699999999</c:v>
                </c:pt>
                <c:pt idx="750">
                  <c:v>-2853.7811000000002</c:v>
                </c:pt>
                <c:pt idx="751">
                  <c:v>-2862.5612300000003</c:v>
                </c:pt>
                <c:pt idx="752">
                  <c:v>-2871.3527599999998</c:v>
                </c:pt>
                <c:pt idx="753">
                  <c:v>-2880.15569</c:v>
                </c:pt>
                <c:pt idx="754">
                  <c:v>-2888.9700200000002</c:v>
                </c:pt>
                <c:pt idx="755">
                  <c:v>-2897.7957500000002</c:v>
                </c:pt>
                <c:pt idx="756">
                  <c:v>-2906.6328800000001</c:v>
                </c:pt>
                <c:pt idx="757">
                  <c:v>-2915.4814100000003</c:v>
                </c:pt>
                <c:pt idx="758">
                  <c:v>-2924.3413400000004</c:v>
                </c:pt>
                <c:pt idx="759">
                  <c:v>-2933.2126699999999</c:v>
                </c:pt>
                <c:pt idx="760">
                  <c:v>-2942.0954000000002</c:v>
                </c:pt>
                <c:pt idx="761">
                  <c:v>-2950.9895300000003</c:v>
                </c:pt>
                <c:pt idx="762">
                  <c:v>-2959.8950599999998</c:v>
                </c:pt>
                <c:pt idx="763">
                  <c:v>-2968.8119900000002</c:v>
                </c:pt>
                <c:pt idx="764">
                  <c:v>-2977.7403200000003</c:v>
                </c:pt>
                <c:pt idx="765">
                  <c:v>-2986.6800499999999</c:v>
                </c:pt>
                <c:pt idx="766">
                  <c:v>-2995.6311800000003</c:v>
                </c:pt>
                <c:pt idx="767">
                  <c:v>-3004.5937100000001</c:v>
                </c:pt>
                <c:pt idx="768">
                  <c:v>-3013.5676399999998</c:v>
                </c:pt>
                <c:pt idx="769">
                  <c:v>-3022.5529700000002</c:v>
                </c:pt>
                <c:pt idx="770">
                  <c:v>-3031.5497000000005</c:v>
                </c:pt>
                <c:pt idx="771">
                  <c:v>-3040.5578299999997</c:v>
                </c:pt>
                <c:pt idx="772">
                  <c:v>-3049.5773600000002</c:v>
                </c:pt>
                <c:pt idx="773">
                  <c:v>-3058.6082900000001</c:v>
                </c:pt>
                <c:pt idx="774">
                  <c:v>-3067.6506199999999</c:v>
                </c:pt>
                <c:pt idx="775">
                  <c:v>-3076.70435</c:v>
                </c:pt>
                <c:pt idx="776">
                  <c:v>-3085.7694800000004</c:v>
                </c:pt>
                <c:pt idx="777">
                  <c:v>-3094.8460099999998</c:v>
                </c:pt>
                <c:pt idx="778">
                  <c:v>-3103.9339399999999</c:v>
                </c:pt>
                <c:pt idx="779">
                  <c:v>-3113.0332700000004</c:v>
                </c:pt>
                <c:pt idx="780">
                  <c:v>-3122.1439999999998</c:v>
                </c:pt>
                <c:pt idx="781">
                  <c:v>-3131.26613</c:v>
                </c:pt>
                <c:pt idx="782">
                  <c:v>-3140.39966</c:v>
                </c:pt>
                <c:pt idx="783">
                  <c:v>-3149.5445900000004</c:v>
                </c:pt>
                <c:pt idx="784">
                  <c:v>-3158.7009200000002</c:v>
                </c:pt>
                <c:pt idx="785">
                  <c:v>-3167.8686500000003</c:v>
                </c:pt>
                <c:pt idx="786">
                  <c:v>-3177.0477800000003</c:v>
                </c:pt>
                <c:pt idx="787">
                  <c:v>-3186.2383100000002</c:v>
                </c:pt>
                <c:pt idx="788">
                  <c:v>-3195.4402400000004</c:v>
                </c:pt>
                <c:pt idx="789">
                  <c:v>-3204.6535700000004</c:v>
                </c:pt>
                <c:pt idx="790">
                  <c:v>-3213.8782999999999</c:v>
                </c:pt>
                <c:pt idx="791">
                  <c:v>-3223.1144300000001</c:v>
                </c:pt>
                <c:pt idx="792">
                  <c:v>-3232.3619600000002</c:v>
                </c:pt>
                <c:pt idx="793">
                  <c:v>-3241.6208900000001</c:v>
                </c:pt>
                <c:pt idx="794">
                  <c:v>-3250.89122</c:v>
                </c:pt>
                <c:pt idx="795">
                  <c:v>-3260.1729500000001</c:v>
                </c:pt>
                <c:pt idx="796">
                  <c:v>-3269.4660800000001</c:v>
                </c:pt>
                <c:pt idx="797">
                  <c:v>-3278.77061</c:v>
                </c:pt>
                <c:pt idx="798">
                  <c:v>-3288.0865400000002</c:v>
                </c:pt>
                <c:pt idx="799">
                  <c:v>-3297.4138699999999</c:v>
                </c:pt>
                <c:pt idx="800">
                  <c:v>-3306.7526000000003</c:v>
                </c:pt>
                <c:pt idx="801">
                  <c:v>-3316.1027300000001</c:v>
                </c:pt>
                <c:pt idx="802">
                  <c:v>-3325.4642599999997</c:v>
                </c:pt>
                <c:pt idx="803">
                  <c:v>-3334.8371900000002</c:v>
                </c:pt>
                <c:pt idx="804">
                  <c:v>-3344.2215200000001</c:v>
                </c:pt>
                <c:pt idx="805">
                  <c:v>-3353.6172499999998</c:v>
                </c:pt>
                <c:pt idx="806">
                  <c:v>-3363.0243800000003</c:v>
                </c:pt>
                <c:pt idx="807">
                  <c:v>-3372.4429100000002</c:v>
                </c:pt>
                <c:pt idx="808">
                  <c:v>-3381.8728400000005</c:v>
                </c:pt>
                <c:pt idx="809">
                  <c:v>-3391.3141700000001</c:v>
                </c:pt>
                <c:pt idx="810">
                  <c:v>-3400.7669000000001</c:v>
                </c:pt>
                <c:pt idx="811">
                  <c:v>-3410.2310300000004</c:v>
                </c:pt>
                <c:pt idx="812">
                  <c:v>-3419.7065600000001</c:v>
                </c:pt>
                <c:pt idx="813">
                  <c:v>-3429.1934900000001</c:v>
                </c:pt>
                <c:pt idx="814">
                  <c:v>-3438.6918200000005</c:v>
                </c:pt>
                <c:pt idx="815">
                  <c:v>-3448.2015500000002</c:v>
                </c:pt>
                <c:pt idx="816">
                  <c:v>-3457.7226800000003</c:v>
                </c:pt>
                <c:pt idx="817">
                  <c:v>-3467.2552100000003</c:v>
                </c:pt>
                <c:pt idx="818">
                  <c:v>-3476.7991400000001</c:v>
                </c:pt>
                <c:pt idx="819">
                  <c:v>-3486.3544700000002</c:v>
                </c:pt>
                <c:pt idx="820">
                  <c:v>-3495.9212000000002</c:v>
                </c:pt>
                <c:pt idx="821">
                  <c:v>-3505.4993300000001</c:v>
                </c:pt>
                <c:pt idx="822">
                  <c:v>-3515.0888600000003</c:v>
                </c:pt>
                <c:pt idx="823">
                  <c:v>-3524.6897900000004</c:v>
                </c:pt>
                <c:pt idx="824">
                  <c:v>-3534.3021199999998</c:v>
                </c:pt>
                <c:pt idx="825">
                  <c:v>-3543.9258500000001</c:v>
                </c:pt>
                <c:pt idx="826">
                  <c:v>-3553.5609800000002</c:v>
                </c:pt>
                <c:pt idx="827">
                  <c:v>-3563.2075100000002</c:v>
                </c:pt>
                <c:pt idx="828">
                  <c:v>-3572.8654400000005</c:v>
                </c:pt>
                <c:pt idx="829">
                  <c:v>-3582.5347700000002</c:v>
                </c:pt>
                <c:pt idx="830">
                  <c:v>-3592.2155000000002</c:v>
                </c:pt>
                <c:pt idx="831">
                  <c:v>-3601.9076300000006</c:v>
                </c:pt>
                <c:pt idx="832">
                  <c:v>-3611.6111599999995</c:v>
                </c:pt>
                <c:pt idx="833">
                  <c:v>-3621.3260899999996</c:v>
                </c:pt>
                <c:pt idx="834">
                  <c:v>-3631.05242</c:v>
                </c:pt>
                <c:pt idx="835">
                  <c:v>-3640.7901499999998</c:v>
                </c:pt>
                <c:pt idx="836">
                  <c:v>-3650.53928</c:v>
                </c:pt>
                <c:pt idx="837">
                  <c:v>-3660.2998100000004</c:v>
                </c:pt>
                <c:pt idx="838">
                  <c:v>-3670.0717399999994</c:v>
                </c:pt>
                <c:pt idx="839">
                  <c:v>-3679.8550699999996</c:v>
                </c:pt>
                <c:pt idx="840">
                  <c:v>-3689.6498000000001</c:v>
                </c:pt>
                <c:pt idx="841">
                  <c:v>-3699.4559300000001</c:v>
                </c:pt>
                <c:pt idx="842">
                  <c:v>-3709.2734600000003</c:v>
                </c:pt>
                <c:pt idx="843">
                  <c:v>-3719.1023900000009</c:v>
                </c:pt>
                <c:pt idx="844">
                  <c:v>-3728.94272</c:v>
                </c:pt>
                <c:pt idx="845">
                  <c:v>-3738.7944499999994</c:v>
                </c:pt>
                <c:pt idx="846">
                  <c:v>-3748.6575800000001</c:v>
                </c:pt>
                <c:pt idx="847">
                  <c:v>-3758.5321100000001</c:v>
                </c:pt>
                <c:pt idx="848">
                  <c:v>-3768.4180400000005</c:v>
                </c:pt>
                <c:pt idx="849">
                  <c:v>-3778.3153700000003</c:v>
                </c:pt>
                <c:pt idx="850">
                  <c:v>-3788.2241000000004</c:v>
                </c:pt>
                <c:pt idx="851">
                  <c:v>-3798.1442299999999</c:v>
                </c:pt>
                <c:pt idx="852">
                  <c:v>-3808.0757599999997</c:v>
                </c:pt>
                <c:pt idx="853">
                  <c:v>-3818.0186899999999</c:v>
                </c:pt>
                <c:pt idx="854">
                  <c:v>-3827.9730200000004</c:v>
                </c:pt>
                <c:pt idx="855">
                  <c:v>-3837.9387500000003</c:v>
                </c:pt>
                <c:pt idx="856">
                  <c:v>-3847.9158800000005</c:v>
                </c:pt>
                <c:pt idx="857">
                  <c:v>-3857.9044100000001</c:v>
                </c:pt>
                <c:pt idx="858">
                  <c:v>-3867.90434</c:v>
                </c:pt>
                <c:pt idx="859">
                  <c:v>-3877.9156700000003</c:v>
                </c:pt>
                <c:pt idx="860">
                  <c:v>-3887.9384</c:v>
                </c:pt>
                <c:pt idx="861">
                  <c:v>-3897.97253</c:v>
                </c:pt>
                <c:pt idx="862">
                  <c:v>-3908.0180600000003</c:v>
                </c:pt>
                <c:pt idx="863">
                  <c:v>-3918.0749900000001</c:v>
                </c:pt>
                <c:pt idx="864">
                  <c:v>-3928.1433200000001</c:v>
                </c:pt>
                <c:pt idx="865">
                  <c:v>-3938.2230499999996</c:v>
                </c:pt>
                <c:pt idx="866">
                  <c:v>-3948.3141800000003</c:v>
                </c:pt>
                <c:pt idx="867">
                  <c:v>-3958.4167100000004</c:v>
                </c:pt>
                <c:pt idx="868">
                  <c:v>-3968.5306400000009</c:v>
                </c:pt>
                <c:pt idx="869">
                  <c:v>-3978.6559699999998</c:v>
                </c:pt>
                <c:pt idx="870">
                  <c:v>-3988.7927</c:v>
                </c:pt>
                <c:pt idx="871">
                  <c:v>-3998.9408300000005</c:v>
                </c:pt>
                <c:pt idx="872">
                  <c:v>-4009.1003600000004</c:v>
                </c:pt>
                <c:pt idx="873">
                  <c:v>-4019.2712900000006</c:v>
                </c:pt>
                <c:pt idx="874">
                  <c:v>-4029.4536200000002</c:v>
                </c:pt>
                <c:pt idx="875">
                  <c:v>-4039.6473500000002</c:v>
                </c:pt>
                <c:pt idx="876">
                  <c:v>-4049.8524799999996</c:v>
                </c:pt>
                <c:pt idx="877">
                  <c:v>-4060.0690100000002</c:v>
                </c:pt>
                <c:pt idx="878">
                  <c:v>-4070.2969400000002</c:v>
                </c:pt>
                <c:pt idx="879">
                  <c:v>-4080.5362700000005</c:v>
                </c:pt>
                <c:pt idx="880">
                  <c:v>-4090.7870000000003</c:v>
                </c:pt>
                <c:pt idx="881">
                  <c:v>-4101.0491300000003</c:v>
                </c:pt>
                <c:pt idx="882">
                  <c:v>-4111.3226599999998</c:v>
                </c:pt>
                <c:pt idx="883">
                  <c:v>-4121.6075899999996</c:v>
                </c:pt>
                <c:pt idx="884">
                  <c:v>-4131.9039199999997</c:v>
                </c:pt>
                <c:pt idx="885">
                  <c:v>-4142.2116500000002</c:v>
                </c:pt>
                <c:pt idx="886">
                  <c:v>-4152.53078</c:v>
                </c:pt>
                <c:pt idx="887">
                  <c:v>-4162.8613100000002</c:v>
                </c:pt>
                <c:pt idx="888">
                  <c:v>-4173.2032399999998</c:v>
                </c:pt>
                <c:pt idx="889">
                  <c:v>-4183.5565699999997</c:v>
                </c:pt>
                <c:pt idx="890">
                  <c:v>-4193.9213</c:v>
                </c:pt>
                <c:pt idx="891">
                  <c:v>-4204.2974300000005</c:v>
                </c:pt>
                <c:pt idx="892">
                  <c:v>-4214.6849600000005</c:v>
                </c:pt>
                <c:pt idx="893">
                  <c:v>-4225.0838900000008</c:v>
                </c:pt>
                <c:pt idx="894">
                  <c:v>-4235.4942199999996</c:v>
                </c:pt>
                <c:pt idx="895">
                  <c:v>-4245.9159499999996</c:v>
                </c:pt>
                <c:pt idx="896">
                  <c:v>-4256.34908</c:v>
                </c:pt>
                <c:pt idx="897">
                  <c:v>-4266.7936100000006</c:v>
                </c:pt>
                <c:pt idx="898">
                  <c:v>-4277.2495400000007</c:v>
                </c:pt>
                <c:pt idx="899">
                  <c:v>-4287.7168700000002</c:v>
                </c:pt>
                <c:pt idx="900">
                  <c:v>-4298.1956000000009</c:v>
                </c:pt>
                <c:pt idx="901">
                  <c:v>-4308.6857300000001</c:v>
                </c:pt>
                <c:pt idx="902">
                  <c:v>-4319.1872599999997</c:v>
                </c:pt>
                <c:pt idx="903">
                  <c:v>-4329.7001900000005</c:v>
                </c:pt>
                <c:pt idx="904">
                  <c:v>-4340.2245200000007</c:v>
                </c:pt>
                <c:pt idx="905">
                  <c:v>-4350.7602500000003</c:v>
                </c:pt>
                <c:pt idx="906">
                  <c:v>-4361.3073800000002</c:v>
                </c:pt>
                <c:pt idx="907">
                  <c:v>-4371.8659099999995</c:v>
                </c:pt>
                <c:pt idx="908">
                  <c:v>-4382.4358400000001</c:v>
                </c:pt>
                <c:pt idx="909">
                  <c:v>-4393.0171700000001</c:v>
                </c:pt>
                <c:pt idx="910">
                  <c:v>-4403.6099000000004</c:v>
                </c:pt>
                <c:pt idx="911">
                  <c:v>-4414.2140300000001</c:v>
                </c:pt>
                <c:pt idx="912">
                  <c:v>-4424.8295600000001</c:v>
                </c:pt>
                <c:pt idx="913">
                  <c:v>-4435.4564899999996</c:v>
                </c:pt>
                <c:pt idx="914">
                  <c:v>-4446.0948200000003</c:v>
                </c:pt>
                <c:pt idx="915">
                  <c:v>-4456.7445500000003</c:v>
                </c:pt>
                <c:pt idx="916">
                  <c:v>-4467.4056799999998</c:v>
                </c:pt>
                <c:pt idx="917">
                  <c:v>-4478.0782100000006</c:v>
                </c:pt>
                <c:pt idx="918">
                  <c:v>-4488.7621400000007</c:v>
                </c:pt>
                <c:pt idx="919">
                  <c:v>-4499.4574699999994</c:v>
                </c:pt>
                <c:pt idx="920">
                  <c:v>-4510.1642000000002</c:v>
                </c:pt>
                <c:pt idx="921">
                  <c:v>-4520.8823300000004</c:v>
                </c:pt>
                <c:pt idx="922">
                  <c:v>-4531.61186</c:v>
                </c:pt>
                <c:pt idx="923">
                  <c:v>-4542.3527899999999</c:v>
                </c:pt>
                <c:pt idx="924">
                  <c:v>-4553.1051200000002</c:v>
                </c:pt>
                <c:pt idx="925">
                  <c:v>-4563.8688499999998</c:v>
                </c:pt>
                <c:pt idx="926">
                  <c:v>-4574.6439799999998</c:v>
                </c:pt>
                <c:pt idx="927">
                  <c:v>-4585.4305100000001</c:v>
                </c:pt>
                <c:pt idx="928">
                  <c:v>-4596.2284399999999</c:v>
                </c:pt>
                <c:pt idx="929">
                  <c:v>-4607.0377699999999</c:v>
                </c:pt>
                <c:pt idx="930">
                  <c:v>-4617.8585000000003</c:v>
                </c:pt>
                <c:pt idx="931">
                  <c:v>-4628.690630000001</c:v>
                </c:pt>
                <c:pt idx="932">
                  <c:v>-4639.5341600000002</c:v>
                </c:pt>
                <c:pt idx="933">
                  <c:v>-4650.3890899999997</c:v>
                </c:pt>
                <c:pt idx="934">
                  <c:v>-4661.2554200000004</c:v>
                </c:pt>
                <c:pt idx="935">
                  <c:v>-4672.1331500000006</c:v>
                </c:pt>
                <c:pt idx="936">
                  <c:v>-4683.0222800000001</c:v>
                </c:pt>
                <c:pt idx="937">
                  <c:v>-4693.9228100000009</c:v>
                </c:pt>
                <c:pt idx="938">
                  <c:v>-4704.8347400000002</c:v>
                </c:pt>
                <c:pt idx="939">
                  <c:v>-4715.7580699999999</c:v>
                </c:pt>
                <c:pt idx="940">
                  <c:v>-4726.6927999999998</c:v>
                </c:pt>
                <c:pt idx="941">
                  <c:v>-4737.6389300000001</c:v>
                </c:pt>
                <c:pt idx="942">
                  <c:v>-4748.5964600000007</c:v>
                </c:pt>
                <c:pt idx="943">
                  <c:v>-4759.5653900000007</c:v>
                </c:pt>
                <c:pt idx="944">
                  <c:v>-4770.5457200000001</c:v>
                </c:pt>
                <c:pt idx="945">
                  <c:v>-4781.5374499999998</c:v>
                </c:pt>
                <c:pt idx="946">
                  <c:v>-4792.5405799999999</c:v>
                </c:pt>
                <c:pt idx="947">
                  <c:v>-4803.5551100000002</c:v>
                </c:pt>
                <c:pt idx="948">
                  <c:v>-4814.58104</c:v>
                </c:pt>
                <c:pt idx="949">
                  <c:v>-4825.6183700000001</c:v>
                </c:pt>
                <c:pt idx="950">
                  <c:v>-4836.6670999999997</c:v>
                </c:pt>
                <c:pt idx="951">
                  <c:v>-4847.7272299999995</c:v>
                </c:pt>
                <c:pt idx="952">
                  <c:v>-4858.7987599999997</c:v>
                </c:pt>
                <c:pt idx="953">
                  <c:v>-4869.8816900000002</c:v>
                </c:pt>
                <c:pt idx="954">
                  <c:v>-4880.9760200000001</c:v>
                </c:pt>
                <c:pt idx="955">
                  <c:v>-4892.0817500000003</c:v>
                </c:pt>
                <c:pt idx="956">
                  <c:v>-4903.1988800000008</c:v>
                </c:pt>
                <c:pt idx="957">
                  <c:v>-4914.3274099999999</c:v>
                </c:pt>
                <c:pt idx="958">
                  <c:v>-4925.4673400000001</c:v>
                </c:pt>
                <c:pt idx="959">
                  <c:v>-4936.6186699999998</c:v>
                </c:pt>
                <c:pt idx="960">
                  <c:v>-4947.7813999999998</c:v>
                </c:pt>
                <c:pt idx="961">
                  <c:v>-4958.9555300000002</c:v>
                </c:pt>
                <c:pt idx="962">
                  <c:v>-4970.1410600000008</c:v>
                </c:pt>
                <c:pt idx="963">
                  <c:v>-4981.33799</c:v>
                </c:pt>
                <c:pt idx="964">
                  <c:v>-4992.5463200000004</c:v>
                </c:pt>
                <c:pt idx="965">
                  <c:v>-5003.7660500000002</c:v>
                </c:pt>
                <c:pt idx="966">
                  <c:v>-5014.9971800000003</c:v>
                </c:pt>
                <c:pt idx="967">
                  <c:v>-5026.2397100000007</c:v>
                </c:pt>
                <c:pt idx="968">
                  <c:v>-5037.4936400000006</c:v>
                </c:pt>
                <c:pt idx="969">
                  <c:v>-5048.7589699999999</c:v>
                </c:pt>
                <c:pt idx="970">
                  <c:v>-5060.0357000000004</c:v>
                </c:pt>
                <c:pt idx="971">
                  <c:v>-5071.3238300000003</c:v>
                </c:pt>
                <c:pt idx="972">
                  <c:v>-5082.6233600000005</c:v>
                </c:pt>
                <c:pt idx="973">
                  <c:v>-5093.9342900000001</c:v>
                </c:pt>
                <c:pt idx="974">
                  <c:v>-5105.2566200000001</c:v>
                </c:pt>
                <c:pt idx="975">
                  <c:v>-5116.5903499999995</c:v>
                </c:pt>
                <c:pt idx="976">
                  <c:v>-5127.9354800000001</c:v>
                </c:pt>
                <c:pt idx="977">
                  <c:v>-5139.2920100000001</c:v>
                </c:pt>
                <c:pt idx="978">
                  <c:v>-5150.6599400000005</c:v>
                </c:pt>
                <c:pt idx="979">
                  <c:v>-5162.0392700000002</c:v>
                </c:pt>
                <c:pt idx="980">
                  <c:v>-5173.43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70-486F-927B-E2EB71305600}"/>
            </c:ext>
          </c:extLst>
        </c:ser>
        <c:ser>
          <c:idx val="1"/>
          <c:order val="1"/>
          <c:tx>
            <c:strRef>
              <c:f>'AA7050'!$G$61</c:f>
              <c:strCache>
                <c:ptCount val="1"/>
                <c:pt idx="0">
                  <c:v>σ(equivalent)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'AA7050'!$B$62:$B$1042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'AA7050'!$G$62:$G$1042</c:f>
              <c:numCache>
                <c:formatCode>0</c:formatCode>
                <c:ptCount val="981"/>
                <c:pt idx="0">
                  <c:v>0</c:v>
                </c:pt>
                <c:pt idx="1">
                  <c:v>2.5367746029850751</c:v>
                </c:pt>
                <c:pt idx="2">
                  <c:v>5.0750444417910465</c:v>
                </c:pt>
                <c:pt idx="3">
                  <c:v>7.614809516417913</c:v>
                </c:pt>
                <c:pt idx="4">
                  <c:v>10.156069826865673</c:v>
                </c:pt>
                <c:pt idx="5">
                  <c:v>12.698825373134332</c:v>
                </c:pt>
                <c:pt idx="6">
                  <c:v>15.243076155223882</c:v>
                </c:pt>
                <c:pt idx="7">
                  <c:v>17.788822173134331</c:v>
                </c:pt>
                <c:pt idx="8">
                  <c:v>20.336063426865675</c:v>
                </c:pt>
                <c:pt idx="9">
                  <c:v>22.884799916417911</c:v>
                </c:pt>
                <c:pt idx="10">
                  <c:v>25.435031641791053</c:v>
                </c:pt>
                <c:pt idx="11">
                  <c:v>27.986758602985081</c:v>
                </c:pt>
                <c:pt idx="12">
                  <c:v>30.539980800000006</c:v>
                </c:pt>
                <c:pt idx="13">
                  <c:v>33.094698232835832</c:v>
                </c:pt>
                <c:pt idx="14">
                  <c:v>35.650910901492551</c:v>
                </c:pt>
                <c:pt idx="15">
                  <c:v>38.208618805970161</c:v>
                </c:pt>
                <c:pt idx="16">
                  <c:v>40.767821946268668</c:v>
                </c:pt>
                <c:pt idx="17">
                  <c:v>43.328520322388066</c:v>
                </c:pt>
                <c:pt idx="18">
                  <c:v>45.890713934328375</c:v>
                </c:pt>
                <c:pt idx="19">
                  <c:v>48.454402782089574</c:v>
                </c:pt>
                <c:pt idx="20">
                  <c:v>51.019586865671641</c:v>
                </c:pt>
                <c:pt idx="21">
                  <c:v>53.586266185074642</c:v>
                </c:pt>
                <c:pt idx="22">
                  <c:v>56.154440740298526</c:v>
                </c:pt>
                <c:pt idx="23">
                  <c:v>58.7241105313433</c:v>
                </c:pt>
                <c:pt idx="24">
                  <c:v>61.295275558208964</c:v>
                </c:pt>
                <c:pt idx="25">
                  <c:v>63.867935820895525</c:v>
                </c:pt>
                <c:pt idx="26">
                  <c:v>66.442091319402991</c:v>
                </c:pt>
                <c:pt idx="27">
                  <c:v>69.017742053731354</c:v>
                </c:pt>
                <c:pt idx="28">
                  <c:v>71.5948880238806</c:v>
                </c:pt>
                <c:pt idx="29">
                  <c:v>74.173529229850757</c:v>
                </c:pt>
                <c:pt idx="30">
                  <c:v>76.753665671641812</c:v>
                </c:pt>
                <c:pt idx="31">
                  <c:v>79.33529734925375</c:v>
                </c:pt>
                <c:pt idx="32">
                  <c:v>81.918424262686585</c:v>
                </c:pt>
                <c:pt idx="33">
                  <c:v>84.503046411940318</c:v>
                </c:pt>
                <c:pt idx="34">
                  <c:v>87.089163797014947</c:v>
                </c:pt>
                <c:pt idx="35">
                  <c:v>89.676776417910474</c:v>
                </c:pt>
                <c:pt idx="36">
                  <c:v>92.26588427462687</c:v>
                </c:pt>
                <c:pt idx="37">
                  <c:v>94.856487367164192</c:v>
                </c:pt>
                <c:pt idx="38">
                  <c:v>97.448585695522411</c:v>
                </c:pt>
                <c:pt idx="39">
                  <c:v>100.04217925970153</c:v>
                </c:pt>
                <c:pt idx="40">
                  <c:v>102.63726805970151</c:v>
                </c:pt>
                <c:pt idx="41">
                  <c:v>105.23385209552241</c:v>
                </c:pt>
                <c:pt idx="42">
                  <c:v>107.83193136716419</c:v>
                </c:pt>
                <c:pt idx="43">
                  <c:v>110.43150587462689</c:v>
                </c:pt>
                <c:pt idx="44">
                  <c:v>113.03257561791045</c:v>
                </c:pt>
                <c:pt idx="45">
                  <c:v>115.63514059701494</c:v>
                </c:pt>
                <c:pt idx="46">
                  <c:v>118.23920081194034</c:v>
                </c:pt>
                <c:pt idx="47">
                  <c:v>120.84475626268659</c:v>
                </c:pt>
                <c:pt idx="48">
                  <c:v>123.45180694925376</c:v>
                </c:pt>
                <c:pt idx="49">
                  <c:v>126.06035287164181</c:v>
                </c:pt>
                <c:pt idx="50">
                  <c:v>128.67039402985077</c:v>
                </c:pt>
                <c:pt idx="51">
                  <c:v>131.28193042388062</c:v>
                </c:pt>
                <c:pt idx="52">
                  <c:v>133.8949620537314</c:v>
                </c:pt>
                <c:pt idx="53">
                  <c:v>136.509488919403</c:v>
                </c:pt>
                <c:pt idx="54">
                  <c:v>139.12551102089554</c:v>
                </c:pt>
                <c:pt idx="55">
                  <c:v>141.74302835820899</c:v>
                </c:pt>
                <c:pt idx="56">
                  <c:v>144.36204093134333</c:v>
                </c:pt>
                <c:pt idx="57">
                  <c:v>146.98254874029854</c:v>
                </c:pt>
                <c:pt idx="58">
                  <c:v>149.60455178507465</c:v>
                </c:pt>
                <c:pt idx="59">
                  <c:v>152.22805006567168</c:v>
                </c:pt>
                <c:pt idx="60">
                  <c:v>154.85304358208961</c:v>
                </c:pt>
                <c:pt idx="61">
                  <c:v>157.47953233432838</c:v>
                </c:pt>
                <c:pt idx="62">
                  <c:v>160.10751632238808</c:v>
                </c:pt>
                <c:pt idx="63">
                  <c:v>162.7369955462687</c:v>
                </c:pt>
                <c:pt idx="64">
                  <c:v>165.36797000597019</c:v>
                </c:pt>
                <c:pt idx="65">
                  <c:v>168.00043970149255</c:v>
                </c:pt>
                <c:pt idx="66">
                  <c:v>170.63440463283584</c:v>
                </c:pt>
                <c:pt idx="67">
                  <c:v>173.26986480000005</c:v>
                </c:pt>
                <c:pt idx="68">
                  <c:v>175.90682020298513</c:v>
                </c:pt>
                <c:pt idx="69">
                  <c:v>178.54527084179105</c:v>
                </c:pt>
                <c:pt idx="70">
                  <c:v>181.18521671641795</c:v>
                </c:pt>
                <c:pt idx="71">
                  <c:v>183.82665782686573</c:v>
                </c:pt>
                <c:pt idx="72">
                  <c:v>186.46959417313437</c:v>
                </c:pt>
                <c:pt idx="73">
                  <c:v>189.11402575522391</c:v>
                </c:pt>
                <c:pt idx="74">
                  <c:v>191.75995257313437</c:v>
                </c:pt>
                <c:pt idx="75">
                  <c:v>194.40737462686573</c:v>
                </c:pt>
                <c:pt idx="76">
                  <c:v>197.05629191641796</c:v>
                </c:pt>
                <c:pt idx="77">
                  <c:v>199.70670444179106</c:v>
                </c:pt>
                <c:pt idx="78">
                  <c:v>202.35861220298509</c:v>
                </c:pt>
                <c:pt idx="79">
                  <c:v>205.01201520000004</c:v>
                </c:pt>
                <c:pt idx="80">
                  <c:v>207.66691343283588</c:v>
                </c:pt>
                <c:pt idx="81">
                  <c:v>210.3233069014926</c:v>
                </c:pt>
                <c:pt idx="82">
                  <c:v>212.98119560597019</c:v>
                </c:pt>
                <c:pt idx="83">
                  <c:v>215.6405795462687</c:v>
                </c:pt>
                <c:pt idx="84">
                  <c:v>218.30145872238813</c:v>
                </c:pt>
                <c:pt idx="85">
                  <c:v>220.96383313432841</c:v>
                </c:pt>
                <c:pt idx="86">
                  <c:v>223.62770278208959</c:v>
                </c:pt>
                <c:pt idx="87">
                  <c:v>226.29306766567171</c:v>
                </c:pt>
                <c:pt idx="88">
                  <c:v>228.95992778507465</c:v>
                </c:pt>
                <c:pt idx="89">
                  <c:v>231.62828314029855</c:v>
                </c:pt>
                <c:pt idx="90">
                  <c:v>234.29813373134334</c:v>
                </c:pt>
                <c:pt idx="91">
                  <c:v>236.96947955820897</c:v>
                </c:pt>
                <c:pt idx="92">
                  <c:v>239.64232062089559</c:v>
                </c:pt>
                <c:pt idx="93">
                  <c:v>242.31665691940307</c:v>
                </c:pt>
                <c:pt idx="94">
                  <c:v>244.99248845373137</c:v>
                </c:pt>
                <c:pt idx="95">
                  <c:v>247.66981522388065</c:v>
                </c:pt>
                <c:pt idx="96">
                  <c:v>250.34863722985079</c:v>
                </c:pt>
                <c:pt idx="97">
                  <c:v>253.02895447164187</c:v>
                </c:pt>
                <c:pt idx="98">
                  <c:v>255.71076694925378</c:v>
                </c:pt>
                <c:pt idx="99">
                  <c:v>258.39407466268659</c:v>
                </c:pt>
                <c:pt idx="100">
                  <c:v>261.07887761194036</c:v>
                </c:pt>
                <c:pt idx="101">
                  <c:v>263.76517579701499</c:v>
                </c:pt>
                <c:pt idx="102">
                  <c:v>266.45296921791049</c:v>
                </c:pt>
                <c:pt idx="103">
                  <c:v>269.14225787462692</c:v>
                </c:pt>
                <c:pt idx="104">
                  <c:v>271.83304176716427</c:v>
                </c:pt>
                <c:pt idx="105">
                  <c:v>274.52532089552244</c:v>
                </c:pt>
                <c:pt idx="106">
                  <c:v>277.21909525970159</c:v>
                </c:pt>
                <c:pt idx="107">
                  <c:v>279.91436485970149</c:v>
                </c:pt>
                <c:pt idx="108">
                  <c:v>282.61112969552244</c:v>
                </c:pt>
                <c:pt idx="109">
                  <c:v>285.30938976716425</c:v>
                </c:pt>
                <c:pt idx="110">
                  <c:v>288.00914507462687</c:v>
                </c:pt>
                <c:pt idx="111">
                  <c:v>290.71039561791048</c:v>
                </c:pt>
                <c:pt idx="112">
                  <c:v>293.41314139701501</c:v>
                </c:pt>
                <c:pt idx="113">
                  <c:v>296.11738241194035</c:v>
                </c:pt>
                <c:pt idx="114">
                  <c:v>298.82311866268668</c:v>
                </c:pt>
                <c:pt idx="115">
                  <c:v>301.53035014925376</c:v>
                </c:pt>
                <c:pt idx="116">
                  <c:v>304.23907687164183</c:v>
                </c:pt>
                <c:pt idx="117">
                  <c:v>306.94929882985082</c:v>
                </c:pt>
                <c:pt idx="118">
                  <c:v>309.66101602388068</c:v>
                </c:pt>
                <c:pt idx="119">
                  <c:v>312.3742284537314</c:v>
                </c:pt>
                <c:pt idx="120">
                  <c:v>315.08893611940306</c:v>
                </c:pt>
                <c:pt idx="121">
                  <c:v>317.80513902089558</c:v>
                </c:pt>
                <c:pt idx="122">
                  <c:v>320.52283715820903</c:v>
                </c:pt>
                <c:pt idx="123">
                  <c:v>323.24203053134335</c:v>
                </c:pt>
                <c:pt idx="124">
                  <c:v>325.96271914029859</c:v>
                </c:pt>
                <c:pt idx="125">
                  <c:v>328.6849029850747</c:v>
                </c:pt>
                <c:pt idx="126">
                  <c:v>331.40858206567168</c:v>
                </c:pt>
                <c:pt idx="127">
                  <c:v>334.13375638208959</c:v>
                </c:pt>
                <c:pt idx="128">
                  <c:v>336.86042593432842</c:v>
                </c:pt>
                <c:pt idx="129">
                  <c:v>339.58859072238812</c:v>
                </c:pt>
                <c:pt idx="130">
                  <c:v>342.31825074626875</c:v>
                </c:pt>
                <c:pt idx="131">
                  <c:v>345.04940600597024</c:v>
                </c:pt>
                <c:pt idx="132">
                  <c:v>347.78205650149255</c:v>
                </c:pt>
                <c:pt idx="133">
                  <c:v>350.51620223283589</c:v>
                </c:pt>
                <c:pt idx="134">
                  <c:v>353.25184320000011</c:v>
                </c:pt>
                <c:pt idx="135">
                  <c:v>355.98897940298508</c:v>
                </c:pt>
                <c:pt idx="136">
                  <c:v>358.72761084179109</c:v>
                </c:pt>
                <c:pt idx="137">
                  <c:v>361.46773751641797</c:v>
                </c:pt>
                <c:pt idx="138">
                  <c:v>364.20935942686572</c:v>
                </c:pt>
                <c:pt idx="139">
                  <c:v>366.95247657313439</c:v>
                </c:pt>
                <c:pt idx="140">
                  <c:v>369.69708895522393</c:v>
                </c:pt>
                <c:pt idx="141">
                  <c:v>372.4431965731344</c:v>
                </c:pt>
                <c:pt idx="142">
                  <c:v>375.19079942686579</c:v>
                </c:pt>
                <c:pt idx="143">
                  <c:v>377.939897516418</c:v>
                </c:pt>
                <c:pt idx="144">
                  <c:v>380.69049084179113</c:v>
                </c:pt>
                <c:pt idx="145">
                  <c:v>383.44257940298513</c:v>
                </c:pt>
                <c:pt idx="146">
                  <c:v>386.19616320000006</c:v>
                </c:pt>
                <c:pt idx="147">
                  <c:v>388.95124223283591</c:v>
                </c:pt>
                <c:pt idx="148">
                  <c:v>391.70781650149263</c:v>
                </c:pt>
                <c:pt idx="149">
                  <c:v>394.46588600597022</c:v>
                </c:pt>
                <c:pt idx="150">
                  <c:v>397.22545074626879</c:v>
                </c:pt>
                <c:pt idx="151">
                  <c:v>399.98651072238812</c:v>
                </c:pt>
                <c:pt idx="152">
                  <c:v>402.74906593432843</c:v>
                </c:pt>
                <c:pt idx="153">
                  <c:v>405.51311638208972</c:v>
                </c:pt>
                <c:pt idx="154">
                  <c:v>408.27866206567171</c:v>
                </c:pt>
                <c:pt idx="155">
                  <c:v>411.04570298507474</c:v>
                </c:pt>
                <c:pt idx="156">
                  <c:v>413.81423914029858</c:v>
                </c:pt>
                <c:pt idx="157">
                  <c:v>416.58427053134341</c:v>
                </c:pt>
                <c:pt idx="158">
                  <c:v>419.35579715820904</c:v>
                </c:pt>
                <c:pt idx="159">
                  <c:v>422.12881902089561</c:v>
                </c:pt>
                <c:pt idx="160">
                  <c:v>424.90333611940304</c:v>
                </c:pt>
                <c:pt idx="161">
                  <c:v>427.67934845373145</c:v>
                </c:pt>
                <c:pt idx="162">
                  <c:v>430.45685602388068</c:v>
                </c:pt>
                <c:pt idx="163">
                  <c:v>433.23585882985088</c:v>
                </c:pt>
                <c:pt idx="164">
                  <c:v>436.01635687164185</c:v>
                </c:pt>
                <c:pt idx="165">
                  <c:v>438.79835014925379</c:v>
                </c:pt>
                <c:pt idx="166">
                  <c:v>441.58183866268666</c:v>
                </c:pt>
                <c:pt idx="167">
                  <c:v>444.36682241194035</c:v>
                </c:pt>
                <c:pt idx="168">
                  <c:v>447.15330139701496</c:v>
                </c:pt>
                <c:pt idx="169">
                  <c:v>449.94127561791061</c:v>
                </c:pt>
                <c:pt idx="170">
                  <c:v>452.73074507462695</c:v>
                </c:pt>
                <c:pt idx="171">
                  <c:v>455.52170976716428</c:v>
                </c:pt>
                <c:pt idx="172">
                  <c:v>458.31416969552254</c:v>
                </c:pt>
                <c:pt idx="173">
                  <c:v>461.1081248597016</c:v>
                </c:pt>
                <c:pt idx="174">
                  <c:v>463.9035752597016</c:v>
                </c:pt>
                <c:pt idx="175">
                  <c:v>466.70052089552252</c:v>
                </c:pt>
                <c:pt idx="176">
                  <c:v>469.49896176716425</c:v>
                </c:pt>
                <c:pt idx="177">
                  <c:v>472.29889787462696</c:v>
                </c:pt>
                <c:pt idx="178">
                  <c:v>475.10032921791054</c:v>
                </c:pt>
                <c:pt idx="179">
                  <c:v>477.90325579701499</c:v>
                </c:pt>
                <c:pt idx="180">
                  <c:v>480.70767761194043</c:v>
                </c:pt>
                <c:pt idx="181">
                  <c:v>483.51359466268667</c:v>
                </c:pt>
                <c:pt idx="182">
                  <c:v>486.32100694925379</c:v>
                </c:pt>
                <c:pt idx="183">
                  <c:v>489.12991447164194</c:v>
                </c:pt>
                <c:pt idx="184">
                  <c:v>491.94031722985085</c:v>
                </c:pt>
                <c:pt idx="185">
                  <c:v>494.75221522388068</c:v>
                </c:pt>
                <c:pt idx="186">
                  <c:v>497.56560845373139</c:v>
                </c:pt>
                <c:pt idx="187">
                  <c:v>500.38049691940313</c:v>
                </c:pt>
                <c:pt idx="188">
                  <c:v>503.19688062089568</c:v>
                </c:pt>
                <c:pt idx="189">
                  <c:v>506.01475955820905</c:v>
                </c:pt>
                <c:pt idx="190">
                  <c:v>508.8341337313434</c:v>
                </c:pt>
                <c:pt idx="191">
                  <c:v>511.65500314029862</c:v>
                </c:pt>
                <c:pt idx="192">
                  <c:v>514.47736778507476</c:v>
                </c:pt>
                <c:pt idx="193">
                  <c:v>517.30122766567172</c:v>
                </c:pt>
                <c:pt idx="194">
                  <c:v>520.1265827820896</c:v>
                </c:pt>
                <c:pt idx="195">
                  <c:v>522.95343313432852</c:v>
                </c:pt>
                <c:pt idx="196">
                  <c:v>525.78177872238814</c:v>
                </c:pt>
                <c:pt idx="197">
                  <c:v>528.61161954626868</c:v>
                </c:pt>
                <c:pt idx="198">
                  <c:v>531.44295560597027</c:v>
                </c:pt>
                <c:pt idx="199">
                  <c:v>534.27578690149267</c:v>
                </c:pt>
                <c:pt idx="200">
                  <c:v>537.11011343283587</c:v>
                </c:pt>
                <c:pt idx="201">
                  <c:v>539.94593520000024</c:v>
                </c:pt>
                <c:pt idx="202">
                  <c:v>542.78325220298518</c:v>
                </c:pt>
                <c:pt idx="203">
                  <c:v>545.62206444179105</c:v>
                </c:pt>
                <c:pt idx="204">
                  <c:v>548.46237191641796</c:v>
                </c:pt>
                <c:pt idx="205">
                  <c:v>551.30417462686569</c:v>
                </c:pt>
                <c:pt idx="206">
                  <c:v>554.14747257313445</c:v>
                </c:pt>
                <c:pt idx="207">
                  <c:v>556.99226575522403</c:v>
                </c:pt>
                <c:pt idx="208">
                  <c:v>559.83855417313441</c:v>
                </c:pt>
                <c:pt idx="209">
                  <c:v>562.68633782686584</c:v>
                </c:pt>
                <c:pt idx="210">
                  <c:v>565.53561671641808</c:v>
                </c:pt>
                <c:pt idx="211">
                  <c:v>568.38639084179113</c:v>
                </c:pt>
                <c:pt idx="212">
                  <c:v>571.23866020298522</c:v>
                </c:pt>
                <c:pt idx="213">
                  <c:v>574.09242480000023</c:v>
                </c:pt>
                <c:pt idx="214">
                  <c:v>576.94768463283594</c:v>
                </c:pt>
                <c:pt idx="215">
                  <c:v>579.80443970149258</c:v>
                </c:pt>
                <c:pt idx="216">
                  <c:v>582.66269000597026</c:v>
                </c:pt>
                <c:pt idx="217">
                  <c:v>585.52243554626875</c:v>
                </c:pt>
                <c:pt idx="218">
                  <c:v>588.38367632238817</c:v>
                </c:pt>
                <c:pt idx="219">
                  <c:v>591.24641233432851</c:v>
                </c:pt>
                <c:pt idx="220">
                  <c:v>594.11064358208966</c:v>
                </c:pt>
                <c:pt idx="221">
                  <c:v>596.97637006567186</c:v>
                </c:pt>
                <c:pt idx="222">
                  <c:v>599.84359178507475</c:v>
                </c:pt>
                <c:pt idx="223">
                  <c:v>602.71230874029868</c:v>
                </c:pt>
                <c:pt idx="224">
                  <c:v>605.58252093134342</c:v>
                </c:pt>
                <c:pt idx="225">
                  <c:v>608.45422835820909</c:v>
                </c:pt>
                <c:pt idx="226">
                  <c:v>611.32743102089557</c:v>
                </c:pt>
                <c:pt idx="227">
                  <c:v>614.20212891940309</c:v>
                </c:pt>
                <c:pt idx="228">
                  <c:v>617.07832205373143</c:v>
                </c:pt>
                <c:pt idx="229">
                  <c:v>619.9560104238808</c:v>
                </c:pt>
                <c:pt idx="230">
                  <c:v>622.83519402985075</c:v>
                </c:pt>
                <c:pt idx="231">
                  <c:v>625.71587287164186</c:v>
                </c:pt>
                <c:pt idx="232">
                  <c:v>628.5980469492539</c:v>
                </c:pt>
                <c:pt idx="233">
                  <c:v>631.48171626268675</c:v>
                </c:pt>
                <c:pt idx="234">
                  <c:v>634.3668808119404</c:v>
                </c:pt>
                <c:pt idx="235">
                  <c:v>637.25354059701499</c:v>
                </c:pt>
                <c:pt idx="236">
                  <c:v>640.14169561791061</c:v>
                </c:pt>
                <c:pt idx="237">
                  <c:v>643.03134587462705</c:v>
                </c:pt>
                <c:pt idx="238">
                  <c:v>645.9224913671643</c:v>
                </c:pt>
                <c:pt idx="239">
                  <c:v>648.81513209552247</c:v>
                </c:pt>
                <c:pt idx="240">
                  <c:v>651.70926805970157</c:v>
                </c:pt>
                <c:pt idx="241">
                  <c:v>654.6048992597016</c:v>
                </c:pt>
                <c:pt idx="242">
                  <c:v>657.50202569552255</c:v>
                </c:pt>
                <c:pt idx="243">
                  <c:v>660.40064736716431</c:v>
                </c:pt>
                <c:pt idx="244">
                  <c:v>663.300764274627</c:v>
                </c:pt>
                <c:pt idx="245">
                  <c:v>666.20237641791061</c:v>
                </c:pt>
                <c:pt idx="246">
                  <c:v>669.10548379701504</c:v>
                </c:pt>
                <c:pt idx="247">
                  <c:v>672.01008641194039</c:v>
                </c:pt>
                <c:pt idx="248">
                  <c:v>674.91618426268678</c:v>
                </c:pt>
                <c:pt idx="249">
                  <c:v>677.82377734925387</c:v>
                </c:pt>
                <c:pt idx="250">
                  <c:v>680.732865671642</c:v>
                </c:pt>
                <c:pt idx="251">
                  <c:v>683.64344922985094</c:v>
                </c:pt>
                <c:pt idx="252">
                  <c:v>686.5555280238807</c:v>
                </c:pt>
                <c:pt idx="253">
                  <c:v>689.46910205373149</c:v>
                </c:pt>
                <c:pt idx="254">
                  <c:v>692.38417131940321</c:v>
                </c:pt>
                <c:pt idx="255">
                  <c:v>695.30073582089562</c:v>
                </c:pt>
                <c:pt idx="256">
                  <c:v>698.21879555820908</c:v>
                </c:pt>
                <c:pt idx="257">
                  <c:v>701.13835053134346</c:v>
                </c:pt>
                <c:pt idx="258">
                  <c:v>704.05940074029866</c:v>
                </c:pt>
                <c:pt idx="259">
                  <c:v>706.98194618507478</c:v>
                </c:pt>
                <c:pt idx="260">
                  <c:v>709.90598686567171</c:v>
                </c:pt>
                <c:pt idx="261">
                  <c:v>712.83152278208968</c:v>
                </c:pt>
                <c:pt idx="262">
                  <c:v>715.75855393432857</c:v>
                </c:pt>
                <c:pt idx="263">
                  <c:v>718.68708032238817</c:v>
                </c:pt>
                <c:pt idx="264">
                  <c:v>721.6171019462688</c:v>
                </c:pt>
                <c:pt idx="265">
                  <c:v>724.54861880597025</c:v>
                </c:pt>
                <c:pt idx="266">
                  <c:v>727.48163090149274</c:v>
                </c:pt>
                <c:pt idx="267">
                  <c:v>730.41613823283603</c:v>
                </c:pt>
                <c:pt idx="268">
                  <c:v>733.35214080000014</c:v>
                </c:pt>
                <c:pt idx="269">
                  <c:v>736.28963860298529</c:v>
                </c:pt>
                <c:pt idx="270">
                  <c:v>739.22863164179125</c:v>
                </c:pt>
                <c:pt idx="271">
                  <c:v>742.16911991641803</c:v>
                </c:pt>
                <c:pt idx="272">
                  <c:v>745.11110342686572</c:v>
                </c:pt>
                <c:pt idx="273">
                  <c:v>748.05458217313458</c:v>
                </c:pt>
                <c:pt idx="274">
                  <c:v>750.99955615522401</c:v>
                </c:pt>
                <c:pt idx="275">
                  <c:v>753.94602537313449</c:v>
                </c:pt>
                <c:pt idx="276">
                  <c:v>756.89398982686578</c:v>
                </c:pt>
                <c:pt idx="277">
                  <c:v>759.8434495164181</c:v>
                </c:pt>
                <c:pt idx="278">
                  <c:v>762.79440444179124</c:v>
                </c:pt>
                <c:pt idx="279">
                  <c:v>765.74685460298531</c:v>
                </c:pt>
                <c:pt idx="280">
                  <c:v>768.70080000000007</c:v>
                </c:pt>
                <c:pt idx="281">
                  <c:v>771.65624063283587</c:v>
                </c:pt>
                <c:pt idx="282">
                  <c:v>774.61317650149272</c:v>
                </c:pt>
                <c:pt idx="283">
                  <c:v>777.57160760597048</c:v>
                </c:pt>
                <c:pt idx="284">
                  <c:v>780.53153394626872</c:v>
                </c:pt>
                <c:pt idx="285">
                  <c:v>783.49295552238823</c:v>
                </c:pt>
                <c:pt idx="286">
                  <c:v>786.45587233432855</c:v>
                </c:pt>
                <c:pt idx="287">
                  <c:v>789.42028438208968</c:v>
                </c:pt>
                <c:pt idx="288">
                  <c:v>792.38619166567173</c:v>
                </c:pt>
                <c:pt idx="289">
                  <c:v>795.35359418507483</c:v>
                </c:pt>
                <c:pt idx="290">
                  <c:v>798.32249194029862</c:v>
                </c:pt>
                <c:pt idx="291">
                  <c:v>801.29288493134345</c:v>
                </c:pt>
                <c:pt idx="292">
                  <c:v>804.2647731582091</c:v>
                </c:pt>
                <c:pt idx="293">
                  <c:v>807.23815662089555</c:v>
                </c:pt>
                <c:pt idx="294">
                  <c:v>810.21303531940316</c:v>
                </c:pt>
                <c:pt idx="295">
                  <c:v>813.1894092537317</c:v>
                </c:pt>
                <c:pt idx="296">
                  <c:v>816.16727842388082</c:v>
                </c:pt>
                <c:pt idx="297">
                  <c:v>819.14664282985086</c:v>
                </c:pt>
                <c:pt idx="298">
                  <c:v>822.12750247164183</c:v>
                </c:pt>
                <c:pt idx="299">
                  <c:v>825.10985734925396</c:v>
                </c:pt>
                <c:pt idx="300">
                  <c:v>828.09370746268678</c:v>
                </c:pt>
                <c:pt idx="301">
                  <c:v>831.07905281194041</c:v>
                </c:pt>
                <c:pt idx="302">
                  <c:v>834.06589339701509</c:v>
                </c:pt>
                <c:pt idx="303">
                  <c:v>837.05422921791069</c:v>
                </c:pt>
                <c:pt idx="304">
                  <c:v>840.04406027462699</c:v>
                </c:pt>
                <c:pt idx="305">
                  <c:v>843.03538656716432</c:v>
                </c:pt>
                <c:pt idx="306">
                  <c:v>846.02820809552247</c:v>
                </c:pt>
                <c:pt idx="307">
                  <c:v>849.02252485970166</c:v>
                </c:pt>
                <c:pt idx="308">
                  <c:v>852.01833685970166</c:v>
                </c:pt>
                <c:pt idx="309">
                  <c:v>855.01564409552248</c:v>
                </c:pt>
                <c:pt idx="310">
                  <c:v>858.01444656716433</c:v>
                </c:pt>
                <c:pt idx="311">
                  <c:v>861.01474427462711</c:v>
                </c:pt>
                <c:pt idx="312">
                  <c:v>864.0165372179107</c:v>
                </c:pt>
                <c:pt idx="313">
                  <c:v>867.0198253970151</c:v>
                </c:pt>
                <c:pt idx="314">
                  <c:v>870.02460881194054</c:v>
                </c:pt>
                <c:pt idx="315">
                  <c:v>873.03088746268668</c:v>
                </c:pt>
                <c:pt idx="316">
                  <c:v>876.03866134925397</c:v>
                </c:pt>
                <c:pt idx="317">
                  <c:v>879.04793047164185</c:v>
                </c:pt>
                <c:pt idx="318">
                  <c:v>882.05869482985088</c:v>
                </c:pt>
                <c:pt idx="319">
                  <c:v>885.07095442388072</c:v>
                </c:pt>
                <c:pt idx="320">
                  <c:v>888.08470925373149</c:v>
                </c:pt>
                <c:pt idx="321">
                  <c:v>891.09995931940318</c:v>
                </c:pt>
                <c:pt idx="322">
                  <c:v>894.11670462089569</c:v>
                </c:pt>
                <c:pt idx="323">
                  <c:v>897.13494515820912</c:v>
                </c:pt>
                <c:pt idx="324">
                  <c:v>900.15468093134348</c:v>
                </c:pt>
                <c:pt idx="325">
                  <c:v>903.17591194029887</c:v>
                </c:pt>
                <c:pt idx="326">
                  <c:v>906.19863818507474</c:v>
                </c:pt>
                <c:pt idx="327">
                  <c:v>909.22285966567188</c:v>
                </c:pt>
                <c:pt idx="328">
                  <c:v>912.24857638208971</c:v>
                </c:pt>
                <c:pt idx="329">
                  <c:v>915.27578833432847</c:v>
                </c:pt>
                <c:pt idx="330">
                  <c:v>918.30449552238827</c:v>
                </c:pt>
                <c:pt idx="331">
                  <c:v>921.33469794626876</c:v>
                </c:pt>
                <c:pt idx="332">
                  <c:v>924.3663956059703</c:v>
                </c:pt>
                <c:pt idx="333">
                  <c:v>927.39958850149287</c:v>
                </c:pt>
                <c:pt idx="334">
                  <c:v>930.43427663283603</c:v>
                </c:pt>
                <c:pt idx="335">
                  <c:v>933.47046000000012</c:v>
                </c:pt>
                <c:pt idx="336">
                  <c:v>936.50813860298513</c:v>
                </c:pt>
                <c:pt idx="337">
                  <c:v>939.54731244179118</c:v>
                </c:pt>
                <c:pt idx="338">
                  <c:v>942.58798151641815</c:v>
                </c:pt>
                <c:pt idx="339">
                  <c:v>945.63014582686583</c:v>
                </c:pt>
                <c:pt idx="340">
                  <c:v>948.67380537313466</c:v>
                </c:pt>
                <c:pt idx="341">
                  <c:v>951.71896015522407</c:v>
                </c:pt>
                <c:pt idx="342">
                  <c:v>954.76561017313441</c:v>
                </c:pt>
                <c:pt idx="343">
                  <c:v>957.8137554268659</c:v>
                </c:pt>
                <c:pt idx="344">
                  <c:v>960.8633959164182</c:v>
                </c:pt>
                <c:pt idx="345">
                  <c:v>963.91453164179131</c:v>
                </c:pt>
                <c:pt idx="346">
                  <c:v>966.96716260298524</c:v>
                </c:pt>
                <c:pt idx="347">
                  <c:v>970.02128880000009</c:v>
                </c:pt>
                <c:pt idx="348">
                  <c:v>973.0769102328361</c:v>
                </c:pt>
                <c:pt idx="349">
                  <c:v>976.1340269014928</c:v>
                </c:pt>
                <c:pt idx="350">
                  <c:v>979.19263880597032</c:v>
                </c:pt>
                <c:pt idx="351">
                  <c:v>982.25274594626887</c:v>
                </c:pt>
                <c:pt idx="352">
                  <c:v>985.31434832238835</c:v>
                </c:pt>
                <c:pt idx="353">
                  <c:v>988.37744593432865</c:v>
                </c:pt>
                <c:pt idx="354">
                  <c:v>991.44203878208975</c:v>
                </c:pt>
                <c:pt idx="355">
                  <c:v>994.5081268656719</c:v>
                </c:pt>
                <c:pt idx="356">
                  <c:v>997.57571018507474</c:v>
                </c:pt>
                <c:pt idx="357">
                  <c:v>1000.6447887402987</c:v>
                </c:pt>
                <c:pt idx="358">
                  <c:v>1003.7153625313434</c:v>
                </c:pt>
                <c:pt idx="359">
                  <c:v>1006.7874315582091</c:v>
                </c:pt>
                <c:pt idx="360">
                  <c:v>1009.8609958208958</c:v>
                </c:pt>
                <c:pt idx="361">
                  <c:v>1012.9360553194032</c:v>
                </c:pt>
                <c:pt idx="362">
                  <c:v>1016.0126100537317</c:v>
                </c:pt>
                <c:pt idx="363">
                  <c:v>1019.0906600238809</c:v>
                </c:pt>
                <c:pt idx="364">
                  <c:v>1022.1702052298509</c:v>
                </c:pt>
                <c:pt idx="365">
                  <c:v>1025.251245671642</c:v>
                </c:pt>
                <c:pt idx="366">
                  <c:v>1028.3337813492537</c:v>
                </c:pt>
                <c:pt idx="367">
                  <c:v>1031.4178122626868</c:v>
                </c:pt>
                <c:pt idx="368">
                  <c:v>1034.5033384119406</c:v>
                </c:pt>
                <c:pt idx="369">
                  <c:v>1037.590359797015</c:v>
                </c:pt>
                <c:pt idx="370">
                  <c:v>1040.6788764179107</c:v>
                </c:pt>
                <c:pt idx="371">
                  <c:v>1043.768888274627</c:v>
                </c:pt>
                <c:pt idx="372">
                  <c:v>1046.8603953671643</c:v>
                </c:pt>
                <c:pt idx="373">
                  <c:v>1049.9533976955227</c:v>
                </c:pt>
                <c:pt idx="374">
                  <c:v>1053.0478952597018</c:v>
                </c:pt>
                <c:pt idx="375">
                  <c:v>1056.1438880597016</c:v>
                </c:pt>
                <c:pt idx="376">
                  <c:v>1059.2413760955226</c:v>
                </c:pt>
                <c:pt idx="377">
                  <c:v>1062.3403593671644</c:v>
                </c:pt>
                <c:pt idx="378">
                  <c:v>1065.4408378746273</c:v>
                </c:pt>
                <c:pt idx="379">
                  <c:v>1068.5428116179107</c:v>
                </c:pt>
                <c:pt idx="380">
                  <c:v>1071.646280597015</c:v>
                </c:pt>
                <c:pt idx="381">
                  <c:v>1074.7512448119405</c:v>
                </c:pt>
                <c:pt idx="382">
                  <c:v>1077.8577042626869</c:v>
                </c:pt>
                <c:pt idx="383">
                  <c:v>1080.965658949254</c:v>
                </c:pt>
                <c:pt idx="384">
                  <c:v>1084.075108871642</c:v>
                </c:pt>
                <c:pt idx="385">
                  <c:v>1087.186054029851</c:v>
                </c:pt>
                <c:pt idx="386">
                  <c:v>1090.2984944238808</c:v>
                </c:pt>
                <c:pt idx="387">
                  <c:v>1093.4124300537314</c:v>
                </c:pt>
                <c:pt idx="388">
                  <c:v>1096.5278609194031</c:v>
                </c:pt>
                <c:pt idx="389">
                  <c:v>1099.6447870208958</c:v>
                </c:pt>
                <c:pt idx="390">
                  <c:v>1102.7632083582093</c:v>
                </c:pt>
                <c:pt idx="391">
                  <c:v>1105.8831249313434</c:v>
                </c:pt>
                <c:pt idx="392">
                  <c:v>1109.0045367402988</c:v>
                </c:pt>
                <c:pt idx="393">
                  <c:v>1112.127443785075</c:v>
                </c:pt>
                <c:pt idx="394">
                  <c:v>1115.251846065672</c:v>
                </c:pt>
                <c:pt idx="395">
                  <c:v>1118.3777435820898</c:v>
                </c:pt>
                <c:pt idx="396">
                  <c:v>1121.5051363343284</c:v>
                </c:pt>
                <c:pt idx="397">
                  <c:v>1124.6340243223883</c:v>
                </c:pt>
                <c:pt idx="398">
                  <c:v>1127.764407546269</c:v>
                </c:pt>
                <c:pt idx="399">
                  <c:v>1130.8962860059705</c:v>
                </c:pt>
                <c:pt idx="400">
                  <c:v>1134.0296597014926</c:v>
                </c:pt>
                <c:pt idx="401">
                  <c:v>1137.164528632836</c:v>
                </c:pt>
                <c:pt idx="402">
                  <c:v>1140.3008928000004</c:v>
                </c:pt>
                <c:pt idx="403">
                  <c:v>1143.4387522029854</c:v>
                </c:pt>
                <c:pt idx="404">
                  <c:v>1146.5781068417912</c:v>
                </c:pt>
                <c:pt idx="405">
                  <c:v>1149.7189567164182</c:v>
                </c:pt>
                <c:pt idx="406">
                  <c:v>1152.8613018268659</c:v>
                </c:pt>
                <c:pt idx="407">
                  <c:v>1156.0051421731346</c:v>
                </c:pt>
                <c:pt idx="408">
                  <c:v>1159.1504777552241</c:v>
                </c:pt>
                <c:pt idx="409">
                  <c:v>1162.2973085731346</c:v>
                </c:pt>
                <c:pt idx="410">
                  <c:v>1165.4456346268657</c:v>
                </c:pt>
                <c:pt idx="411">
                  <c:v>1168.5954559164184</c:v>
                </c:pt>
                <c:pt idx="412">
                  <c:v>1171.7467724417913</c:v>
                </c:pt>
                <c:pt idx="413">
                  <c:v>1174.8995842029854</c:v>
                </c:pt>
                <c:pt idx="414">
                  <c:v>1178.0538912000004</c:v>
                </c:pt>
                <c:pt idx="415">
                  <c:v>1181.209693432836</c:v>
                </c:pt>
                <c:pt idx="416">
                  <c:v>1184.3669909014927</c:v>
                </c:pt>
                <c:pt idx="417">
                  <c:v>1187.5257836059704</c:v>
                </c:pt>
                <c:pt idx="418">
                  <c:v>1190.6860715462687</c:v>
                </c:pt>
                <c:pt idx="419">
                  <c:v>1193.8478547223883</c:v>
                </c:pt>
                <c:pt idx="420">
                  <c:v>1197.0111331343287</c:v>
                </c:pt>
                <c:pt idx="421">
                  <c:v>1200.1759067820897</c:v>
                </c:pt>
                <c:pt idx="422">
                  <c:v>1203.3421756656719</c:v>
                </c:pt>
                <c:pt idx="423">
                  <c:v>1206.5099397850749</c:v>
                </c:pt>
                <c:pt idx="424">
                  <c:v>1209.6791991402986</c:v>
                </c:pt>
                <c:pt idx="425">
                  <c:v>1212.8499537313435</c:v>
                </c:pt>
                <c:pt idx="426">
                  <c:v>1216.0222035582092</c:v>
                </c:pt>
                <c:pt idx="427">
                  <c:v>1219.1959486208959</c:v>
                </c:pt>
                <c:pt idx="428">
                  <c:v>1222.3711889194033</c:v>
                </c:pt>
                <c:pt idx="429">
                  <c:v>1225.5479244537316</c:v>
                </c:pt>
                <c:pt idx="430">
                  <c:v>1228.7261552238808</c:v>
                </c:pt>
                <c:pt idx="431">
                  <c:v>1231.905881229851</c:v>
                </c:pt>
                <c:pt idx="432">
                  <c:v>1235.0871024716421</c:v>
                </c:pt>
                <c:pt idx="433">
                  <c:v>1238.2698189492539</c:v>
                </c:pt>
                <c:pt idx="434">
                  <c:v>1241.4540306626868</c:v>
                </c:pt>
                <c:pt idx="435">
                  <c:v>1244.6397376119405</c:v>
                </c:pt>
                <c:pt idx="436">
                  <c:v>1247.8269397970153</c:v>
                </c:pt>
                <c:pt idx="437">
                  <c:v>1251.0156372179106</c:v>
                </c:pt>
                <c:pt idx="438">
                  <c:v>1254.2058298746272</c:v>
                </c:pt>
                <c:pt idx="439">
                  <c:v>1257.3975177671646</c:v>
                </c:pt>
                <c:pt idx="440">
                  <c:v>1260.5907008955226</c:v>
                </c:pt>
                <c:pt idx="441">
                  <c:v>1263.7853792597018</c:v>
                </c:pt>
                <c:pt idx="442">
                  <c:v>1266.9815528597017</c:v>
                </c:pt>
                <c:pt idx="443">
                  <c:v>1270.1792216955225</c:v>
                </c:pt>
                <c:pt idx="444">
                  <c:v>1273.3783857671644</c:v>
                </c:pt>
                <c:pt idx="445">
                  <c:v>1276.5790450746269</c:v>
                </c:pt>
                <c:pt idx="446">
                  <c:v>1279.7811996179107</c:v>
                </c:pt>
                <c:pt idx="447">
                  <c:v>1282.9848493970151</c:v>
                </c:pt>
                <c:pt idx="448">
                  <c:v>1286.1899944119405</c:v>
                </c:pt>
                <c:pt idx="449">
                  <c:v>1289.3966346626869</c:v>
                </c:pt>
                <c:pt idx="450">
                  <c:v>1292.6047701492541</c:v>
                </c:pt>
                <c:pt idx="451">
                  <c:v>1295.814400871642</c:v>
                </c:pt>
                <c:pt idx="452">
                  <c:v>1299.0255268298511</c:v>
                </c:pt>
                <c:pt idx="453">
                  <c:v>1302.2381480238807</c:v>
                </c:pt>
                <c:pt idx="454">
                  <c:v>1305.4522644537317</c:v>
                </c:pt>
                <c:pt idx="455">
                  <c:v>1308.6678761194032</c:v>
                </c:pt>
                <c:pt idx="456">
                  <c:v>1311.8849830208958</c:v>
                </c:pt>
                <c:pt idx="457">
                  <c:v>1315.1035851582092</c:v>
                </c:pt>
                <c:pt idx="458">
                  <c:v>1318.3236825313436</c:v>
                </c:pt>
                <c:pt idx="459">
                  <c:v>1321.5452751402986</c:v>
                </c:pt>
                <c:pt idx="460">
                  <c:v>1324.7683629850749</c:v>
                </c:pt>
                <c:pt idx="461">
                  <c:v>1327.992946065672</c:v>
                </c:pt>
                <c:pt idx="462">
                  <c:v>1331.2190243820899</c:v>
                </c:pt>
                <c:pt idx="463">
                  <c:v>1334.4465979343288</c:v>
                </c:pt>
                <c:pt idx="464">
                  <c:v>1337.6756667223885</c:v>
                </c:pt>
                <c:pt idx="465">
                  <c:v>1340.9062307462689</c:v>
                </c:pt>
                <c:pt idx="466">
                  <c:v>1344.1382900059705</c:v>
                </c:pt>
                <c:pt idx="467">
                  <c:v>1347.3718445014927</c:v>
                </c:pt>
                <c:pt idx="468">
                  <c:v>1350.6068942328361</c:v>
                </c:pt>
                <c:pt idx="469">
                  <c:v>1353.8434392000004</c:v>
                </c:pt>
                <c:pt idx="470">
                  <c:v>1357.0814794029852</c:v>
                </c:pt>
                <c:pt idx="471">
                  <c:v>1360.3210148417913</c:v>
                </c:pt>
                <c:pt idx="472">
                  <c:v>1363.5620455164183</c:v>
                </c:pt>
                <c:pt idx="473">
                  <c:v>1366.804571426866</c:v>
                </c:pt>
                <c:pt idx="474">
                  <c:v>1370.0485925731346</c:v>
                </c:pt>
                <c:pt idx="475">
                  <c:v>1373.2941089552241</c:v>
                </c:pt>
                <c:pt idx="476">
                  <c:v>1376.5411205731348</c:v>
                </c:pt>
                <c:pt idx="477">
                  <c:v>1379.789627426866</c:v>
                </c:pt>
                <c:pt idx="478">
                  <c:v>1383.039629516418</c:v>
                </c:pt>
                <c:pt idx="479">
                  <c:v>1386.2911268417913</c:v>
                </c:pt>
                <c:pt idx="480">
                  <c:v>1389.5441194029854</c:v>
                </c:pt>
                <c:pt idx="481">
                  <c:v>1392.7986072000003</c:v>
                </c:pt>
                <c:pt idx="482">
                  <c:v>1396.0545902328361</c:v>
                </c:pt>
                <c:pt idx="483">
                  <c:v>1399.3120685014928</c:v>
                </c:pt>
                <c:pt idx="484">
                  <c:v>1402.5710420059704</c:v>
                </c:pt>
                <c:pt idx="485">
                  <c:v>1405.831510746269</c:v>
                </c:pt>
                <c:pt idx="486">
                  <c:v>1409.0934747223885</c:v>
                </c:pt>
                <c:pt idx="487">
                  <c:v>1412.3569339343285</c:v>
                </c:pt>
                <c:pt idx="488">
                  <c:v>1415.62188838209</c:v>
                </c:pt>
                <c:pt idx="489">
                  <c:v>1418.8883380656719</c:v>
                </c:pt>
                <c:pt idx="490">
                  <c:v>1422.156282985075</c:v>
                </c:pt>
                <c:pt idx="491">
                  <c:v>1425.4257231402987</c:v>
                </c:pt>
                <c:pt idx="492">
                  <c:v>1428.6966585313437</c:v>
                </c:pt>
                <c:pt idx="493">
                  <c:v>1431.9690891582093</c:v>
                </c:pt>
                <c:pt idx="494">
                  <c:v>1435.2430150208959</c:v>
                </c:pt>
                <c:pt idx="495">
                  <c:v>1438.5184361194033</c:v>
                </c:pt>
                <c:pt idx="496">
                  <c:v>1441.7953524537318</c:v>
                </c:pt>
                <c:pt idx="497">
                  <c:v>1445.0737640238808</c:v>
                </c:pt>
                <c:pt idx="498">
                  <c:v>1448.3536708298509</c:v>
                </c:pt>
                <c:pt idx="499">
                  <c:v>1451.635072871642</c:v>
                </c:pt>
                <c:pt idx="500">
                  <c:v>1454.917970149254</c:v>
                </c:pt>
                <c:pt idx="501">
                  <c:v>1458.2023626626869</c:v>
                </c:pt>
                <c:pt idx="502">
                  <c:v>1461.4882504119407</c:v>
                </c:pt>
                <c:pt idx="503">
                  <c:v>1464.7756333970151</c:v>
                </c:pt>
                <c:pt idx="504">
                  <c:v>1468.0645116179107</c:v>
                </c:pt>
                <c:pt idx="505">
                  <c:v>1471.3548850746272</c:v>
                </c:pt>
                <c:pt idx="506">
                  <c:v>1474.6467537671645</c:v>
                </c:pt>
                <c:pt idx="507">
                  <c:v>1477.9401176955225</c:v>
                </c:pt>
                <c:pt idx="508">
                  <c:v>1481.2349768597016</c:v>
                </c:pt>
                <c:pt idx="509">
                  <c:v>1484.5313312597018</c:v>
                </c:pt>
                <c:pt idx="510">
                  <c:v>1487.8291808955228</c:v>
                </c:pt>
                <c:pt idx="511">
                  <c:v>1491.1285257671643</c:v>
                </c:pt>
                <c:pt idx="512">
                  <c:v>1494.4293658746271</c:v>
                </c:pt>
                <c:pt idx="513">
                  <c:v>1497.7317012179108</c:v>
                </c:pt>
                <c:pt idx="514">
                  <c:v>1501.0355317970152</c:v>
                </c:pt>
                <c:pt idx="515">
                  <c:v>1504.3408576119407</c:v>
                </c:pt>
                <c:pt idx="516">
                  <c:v>1507.6476786626868</c:v>
                </c:pt>
                <c:pt idx="517">
                  <c:v>1510.9559949492541</c:v>
                </c:pt>
                <c:pt idx="518">
                  <c:v>1514.2658064716422</c:v>
                </c:pt>
                <c:pt idx="519">
                  <c:v>1517.577113229851</c:v>
                </c:pt>
                <c:pt idx="520">
                  <c:v>1520.889915223881</c:v>
                </c:pt>
                <c:pt idx="521">
                  <c:v>1524.2042124537318</c:v>
                </c:pt>
                <c:pt idx="522">
                  <c:v>1527.5200049194034</c:v>
                </c:pt>
                <c:pt idx="523">
                  <c:v>1530.8372926208961</c:v>
                </c:pt>
                <c:pt idx="524">
                  <c:v>1534.1560755582091</c:v>
                </c:pt>
                <c:pt idx="525">
                  <c:v>1537.4763537313436</c:v>
                </c:pt>
                <c:pt idx="526">
                  <c:v>1540.7981271402989</c:v>
                </c:pt>
                <c:pt idx="527">
                  <c:v>1544.1213957850748</c:v>
                </c:pt>
                <c:pt idx="528">
                  <c:v>1547.446159665672</c:v>
                </c:pt>
                <c:pt idx="529">
                  <c:v>1550.7724187820897</c:v>
                </c:pt>
                <c:pt idx="530">
                  <c:v>1554.1001731343285</c:v>
                </c:pt>
                <c:pt idx="531">
                  <c:v>1557.4294227223884</c:v>
                </c:pt>
                <c:pt idx="532">
                  <c:v>1560.760167546269</c:v>
                </c:pt>
                <c:pt idx="533">
                  <c:v>1564.0924076059703</c:v>
                </c:pt>
                <c:pt idx="534">
                  <c:v>1567.426142901493</c:v>
                </c:pt>
                <c:pt idx="535">
                  <c:v>1570.7613734328359</c:v>
                </c:pt>
                <c:pt idx="536">
                  <c:v>1574.0980992000002</c:v>
                </c:pt>
                <c:pt idx="537">
                  <c:v>1577.4363202029854</c:v>
                </c:pt>
                <c:pt idx="538">
                  <c:v>1580.7760364417916</c:v>
                </c:pt>
                <c:pt idx="539">
                  <c:v>1584.1172479164184</c:v>
                </c:pt>
                <c:pt idx="540">
                  <c:v>1587.459954626866</c:v>
                </c:pt>
                <c:pt idx="541">
                  <c:v>1590.8041565731346</c:v>
                </c:pt>
                <c:pt idx="542">
                  <c:v>1594.1498537552243</c:v>
                </c:pt>
                <c:pt idx="543">
                  <c:v>1597.4970461731348</c:v>
                </c:pt>
                <c:pt idx="544">
                  <c:v>1600.8457338268661</c:v>
                </c:pt>
                <c:pt idx="545">
                  <c:v>1604.1959167164182</c:v>
                </c:pt>
                <c:pt idx="546">
                  <c:v>1607.5475948417911</c:v>
                </c:pt>
                <c:pt idx="547">
                  <c:v>1610.9007682029853</c:v>
                </c:pt>
                <c:pt idx="548">
                  <c:v>1614.2554368000003</c:v>
                </c:pt>
                <c:pt idx="549">
                  <c:v>1617.6116006328361</c:v>
                </c:pt>
                <c:pt idx="550">
                  <c:v>1620.9692597014928</c:v>
                </c:pt>
                <c:pt idx="551">
                  <c:v>1624.3284140059707</c:v>
                </c:pt>
                <c:pt idx="552">
                  <c:v>1627.6890635462689</c:v>
                </c:pt>
                <c:pt idx="553">
                  <c:v>1631.0512083223884</c:v>
                </c:pt>
                <c:pt idx="554">
                  <c:v>1634.4148483343288</c:v>
                </c:pt>
                <c:pt idx="555">
                  <c:v>1637.7799835820899</c:v>
                </c:pt>
                <c:pt idx="556">
                  <c:v>1641.1466140656719</c:v>
                </c:pt>
                <c:pt idx="557">
                  <c:v>1644.5147397850751</c:v>
                </c:pt>
                <c:pt idx="558">
                  <c:v>1647.8843607402989</c:v>
                </c:pt>
                <c:pt idx="559">
                  <c:v>1651.2554769313438</c:v>
                </c:pt>
                <c:pt idx="560">
                  <c:v>1654.6280883582094</c:v>
                </c:pt>
                <c:pt idx="561">
                  <c:v>1658.0021950208959</c:v>
                </c:pt>
                <c:pt idx="562">
                  <c:v>1661.3777969194034</c:v>
                </c:pt>
                <c:pt idx="563">
                  <c:v>1664.7548940537315</c:v>
                </c:pt>
                <c:pt idx="564">
                  <c:v>1668.1334864238809</c:v>
                </c:pt>
                <c:pt idx="565">
                  <c:v>1671.5135740298508</c:v>
                </c:pt>
                <c:pt idx="566">
                  <c:v>1674.8951568716423</c:v>
                </c:pt>
                <c:pt idx="567">
                  <c:v>1678.2782349492543</c:v>
                </c:pt>
                <c:pt idx="568">
                  <c:v>1681.6628082626869</c:v>
                </c:pt>
                <c:pt idx="569">
                  <c:v>1685.0488768119405</c:v>
                </c:pt>
                <c:pt idx="570">
                  <c:v>1688.4364405970152</c:v>
                </c:pt>
                <c:pt idx="571">
                  <c:v>1691.8254996179107</c:v>
                </c:pt>
                <c:pt idx="572">
                  <c:v>1695.2160538746273</c:v>
                </c:pt>
                <c:pt idx="573">
                  <c:v>1698.6081033671646</c:v>
                </c:pt>
                <c:pt idx="574">
                  <c:v>1702.0016480955226</c:v>
                </c:pt>
                <c:pt idx="575">
                  <c:v>1705.396688059702</c:v>
                </c:pt>
                <c:pt idx="576">
                  <c:v>1708.7932232597018</c:v>
                </c:pt>
                <c:pt idx="577">
                  <c:v>1712.1912536955226</c:v>
                </c:pt>
                <c:pt idx="578">
                  <c:v>1715.5907793671645</c:v>
                </c:pt>
                <c:pt idx="579">
                  <c:v>1718.9918002746272</c:v>
                </c:pt>
                <c:pt idx="580">
                  <c:v>1722.3943164179109</c:v>
                </c:pt>
                <c:pt idx="581">
                  <c:v>1725.7983277970154</c:v>
                </c:pt>
                <c:pt idx="582">
                  <c:v>1729.2038344119408</c:v>
                </c:pt>
                <c:pt idx="583">
                  <c:v>1732.6108362626871</c:v>
                </c:pt>
                <c:pt idx="584">
                  <c:v>1736.0193333492543</c:v>
                </c:pt>
                <c:pt idx="585">
                  <c:v>1739.4293256716421</c:v>
                </c:pt>
                <c:pt idx="586">
                  <c:v>1742.8408132298512</c:v>
                </c:pt>
                <c:pt idx="587">
                  <c:v>1746.253796023881</c:v>
                </c:pt>
                <c:pt idx="588">
                  <c:v>1749.6682740537317</c:v>
                </c:pt>
                <c:pt idx="589">
                  <c:v>1753.0842473194034</c:v>
                </c:pt>
                <c:pt idx="590">
                  <c:v>1756.5017158208957</c:v>
                </c:pt>
                <c:pt idx="591">
                  <c:v>1759.9206795582095</c:v>
                </c:pt>
                <c:pt idx="592">
                  <c:v>1763.3411385313439</c:v>
                </c:pt>
                <c:pt idx="593">
                  <c:v>1766.7630927402986</c:v>
                </c:pt>
                <c:pt idx="594">
                  <c:v>1770.186542185075</c:v>
                </c:pt>
                <c:pt idx="595">
                  <c:v>1773.6114868656718</c:v>
                </c:pt>
                <c:pt idx="596">
                  <c:v>1777.0379267820899</c:v>
                </c:pt>
                <c:pt idx="597">
                  <c:v>1780.465861934329</c:v>
                </c:pt>
                <c:pt idx="598">
                  <c:v>1783.8952923223885</c:v>
                </c:pt>
                <c:pt idx="599">
                  <c:v>1787.326217946269</c:v>
                </c:pt>
                <c:pt idx="600">
                  <c:v>1790.7586388059706</c:v>
                </c:pt>
                <c:pt idx="601">
                  <c:v>1794.1925549014929</c:v>
                </c:pt>
                <c:pt idx="602">
                  <c:v>1797.6279662328361</c:v>
                </c:pt>
                <c:pt idx="603">
                  <c:v>1801.0648728000003</c:v>
                </c:pt>
                <c:pt idx="604">
                  <c:v>1804.5032746029856</c:v>
                </c:pt>
                <c:pt idx="605">
                  <c:v>1807.9431716417914</c:v>
                </c:pt>
                <c:pt idx="606">
                  <c:v>1811.3845639164183</c:v>
                </c:pt>
                <c:pt idx="607">
                  <c:v>1814.827451426866</c:v>
                </c:pt>
                <c:pt idx="608">
                  <c:v>1818.2718341731345</c:v>
                </c:pt>
                <c:pt idx="609">
                  <c:v>1821.7177121552245</c:v>
                </c:pt>
                <c:pt idx="610">
                  <c:v>1825.1650853731348</c:v>
                </c:pt>
                <c:pt idx="611">
                  <c:v>1828.6139538268662</c:v>
                </c:pt>
                <c:pt idx="612">
                  <c:v>1832.0643175164182</c:v>
                </c:pt>
                <c:pt idx="613">
                  <c:v>1835.5161764417912</c:v>
                </c:pt>
                <c:pt idx="614">
                  <c:v>1838.9695306029853</c:v>
                </c:pt>
                <c:pt idx="615">
                  <c:v>1842.4243800000006</c:v>
                </c:pt>
                <c:pt idx="616">
                  <c:v>1845.8807246328365</c:v>
                </c:pt>
                <c:pt idx="617">
                  <c:v>1849.338564501493</c:v>
                </c:pt>
                <c:pt idx="618">
                  <c:v>1852.7978996059708</c:v>
                </c:pt>
                <c:pt idx="619">
                  <c:v>1856.2587299462687</c:v>
                </c:pt>
                <c:pt idx="620">
                  <c:v>1859.7210555223885</c:v>
                </c:pt>
                <c:pt idx="621">
                  <c:v>1863.1848763343287</c:v>
                </c:pt>
                <c:pt idx="622">
                  <c:v>1866.6501923820899</c:v>
                </c:pt>
                <c:pt idx="623">
                  <c:v>1870.117003665672</c:v>
                </c:pt>
                <c:pt idx="624">
                  <c:v>1873.5853101850748</c:v>
                </c:pt>
                <c:pt idx="625">
                  <c:v>1877.0551119402992</c:v>
                </c:pt>
                <c:pt idx="626">
                  <c:v>1880.5264089313439</c:v>
                </c:pt>
                <c:pt idx="627">
                  <c:v>1883.9992011582094</c:v>
                </c:pt>
                <c:pt idx="628">
                  <c:v>1887.4734886208958</c:v>
                </c:pt>
                <c:pt idx="629">
                  <c:v>1890.9492713194038</c:v>
                </c:pt>
                <c:pt idx="630">
                  <c:v>1894.4265492537315</c:v>
                </c:pt>
                <c:pt idx="631">
                  <c:v>1897.905322423881</c:v>
                </c:pt>
                <c:pt idx="632">
                  <c:v>1901.385590829851</c:v>
                </c:pt>
                <c:pt idx="633">
                  <c:v>1904.8673544716419</c:v>
                </c:pt>
                <c:pt idx="634">
                  <c:v>1908.3506133492544</c:v>
                </c:pt>
                <c:pt idx="635">
                  <c:v>1911.8353674626865</c:v>
                </c:pt>
                <c:pt idx="636">
                  <c:v>1915.3216168119409</c:v>
                </c:pt>
                <c:pt idx="637">
                  <c:v>1918.8093613970154</c:v>
                </c:pt>
                <c:pt idx="638">
                  <c:v>1922.2986012179108</c:v>
                </c:pt>
                <c:pt idx="639">
                  <c:v>1925.7893362746274</c:v>
                </c:pt>
                <c:pt idx="640">
                  <c:v>1929.2815665671644</c:v>
                </c:pt>
                <c:pt idx="641">
                  <c:v>1932.7752920955229</c:v>
                </c:pt>
                <c:pt idx="642">
                  <c:v>1936.270512859702</c:v>
                </c:pt>
                <c:pt idx="643">
                  <c:v>1939.7672288597018</c:v>
                </c:pt>
                <c:pt idx="644">
                  <c:v>1943.2654400955225</c:v>
                </c:pt>
                <c:pt idx="645">
                  <c:v>1946.7651465671647</c:v>
                </c:pt>
                <c:pt idx="646">
                  <c:v>1950.2663482746275</c:v>
                </c:pt>
                <c:pt idx="647">
                  <c:v>1953.7690452179108</c:v>
                </c:pt>
                <c:pt idx="648">
                  <c:v>1957.2732373970152</c:v>
                </c:pt>
                <c:pt idx="649">
                  <c:v>1960.7789248119404</c:v>
                </c:pt>
                <c:pt idx="650">
                  <c:v>1964.2861074626871</c:v>
                </c:pt>
                <c:pt idx="651">
                  <c:v>1967.794785349254</c:v>
                </c:pt>
                <c:pt idx="652">
                  <c:v>1971.3049584716423</c:v>
                </c:pt>
                <c:pt idx="653">
                  <c:v>1974.816626829851</c:v>
                </c:pt>
                <c:pt idx="654">
                  <c:v>1978.3297904238807</c:v>
                </c:pt>
                <c:pt idx="655">
                  <c:v>1981.8444492537319</c:v>
                </c:pt>
                <c:pt idx="656">
                  <c:v>1985.3606033194035</c:v>
                </c:pt>
                <c:pt idx="657">
                  <c:v>1988.8782526208961</c:v>
                </c:pt>
                <c:pt idx="658">
                  <c:v>1992.3973971582093</c:v>
                </c:pt>
                <c:pt idx="659">
                  <c:v>1995.9180369313435</c:v>
                </c:pt>
                <c:pt idx="660">
                  <c:v>1999.4401719402988</c:v>
                </c:pt>
                <c:pt idx="661">
                  <c:v>2002.9638021850753</c:v>
                </c:pt>
                <c:pt idx="662">
                  <c:v>2006.4889276656722</c:v>
                </c:pt>
                <c:pt idx="663">
                  <c:v>2010.0155483820899</c:v>
                </c:pt>
                <c:pt idx="664">
                  <c:v>2013.5436643343287</c:v>
                </c:pt>
                <c:pt idx="665">
                  <c:v>2017.0732755223885</c:v>
                </c:pt>
                <c:pt idx="666">
                  <c:v>2020.6043819462693</c:v>
                </c:pt>
                <c:pt idx="667">
                  <c:v>2024.1369836059705</c:v>
                </c:pt>
                <c:pt idx="668">
                  <c:v>2027.6710805014932</c:v>
                </c:pt>
                <c:pt idx="669">
                  <c:v>2031.2066726328362</c:v>
                </c:pt>
                <c:pt idx="670">
                  <c:v>2034.7437600000001</c:v>
                </c:pt>
                <c:pt idx="671">
                  <c:v>2038.2823426029856</c:v>
                </c:pt>
                <c:pt idx="672">
                  <c:v>2041.8224204417916</c:v>
                </c:pt>
                <c:pt idx="673">
                  <c:v>2045.3639935164183</c:v>
                </c:pt>
                <c:pt idx="674">
                  <c:v>2048.9070618268656</c:v>
                </c:pt>
                <c:pt idx="675">
                  <c:v>2052.4516253731349</c:v>
                </c:pt>
                <c:pt idx="676">
                  <c:v>2055.9976841552248</c:v>
                </c:pt>
                <c:pt idx="677">
                  <c:v>2059.5452381731347</c:v>
                </c:pt>
                <c:pt idx="678">
                  <c:v>2063.0942874268662</c:v>
                </c:pt>
                <c:pt idx="679">
                  <c:v>2066.6448319164183</c:v>
                </c:pt>
                <c:pt idx="680">
                  <c:v>2070.1968716417909</c:v>
                </c:pt>
                <c:pt idx="681">
                  <c:v>2073.7504066029851</c:v>
                </c:pt>
                <c:pt idx="682">
                  <c:v>2077.3054368000003</c:v>
                </c:pt>
                <c:pt idx="683">
                  <c:v>2080.861962232836</c:v>
                </c:pt>
                <c:pt idx="684">
                  <c:v>2084.4199829014929</c:v>
                </c:pt>
                <c:pt idx="685">
                  <c:v>2087.9794988059707</c:v>
                </c:pt>
                <c:pt idx="686">
                  <c:v>2091.5405099462696</c:v>
                </c:pt>
                <c:pt idx="687">
                  <c:v>2095.1030163223886</c:v>
                </c:pt>
                <c:pt idx="688">
                  <c:v>2098.6670179343287</c:v>
                </c:pt>
                <c:pt idx="689">
                  <c:v>2102.2325147820902</c:v>
                </c:pt>
                <c:pt idx="690">
                  <c:v>2105.7995068656719</c:v>
                </c:pt>
                <c:pt idx="691">
                  <c:v>2109.3679941850751</c:v>
                </c:pt>
                <c:pt idx="692">
                  <c:v>2112.9379767402993</c:v>
                </c:pt>
                <c:pt idx="693">
                  <c:v>2116.5094545313436</c:v>
                </c:pt>
                <c:pt idx="694">
                  <c:v>2120.0824275582095</c:v>
                </c:pt>
                <c:pt idx="695">
                  <c:v>2123.6568958208959</c:v>
                </c:pt>
                <c:pt idx="696">
                  <c:v>2127.2328593194034</c:v>
                </c:pt>
                <c:pt idx="697">
                  <c:v>2130.8103180537319</c:v>
                </c:pt>
                <c:pt idx="698">
                  <c:v>2134.3892720238809</c:v>
                </c:pt>
                <c:pt idx="699">
                  <c:v>2137.9697212298511</c:v>
                </c:pt>
                <c:pt idx="700">
                  <c:v>2141.5516656716427</c:v>
                </c:pt>
                <c:pt idx="701">
                  <c:v>2145.135105349254</c:v>
                </c:pt>
                <c:pt idx="702">
                  <c:v>2148.7200402626872</c:v>
                </c:pt>
                <c:pt idx="703">
                  <c:v>2152.3064704119411</c:v>
                </c:pt>
                <c:pt idx="704">
                  <c:v>2155.8943957970155</c:v>
                </c:pt>
                <c:pt idx="705">
                  <c:v>2159.4838164179114</c:v>
                </c:pt>
                <c:pt idx="706">
                  <c:v>2163.074732274627</c:v>
                </c:pt>
                <c:pt idx="707">
                  <c:v>2166.667143367165</c:v>
                </c:pt>
                <c:pt idx="708">
                  <c:v>2170.2610496955231</c:v>
                </c:pt>
                <c:pt idx="709">
                  <c:v>2173.8564512597018</c:v>
                </c:pt>
                <c:pt idx="710">
                  <c:v>2177.453348059702</c:v>
                </c:pt>
                <c:pt idx="711">
                  <c:v>2181.0517400955227</c:v>
                </c:pt>
                <c:pt idx="712">
                  <c:v>2184.651627367165</c:v>
                </c:pt>
                <c:pt idx="713">
                  <c:v>2188.2530098746274</c:v>
                </c:pt>
                <c:pt idx="714">
                  <c:v>2191.8558876179109</c:v>
                </c:pt>
                <c:pt idx="715">
                  <c:v>2195.4602605970153</c:v>
                </c:pt>
                <c:pt idx="716">
                  <c:v>2199.0661288119409</c:v>
                </c:pt>
                <c:pt idx="717">
                  <c:v>2202.6734922626865</c:v>
                </c:pt>
                <c:pt idx="718">
                  <c:v>2206.2823509492541</c:v>
                </c:pt>
                <c:pt idx="719">
                  <c:v>2209.8927048716423</c:v>
                </c:pt>
                <c:pt idx="720">
                  <c:v>2213.5045540298511</c:v>
                </c:pt>
                <c:pt idx="721">
                  <c:v>2217.1178984238813</c:v>
                </c:pt>
                <c:pt idx="722">
                  <c:v>2220.7327380537317</c:v>
                </c:pt>
                <c:pt idx="723">
                  <c:v>2224.3490729194036</c:v>
                </c:pt>
                <c:pt idx="724">
                  <c:v>2227.9669030208961</c:v>
                </c:pt>
                <c:pt idx="725">
                  <c:v>2231.5862283582092</c:v>
                </c:pt>
                <c:pt idx="726">
                  <c:v>2235.2070489313437</c:v>
                </c:pt>
                <c:pt idx="727">
                  <c:v>2238.8293647402993</c:v>
                </c:pt>
                <c:pt idx="728">
                  <c:v>2242.4531757850755</c:v>
                </c:pt>
                <c:pt idx="729">
                  <c:v>2246.0784820656722</c:v>
                </c:pt>
                <c:pt idx="730">
                  <c:v>2249.70528358209</c:v>
                </c:pt>
                <c:pt idx="731">
                  <c:v>2253.3335803343284</c:v>
                </c:pt>
                <c:pt idx="732">
                  <c:v>2256.9633723223888</c:v>
                </c:pt>
                <c:pt idx="733">
                  <c:v>2260.5946595462692</c:v>
                </c:pt>
                <c:pt idx="734">
                  <c:v>2264.2274420059707</c:v>
                </c:pt>
                <c:pt idx="735">
                  <c:v>2267.8617197014928</c:v>
                </c:pt>
                <c:pt idx="736">
                  <c:v>2271.4974926328364</c:v>
                </c:pt>
                <c:pt idx="737">
                  <c:v>2275.134760800001</c:v>
                </c:pt>
                <c:pt idx="738">
                  <c:v>2278.7735242029858</c:v>
                </c:pt>
                <c:pt idx="739">
                  <c:v>2282.4137828417915</c:v>
                </c:pt>
                <c:pt idx="740">
                  <c:v>2286.0555367164184</c:v>
                </c:pt>
                <c:pt idx="741">
                  <c:v>2289.6987858268662</c:v>
                </c:pt>
                <c:pt idx="742">
                  <c:v>2293.3435301731352</c:v>
                </c:pt>
                <c:pt idx="743">
                  <c:v>2296.9897697552246</c:v>
                </c:pt>
                <c:pt idx="744">
                  <c:v>2300.6375045731352</c:v>
                </c:pt>
                <c:pt idx="745">
                  <c:v>2304.2867346268663</c:v>
                </c:pt>
                <c:pt idx="746">
                  <c:v>2307.937459916418</c:v>
                </c:pt>
                <c:pt idx="747">
                  <c:v>2311.5896804417912</c:v>
                </c:pt>
                <c:pt idx="748">
                  <c:v>2315.2433962029859</c:v>
                </c:pt>
                <c:pt idx="749">
                  <c:v>2318.8986072000007</c:v>
                </c:pt>
                <c:pt idx="750">
                  <c:v>2322.5553134328361</c:v>
                </c:pt>
                <c:pt idx="751">
                  <c:v>2326.213514901493</c:v>
                </c:pt>
                <c:pt idx="752">
                  <c:v>2329.8732116059705</c:v>
                </c:pt>
                <c:pt idx="753">
                  <c:v>2333.5344035462695</c:v>
                </c:pt>
                <c:pt idx="754">
                  <c:v>2337.1970907223886</c:v>
                </c:pt>
                <c:pt idx="755">
                  <c:v>2340.8612731343287</c:v>
                </c:pt>
                <c:pt idx="756">
                  <c:v>2344.5269507820899</c:v>
                </c:pt>
                <c:pt idx="757">
                  <c:v>2348.1941236656721</c:v>
                </c:pt>
                <c:pt idx="758">
                  <c:v>2351.8627917850754</c:v>
                </c:pt>
                <c:pt idx="759">
                  <c:v>2355.5329551402992</c:v>
                </c:pt>
                <c:pt idx="760">
                  <c:v>2359.2046137313437</c:v>
                </c:pt>
                <c:pt idx="761">
                  <c:v>2362.8777675582091</c:v>
                </c:pt>
                <c:pt idx="762">
                  <c:v>2366.5524166208961</c:v>
                </c:pt>
                <c:pt idx="763">
                  <c:v>2370.2285609194032</c:v>
                </c:pt>
                <c:pt idx="764">
                  <c:v>2373.9062004537323</c:v>
                </c:pt>
                <c:pt idx="765">
                  <c:v>2377.585335223881</c:v>
                </c:pt>
                <c:pt idx="766">
                  <c:v>2381.2659652298512</c:v>
                </c:pt>
                <c:pt idx="767">
                  <c:v>2384.948090471642</c:v>
                </c:pt>
                <c:pt idx="768">
                  <c:v>2388.6317109492547</c:v>
                </c:pt>
                <c:pt idx="769">
                  <c:v>2392.3168266626872</c:v>
                </c:pt>
                <c:pt idx="770">
                  <c:v>2396.0034376119406</c:v>
                </c:pt>
                <c:pt idx="771">
                  <c:v>2399.6915437970156</c:v>
                </c:pt>
                <c:pt idx="772">
                  <c:v>2403.3811452179107</c:v>
                </c:pt>
                <c:pt idx="773">
                  <c:v>2407.0722418746277</c:v>
                </c:pt>
                <c:pt idx="774">
                  <c:v>2410.7648337671649</c:v>
                </c:pt>
                <c:pt idx="775">
                  <c:v>2414.4589208955231</c:v>
                </c:pt>
                <c:pt idx="776">
                  <c:v>2418.1545032597019</c:v>
                </c:pt>
                <c:pt idx="777">
                  <c:v>2421.8515808597022</c:v>
                </c:pt>
                <c:pt idx="778">
                  <c:v>2425.550153695523</c:v>
                </c:pt>
                <c:pt idx="779">
                  <c:v>2429.2502217671649</c:v>
                </c:pt>
                <c:pt idx="780">
                  <c:v>2432.9517850746274</c:v>
                </c:pt>
                <c:pt idx="781">
                  <c:v>2436.654843617911</c:v>
                </c:pt>
                <c:pt idx="782">
                  <c:v>2440.3593973970151</c:v>
                </c:pt>
                <c:pt idx="783">
                  <c:v>2444.0654464119407</c:v>
                </c:pt>
                <c:pt idx="784">
                  <c:v>2447.7729906626873</c:v>
                </c:pt>
                <c:pt idx="785">
                  <c:v>2451.4820301492541</c:v>
                </c:pt>
                <c:pt idx="786">
                  <c:v>2455.1925648716424</c:v>
                </c:pt>
                <c:pt idx="787">
                  <c:v>2458.9045948298517</c:v>
                </c:pt>
                <c:pt idx="788">
                  <c:v>2462.6181200238807</c:v>
                </c:pt>
                <c:pt idx="789">
                  <c:v>2466.3331404537321</c:v>
                </c:pt>
                <c:pt idx="790">
                  <c:v>2470.0496561194036</c:v>
                </c:pt>
                <c:pt idx="791">
                  <c:v>2473.7676670208957</c:v>
                </c:pt>
                <c:pt idx="792">
                  <c:v>2477.4871731582093</c:v>
                </c:pt>
                <c:pt idx="793">
                  <c:v>2481.2081745313435</c:v>
                </c:pt>
                <c:pt idx="794">
                  <c:v>2484.9306711402992</c:v>
                </c:pt>
                <c:pt idx="795">
                  <c:v>2488.6546629850754</c:v>
                </c:pt>
                <c:pt idx="796">
                  <c:v>2492.3801500656723</c:v>
                </c:pt>
                <c:pt idx="797">
                  <c:v>2496.1071323820897</c:v>
                </c:pt>
                <c:pt idx="798">
                  <c:v>2499.8356099343291</c:v>
                </c:pt>
                <c:pt idx="799">
                  <c:v>2503.5655827223886</c:v>
                </c:pt>
                <c:pt idx="800">
                  <c:v>2507.2970507462692</c:v>
                </c:pt>
                <c:pt idx="801">
                  <c:v>2511.0300140059708</c:v>
                </c:pt>
                <c:pt idx="802">
                  <c:v>2514.7644725014929</c:v>
                </c:pt>
                <c:pt idx="803">
                  <c:v>2518.5004262328366</c:v>
                </c:pt>
                <c:pt idx="804">
                  <c:v>2522.2378752</c:v>
                </c:pt>
                <c:pt idx="805">
                  <c:v>2525.9768194029857</c:v>
                </c:pt>
                <c:pt idx="806">
                  <c:v>2529.7172588417916</c:v>
                </c:pt>
                <c:pt idx="807">
                  <c:v>2533.4591935164185</c:v>
                </c:pt>
                <c:pt idx="808">
                  <c:v>2537.2026234268665</c:v>
                </c:pt>
                <c:pt idx="809">
                  <c:v>2540.9475485731346</c:v>
                </c:pt>
                <c:pt idx="810">
                  <c:v>2544.6939689552246</c:v>
                </c:pt>
                <c:pt idx="811">
                  <c:v>2548.4418845731348</c:v>
                </c:pt>
                <c:pt idx="812">
                  <c:v>2552.191295426866</c:v>
                </c:pt>
                <c:pt idx="813">
                  <c:v>2555.9422015164182</c:v>
                </c:pt>
                <c:pt idx="814">
                  <c:v>2559.6946028417919</c:v>
                </c:pt>
                <c:pt idx="815">
                  <c:v>2563.4484994029858</c:v>
                </c:pt>
                <c:pt idx="816">
                  <c:v>2567.2038912000007</c:v>
                </c:pt>
                <c:pt idx="817">
                  <c:v>2570.9607782328362</c:v>
                </c:pt>
                <c:pt idx="818">
                  <c:v>2574.7191605014928</c:v>
                </c:pt>
                <c:pt idx="819">
                  <c:v>2578.4790380059708</c:v>
                </c:pt>
                <c:pt idx="820">
                  <c:v>2582.2404107462689</c:v>
                </c:pt>
                <c:pt idx="821">
                  <c:v>2586.0032787223886</c:v>
                </c:pt>
                <c:pt idx="822">
                  <c:v>2589.7676419343288</c:v>
                </c:pt>
                <c:pt idx="823">
                  <c:v>2593.5335003820901</c:v>
                </c:pt>
                <c:pt idx="824">
                  <c:v>2597.3008540656724</c:v>
                </c:pt>
                <c:pt idx="825">
                  <c:v>2601.0697029850753</c:v>
                </c:pt>
                <c:pt idx="826">
                  <c:v>2604.8400471402992</c:v>
                </c:pt>
                <c:pt idx="827">
                  <c:v>2608.6118865313438</c:v>
                </c:pt>
                <c:pt idx="828">
                  <c:v>2612.3852211582093</c:v>
                </c:pt>
                <c:pt idx="829">
                  <c:v>2616.1600510208964</c:v>
                </c:pt>
                <c:pt idx="830">
                  <c:v>2619.9363761194036</c:v>
                </c:pt>
                <c:pt idx="831">
                  <c:v>2623.7141964537318</c:v>
                </c:pt>
                <c:pt idx="832">
                  <c:v>2627.4935120238811</c:v>
                </c:pt>
                <c:pt idx="833">
                  <c:v>2631.2743228298509</c:v>
                </c:pt>
                <c:pt idx="834">
                  <c:v>2635.0566288716423</c:v>
                </c:pt>
                <c:pt idx="835">
                  <c:v>2638.8404301492546</c:v>
                </c:pt>
                <c:pt idx="836">
                  <c:v>2642.6257266626872</c:v>
                </c:pt>
                <c:pt idx="837">
                  <c:v>2646.4125184119407</c:v>
                </c:pt>
                <c:pt idx="838">
                  <c:v>2650.2008053970153</c:v>
                </c:pt>
                <c:pt idx="839">
                  <c:v>2653.9905876179114</c:v>
                </c:pt>
                <c:pt idx="840">
                  <c:v>2657.7818650746276</c:v>
                </c:pt>
                <c:pt idx="841">
                  <c:v>2661.5746377671649</c:v>
                </c:pt>
                <c:pt idx="842">
                  <c:v>2665.3689056955227</c:v>
                </c:pt>
                <c:pt idx="843">
                  <c:v>2669.164668859702</c:v>
                </c:pt>
                <c:pt idx="844">
                  <c:v>2672.9619272597024</c:v>
                </c:pt>
                <c:pt idx="845">
                  <c:v>2676.7606808955234</c:v>
                </c:pt>
                <c:pt idx="846">
                  <c:v>2680.5609297671645</c:v>
                </c:pt>
                <c:pt idx="847">
                  <c:v>2684.3626738746275</c:v>
                </c:pt>
                <c:pt idx="848">
                  <c:v>2688.1659132179111</c:v>
                </c:pt>
                <c:pt idx="849">
                  <c:v>2691.9706477970153</c:v>
                </c:pt>
                <c:pt idx="850">
                  <c:v>2695.7768776119406</c:v>
                </c:pt>
                <c:pt idx="851">
                  <c:v>2699.5846026626873</c:v>
                </c:pt>
                <c:pt idx="852">
                  <c:v>2703.3938229492542</c:v>
                </c:pt>
                <c:pt idx="853">
                  <c:v>2707.2045384716421</c:v>
                </c:pt>
                <c:pt idx="854">
                  <c:v>2711.016749229851</c:v>
                </c:pt>
                <c:pt idx="855">
                  <c:v>2714.8304552238815</c:v>
                </c:pt>
                <c:pt idx="856">
                  <c:v>2718.645656453732</c:v>
                </c:pt>
                <c:pt idx="857">
                  <c:v>2722.4623529194037</c:v>
                </c:pt>
                <c:pt idx="858">
                  <c:v>2726.2805446208959</c:v>
                </c:pt>
                <c:pt idx="859">
                  <c:v>2730.1002315582091</c:v>
                </c:pt>
                <c:pt idx="860">
                  <c:v>2733.9214137313443</c:v>
                </c:pt>
                <c:pt idx="861">
                  <c:v>2737.7440911402991</c:v>
                </c:pt>
                <c:pt idx="862">
                  <c:v>2741.5682637850755</c:v>
                </c:pt>
                <c:pt idx="863">
                  <c:v>2745.393931665672</c:v>
                </c:pt>
                <c:pt idx="864">
                  <c:v>2749.2210947820899</c:v>
                </c:pt>
                <c:pt idx="865">
                  <c:v>2753.0497531343294</c:v>
                </c:pt>
                <c:pt idx="866">
                  <c:v>2756.8799067223886</c:v>
                </c:pt>
                <c:pt idx="867">
                  <c:v>2760.7115555462692</c:v>
                </c:pt>
                <c:pt idx="868">
                  <c:v>2764.5446996059709</c:v>
                </c:pt>
                <c:pt idx="869">
                  <c:v>2768.3793389014936</c:v>
                </c:pt>
                <c:pt idx="870">
                  <c:v>2772.215473432836</c:v>
                </c:pt>
                <c:pt idx="871">
                  <c:v>2776.0531032000008</c:v>
                </c:pt>
                <c:pt idx="872">
                  <c:v>2779.8922282029857</c:v>
                </c:pt>
                <c:pt idx="873">
                  <c:v>2783.7328484417912</c:v>
                </c:pt>
                <c:pt idx="874">
                  <c:v>2787.5749639164187</c:v>
                </c:pt>
                <c:pt idx="875">
                  <c:v>2791.4185746268658</c:v>
                </c:pt>
                <c:pt idx="876">
                  <c:v>2795.2636805731349</c:v>
                </c:pt>
                <c:pt idx="877">
                  <c:v>2799.1102817552246</c:v>
                </c:pt>
                <c:pt idx="878">
                  <c:v>2802.9583781731349</c:v>
                </c:pt>
                <c:pt idx="879">
                  <c:v>2806.8079698268662</c:v>
                </c:pt>
                <c:pt idx="880">
                  <c:v>2810.659056716418</c:v>
                </c:pt>
                <c:pt idx="881">
                  <c:v>2814.5116388417919</c:v>
                </c:pt>
                <c:pt idx="882">
                  <c:v>2818.3657162029854</c:v>
                </c:pt>
                <c:pt idx="883">
                  <c:v>2822.2212888000008</c:v>
                </c:pt>
                <c:pt idx="884">
                  <c:v>2826.0783566328364</c:v>
                </c:pt>
                <c:pt idx="885">
                  <c:v>2829.9369197014935</c:v>
                </c:pt>
                <c:pt idx="886">
                  <c:v>2833.7969780059702</c:v>
                </c:pt>
                <c:pt idx="887">
                  <c:v>2837.6585315462694</c:v>
                </c:pt>
                <c:pt idx="888">
                  <c:v>2841.5215803223887</c:v>
                </c:pt>
                <c:pt idx="889">
                  <c:v>2845.3861243343285</c:v>
                </c:pt>
                <c:pt idx="890">
                  <c:v>2849.2521635820908</c:v>
                </c:pt>
                <c:pt idx="891">
                  <c:v>2853.1196980656719</c:v>
                </c:pt>
                <c:pt idx="892">
                  <c:v>2856.9887277850753</c:v>
                </c:pt>
                <c:pt idx="893">
                  <c:v>2860.8592527402989</c:v>
                </c:pt>
                <c:pt idx="894">
                  <c:v>2864.7312729313439</c:v>
                </c:pt>
                <c:pt idx="895">
                  <c:v>2868.60478835821</c:v>
                </c:pt>
                <c:pt idx="896">
                  <c:v>2872.4797990208963</c:v>
                </c:pt>
                <c:pt idx="897">
                  <c:v>2876.3563049194036</c:v>
                </c:pt>
                <c:pt idx="898">
                  <c:v>2880.2343060537319</c:v>
                </c:pt>
                <c:pt idx="899">
                  <c:v>2884.1138024238812</c:v>
                </c:pt>
                <c:pt idx="900">
                  <c:v>2887.9947940298512</c:v>
                </c:pt>
                <c:pt idx="901">
                  <c:v>2891.8772808716426</c:v>
                </c:pt>
                <c:pt idx="902">
                  <c:v>2895.7612629492546</c:v>
                </c:pt>
                <c:pt idx="903">
                  <c:v>2899.6467402626872</c:v>
                </c:pt>
                <c:pt idx="904">
                  <c:v>2903.5337128119409</c:v>
                </c:pt>
                <c:pt idx="905">
                  <c:v>2907.4221805970151</c:v>
                </c:pt>
                <c:pt idx="906">
                  <c:v>2911.3121436179113</c:v>
                </c:pt>
                <c:pt idx="907">
                  <c:v>2915.2036018746276</c:v>
                </c:pt>
                <c:pt idx="908">
                  <c:v>2919.0965553671649</c:v>
                </c:pt>
                <c:pt idx="909">
                  <c:v>2922.9910040955228</c:v>
                </c:pt>
                <c:pt idx="910">
                  <c:v>2926.8869480597023</c:v>
                </c:pt>
                <c:pt idx="911">
                  <c:v>2930.7843872597023</c:v>
                </c:pt>
                <c:pt idx="912">
                  <c:v>2934.6833216955233</c:v>
                </c:pt>
                <c:pt idx="913">
                  <c:v>2938.583751367165</c:v>
                </c:pt>
                <c:pt idx="914">
                  <c:v>2942.4856762746276</c:v>
                </c:pt>
                <c:pt idx="915">
                  <c:v>2946.3890964179109</c:v>
                </c:pt>
                <c:pt idx="916">
                  <c:v>2950.2940117970152</c:v>
                </c:pt>
                <c:pt idx="917">
                  <c:v>2954.200422411941</c:v>
                </c:pt>
                <c:pt idx="918">
                  <c:v>2958.1083282626869</c:v>
                </c:pt>
                <c:pt idx="919">
                  <c:v>2962.0177293492543</c:v>
                </c:pt>
                <c:pt idx="920">
                  <c:v>2965.9286256716423</c:v>
                </c:pt>
                <c:pt idx="921">
                  <c:v>2969.8410172298513</c:v>
                </c:pt>
                <c:pt idx="922">
                  <c:v>2973.7549040238814</c:v>
                </c:pt>
                <c:pt idx="923">
                  <c:v>2977.6702860537321</c:v>
                </c:pt>
                <c:pt idx="924">
                  <c:v>2981.5871633194033</c:v>
                </c:pt>
                <c:pt idx="925">
                  <c:v>2985.5055358208961</c:v>
                </c:pt>
                <c:pt idx="926">
                  <c:v>2989.4254035582098</c:v>
                </c:pt>
                <c:pt idx="927">
                  <c:v>2993.3467665313442</c:v>
                </c:pt>
                <c:pt idx="928">
                  <c:v>2997.2696247402992</c:v>
                </c:pt>
                <c:pt idx="929">
                  <c:v>3001.1939781850751</c:v>
                </c:pt>
                <c:pt idx="930">
                  <c:v>3005.1198268656722</c:v>
                </c:pt>
                <c:pt idx="931">
                  <c:v>3009.0471707820907</c:v>
                </c:pt>
                <c:pt idx="932">
                  <c:v>3012.9760099343289</c:v>
                </c:pt>
                <c:pt idx="933">
                  <c:v>3016.9063443223886</c:v>
                </c:pt>
                <c:pt idx="934">
                  <c:v>3020.8381739462693</c:v>
                </c:pt>
                <c:pt idx="935">
                  <c:v>3024.7714988059706</c:v>
                </c:pt>
                <c:pt idx="936">
                  <c:v>3028.706318901493</c:v>
                </c:pt>
                <c:pt idx="937">
                  <c:v>3032.6426342328368</c:v>
                </c:pt>
                <c:pt idx="938">
                  <c:v>3036.5804448000008</c:v>
                </c:pt>
                <c:pt idx="939">
                  <c:v>3040.5197506029858</c:v>
                </c:pt>
                <c:pt idx="940">
                  <c:v>3044.4605516417923</c:v>
                </c:pt>
                <c:pt idx="941">
                  <c:v>3048.4028479164185</c:v>
                </c:pt>
                <c:pt idx="942">
                  <c:v>3052.3466394268667</c:v>
                </c:pt>
                <c:pt idx="943">
                  <c:v>3056.2919261731349</c:v>
                </c:pt>
                <c:pt idx="944">
                  <c:v>3060.2387081552242</c:v>
                </c:pt>
                <c:pt idx="945">
                  <c:v>3064.1869853731346</c:v>
                </c:pt>
                <c:pt idx="946">
                  <c:v>3068.136757826866</c:v>
                </c:pt>
                <c:pt idx="947">
                  <c:v>3072.0880255164188</c:v>
                </c:pt>
                <c:pt idx="948">
                  <c:v>3076.0407884417918</c:v>
                </c:pt>
                <c:pt idx="949">
                  <c:v>3079.9950466029859</c:v>
                </c:pt>
                <c:pt idx="950">
                  <c:v>3083.9508000000005</c:v>
                </c:pt>
                <c:pt idx="951">
                  <c:v>3087.9080486328367</c:v>
                </c:pt>
                <c:pt idx="952">
                  <c:v>3091.8667925014929</c:v>
                </c:pt>
                <c:pt idx="953">
                  <c:v>3095.8270316059711</c:v>
                </c:pt>
                <c:pt idx="954">
                  <c:v>3099.788765946269</c:v>
                </c:pt>
                <c:pt idx="955">
                  <c:v>3103.7519955223884</c:v>
                </c:pt>
                <c:pt idx="956">
                  <c:v>3107.7167203343292</c:v>
                </c:pt>
                <c:pt idx="957">
                  <c:v>3111.6829403820898</c:v>
                </c:pt>
                <c:pt idx="958">
                  <c:v>3115.6506556656723</c:v>
                </c:pt>
                <c:pt idx="959">
                  <c:v>3119.6198661850754</c:v>
                </c:pt>
                <c:pt idx="960">
                  <c:v>3123.590571940299</c:v>
                </c:pt>
                <c:pt idx="961">
                  <c:v>3127.5627729313446</c:v>
                </c:pt>
                <c:pt idx="962">
                  <c:v>3131.5364691582095</c:v>
                </c:pt>
                <c:pt idx="963">
                  <c:v>3135.5116606208967</c:v>
                </c:pt>
                <c:pt idx="964">
                  <c:v>3139.4883473194036</c:v>
                </c:pt>
                <c:pt idx="965">
                  <c:v>3143.4665292537316</c:v>
                </c:pt>
                <c:pt idx="966">
                  <c:v>3147.446206423881</c:v>
                </c:pt>
                <c:pt idx="967">
                  <c:v>3151.4273788298515</c:v>
                </c:pt>
                <c:pt idx="968">
                  <c:v>3155.4100464716425</c:v>
                </c:pt>
                <c:pt idx="969">
                  <c:v>3159.3942093492547</c:v>
                </c:pt>
                <c:pt idx="970">
                  <c:v>3163.3798674626873</c:v>
                </c:pt>
                <c:pt idx="971">
                  <c:v>3167.3670208119406</c:v>
                </c:pt>
                <c:pt idx="972">
                  <c:v>3171.3556693970163</c:v>
                </c:pt>
                <c:pt idx="973">
                  <c:v>3175.3458132179107</c:v>
                </c:pt>
                <c:pt idx="974">
                  <c:v>3179.3374522746276</c:v>
                </c:pt>
                <c:pt idx="975">
                  <c:v>3183.3305865671646</c:v>
                </c:pt>
                <c:pt idx="976">
                  <c:v>3187.325216095523</c:v>
                </c:pt>
                <c:pt idx="977">
                  <c:v>3191.3213408597026</c:v>
                </c:pt>
                <c:pt idx="978">
                  <c:v>3195.3189608597027</c:v>
                </c:pt>
                <c:pt idx="979">
                  <c:v>3199.3180760955229</c:v>
                </c:pt>
                <c:pt idx="980">
                  <c:v>3203.3186865671646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70-486F-927B-E2EB71305600}"/>
            </c:ext>
          </c:extLst>
        </c:ser>
        <c:ser>
          <c:idx val="2"/>
          <c:order val="2"/>
          <c:tx>
            <c:strRef>
              <c:f>'AA7050'!$H$159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6443956083112"/>
                  <c:y val="0.182828726899088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'AA7050'!$B$203:$B$500</c:f>
              <c:numCache>
                <c:formatCode>General</c:formatCode>
                <c:ptCount val="298"/>
                <c:pt idx="0">
                  <c:v>161</c:v>
                </c:pt>
                <c:pt idx="1">
                  <c:v>162</c:v>
                </c:pt>
                <c:pt idx="2">
                  <c:v>163</c:v>
                </c:pt>
                <c:pt idx="3">
                  <c:v>164</c:v>
                </c:pt>
                <c:pt idx="4">
                  <c:v>165</c:v>
                </c:pt>
                <c:pt idx="5">
                  <c:v>166</c:v>
                </c:pt>
                <c:pt idx="6">
                  <c:v>167</c:v>
                </c:pt>
                <c:pt idx="7">
                  <c:v>168</c:v>
                </c:pt>
                <c:pt idx="8">
                  <c:v>169</c:v>
                </c:pt>
                <c:pt idx="9">
                  <c:v>170</c:v>
                </c:pt>
                <c:pt idx="10">
                  <c:v>171</c:v>
                </c:pt>
                <c:pt idx="11">
                  <c:v>172</c:v>
                </c:pt>
                <c:pt idx="12">
                  <c:v>173</c:v>
                </c:pt>
                <c:pt idx="13">
                  <c:v>174</c:v>
                </c:pt>
                <c:pt idx="14">
                  <c:v>175</c:v>
                </c:pt>
                <c:pt idx="15">
                  <c:v>176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180</c:v>
                </c:pt>
                <c:pt idx="20">
                  <c:v>181</c:v>
                </c:pt>
                <c:pt idx="21">
                  <c:v>182</c:v>
                </c:pt>
                <c:pt idx="22">
                  <c:v>183</c:v>
                </c:pt>
                <c:pt idx="23">
                  <c:v>184</c:v>
                </c:pt>
                <c:pt idx="24">
                  <c:v>185</c:v>
                </c:pt>
                <c:pt idx="25">
                  <c:v>186</c:v>
                </c:pt>
                <c:pt idx="26">
                  <c:v>187</c:v>
                </c:pt>
                <c:pt idx="27">
                  <c:v>188</c:v>
                </c:pt>
                <c:pt idx="28">
                  <c:v>189</c:v>
                </c:pt>
                <c:pt idx="29">
                  <c:v>190</c:v>
                </c:pt>
                <c:pt idx="30">
                  <c:v>191</c:v>
                </c:pt>
                <c:pt idx="31">
                  <c:v>192</c:v>
                </c:pt>
                <c:pt idx="32">
                  <c:v>193</c:v>
                </c:pt>
                <c:pt idx="33">
                  <c:v>194</c:v>
                </c:pt>
                <c:pt idx="34">
                  <c:v>195</c:v>
                </c:pt>
                <c:pt idx="35">
                  <c:v>196</c:v>
                </c:pt>
                <c:pt idx="36">
                  <c:v>197</c:v>
                </c:pt>
                <c:pt idx="37">
                  <c:v>198</c:v>
                </c:pt>
                <c:pt idx="38">
                  <c:v>199</c:v>
                </c:pt>
                <c:pt idx="39">
                  <c:v>200</c:v>
                </c:pt>
                <c:pt idx="40">
                  <c:v>201</c:v>
                </c:pt>
                <c:pt idx="41">
                  <c:v>202</c:v>
                </c:pt>
                <c:pt idx="42">
                  <c:v>203</c:v>
                </c:pt>
                <c:pt idx="43">
                  <c:v>204</c:v>
                </c:pt>
                <c:pt idx="44">
                  <c:v>205</c:v>
                </c:pt>
                <c:pt idx="45">
                  <c:v>206</c:v>
                </c:pt>
                <c:pt idx="46">
                  <c:v>207</c:v>
                </c:pt>
                <c:pt idx="47">
                  <c:v>208</c:v>
                </c:pt>
                <c:pt idx="48">
                  <c:v>209</c:v>
                </c:pt>
                <c:pt idx="49">
                  <c:v>210</c:v>
                </c:pt>
                <c:pt idx="50">
                  <c:v>211</c:v>
                </c:pt>
                <c:pt idx="51">
                  <c:v>212</c:v>
                </c:pt>
                <c:pt idx="52">
                  <c:v>213</c:v>
                </c:pt>
                <c:pt idx="53">
                  <c:v>214</c:v>
                </c:pt>
                <c:pt idx="54">
                  <c:v>215</c:v>
                </c:pt>
                <c:pt idx="55">
                  <c:v>216</c:v>
                </c:pt>
                <c:pt idx="56">
                  <c:v>217</c:v>
                </c:pt>
                <c:pt idx="57">
                  <c:v>218</c:v>
                </c:pt>
                <c:pt idx="58">
                  <c:v>219</c:v>
                </c:pt>
                <c:pt idx="59">
                  <c:v>220</c:v>
                </c:pt>
                <c:pt idx="60">
                  <c:v>221</c:v>
                </c:pt>
                <c:pt idx="61">
                  <c:v>222</c:v>
                </c:pt>
                <c:pt idx="62">
                  <c:v>223</c:v>
                </c:pt>
                <c:pt idx="63">
                  <c:v>224</c:v>
                </c:pt>
                <c:pt idx="64">
                  <c:v>225</c:v>
                </c:pt>
                <c:pt idx="65">
                  <c:v>226</c:v>
                </c:pt>
                <c:pt idx="66">
                  <c:v>227</c:v>
                </c:pt>
                <c:pt idx="67">
                  <c:v>228</c:v>
                </c:pt>
                <c:pt idx="68">
                  <c:v>229</c:v>
                </c:pt>
                <c:pt idx="69">
                  <c:v>230</c:v>
                </c:pt>
                <c:pt idx="70">
                  <c:v>231</c:v>
                </c:pt>
                <c:pt idx="71">
                  <c:v>232</c:v>
                </c:pt>
                <c:pt idx="72">
                  <c:v>233</c:v>
                </c:pt>
                <c:pt idx="73">
                  <c:v>234</c:v>
                </c:pt>
                <c:pt idx="74">
                  <c:v>235</c:v>
                </c:pt>
                <c:pt idx="75">
                  <c:v>236</c:v>
                </c:pt>
                <c:pt idx="76">
                  <c:v>237</c:v>
                </c:pt>
                <c:pt idx="77">
                  <c:v>238</c:v>
                </c:pt>
                <c:pt idx="78">
                  <c:v>239</c:v>
                </c:pt>
                <c:pt idx="79">
                  <c:v>240</c:v>
                </c:pt>
                <c:pt idx="80">
                  <c:v>241</c:v>
                </c:pt>
                <c:pt idx="81">
                  <c:v>242</c:v>
                </c:pt>
                <c:pt idx="82">
                  <c:v>243</c:v>
                </c:pt>
                <c:pt idx="83">
                  <c:v>244</c:v>
                </c:pt>
                <c:pt idx="84">
                  <c:v>245</c:v>
                </c:pt>
                <c:pt idx="85">
                  <c:v>246</c:v>
                </c:pt>
                <c:pt idx="86">
                  <c:v>247</c:v>
                </c:pt>
                <c:pt idx="87">
                  <c:v>248</c:v>
                </c:pt>
                <c:pt idx="88">
                  <c:v>249</c:v>
                </c:pt>
                <c:pt idx="89">
                  <c:v>250</c:v>
                </c:pt>
                <c:pt idx="90">
                  <c:v>251</c:v>
                </c:pt>
                <c:pt idx="91">
                  <c:v>252</c:v>
                </c:pt>
                <c:pt idx="92">
                  <c:v>253</c:v>
                </c:pt>
                <c:pt idx="93">
                  <c:v>254</c:v>
                </c:pt>
                <c:pt idx="94">
                  <c:v>255</c:v>
                </c:pt>
                <c:pt idx="95">
                  <c:v>256</c:v>
                </c:pt>
                <c:pt idx="96">
                  <c:v>257</c:v>
                </c:pt>
                <c:pt idx="97">
                  <c:v>258</c:v>
                </c:pt>
                <c:pt idx="98">
                  <c:v>259</c:v>
                </c:pt>
                <c:pt idx="99">
                  <c:v>260</c:v>
                </c:pt>
                <c:pt idx="100">
                  <c:v>261</c:v>
                </c:pt>
                <c:pt idx="101">
                  <c:v>262</c:v>
                </c:pt>
                <c:pt idx="102">
                  <c:v>263</c:v>
                </c:pt>
                <c:pt idx="103">
                  <c:v>264</c:v>
                </c:pt>
                <c:pt idx="104">
                  <c:v>265</c:v>
                </c:pt>
                <c:pt idx="105">
                  <c:v>266</c:v>
                </c:pt>
                <c:pt idx="106">
                  <c:v>267</c:v>
                </c:pt>
                <c:pt idx="107">
                  <c:v>268</c:v>
                </c:pt>
                <c:pt idx="108">
                  <c:v>269</c:v>
                </c:pt>
                <c:pt idx="109">
                  <c:v>270</c:v>
                </c:pt>
                <c:pt idx="110">
                  <c:v>271</c:v>
                </c:pt>
                <c:pt idx="111">
                  <c:v>272</c:v>
                </c:pt>
                <c:pt idx="112">
                  <c:v>273</c:v>
                </c:pt>
                <c:pt idx="113">
                  <c:v>274</c:v>
                </c:pt>
                <c:pt idx="114">
                  <c:v>275</c:v>
                </c:pt>
                <c:pt idx="115">
                  <c:v>276</c:v>
                </c:pt>
                <c:pt idx="116">
                  <c:v>277</c:v>
                </c:pt>
                <c:pt idx="117">
                  <c:v>278</c:v>
                </c:pt>
                <c:pt idx="118">
                  <c:v>279</c:v>
                </c:pt>
                <c:pt idx="119">
                  <c:v>280</c:v>
                </c:pt>
                <c:pt idx="120">
                  <c:v>281</c:v>
                </c:pt>
                <c:pt idx="121">
                  <c:v>282</c:v>
                </c:pt>
                <c:pt idx="122">
                  <c:v>283</c:v>
                </c:pt>
                <c:pt idx="123">
                  <c:v>284</c:v>
                </c:pt>
                <c:pt idx="124">
                  <c:v>285</c:v>
                </c:pt>
                <c:pt idx="125">
                  <c:v>286</c:v>
                </c:pt>
                <c:pt idx="126">
                  <c:v>287</c:v>
                </c:pt>
                <c:pt idx="127">
                  <c:v>288</c:v>
                </c:pt>
                <c:pt idx="128">
                  <c:v>289</c:v>
                </c:pt>
                <c:pt idx="129">
                  <c:v>290</c:v>
                </c:pt>
                <c:pt idx="130">
                  <c:v>291</c:v>
                </c:pt>
                <c:pt idx="131">
                  <c:v>292</c:v>
                </c:pt>
                <c:pt idx="132">
                  <c:v>293</c:v>
                </c:pt>
                <c:pt idx="133">
                  <c:v>294</c:v>
                </c:pt>
                <c:pt idx="134">
                  <c:v>295</c:v>
                </c:pt>
                <c:pt idx="135">
                  <c:v>296</c:v>
                </c:pt>
                <c:pt idx="136">
                  <c:v>297</c:v>
                </c:pt>
                <c:pt idx="137">
                  <c:v>298</c:v>
                </c:pt>
                <c:pt idx="138">
                  <c:v>299</c:v>
                </c:pt>
                <c:pt idx="139">
                  <c:v>300</c:v>
                </c:pt>
                <c:pt idx="140">
                  <c:v>301</c:v>
                </c:pt>
                <c:pt idx="141">
                  <c:v>302</c:v>
                </c:pt>
                <c:pt idx="142">
                  <c:v>303</c:v>
                </c:pt>
                <c:pt idx="143">
                  <c:v>304</c:v>
                </c:pt>
                <c:pt idx="144">
                  <c:v>305</c:v>
                </c:pt>
                <c:pt idx="145">
                  <c:v>306</c:v>
                </c:pt>
                <c:pt idx="146">
                  <c:v>307</c:v>
                </c:pt>
                <c:pt idx="147">
                  <c:v>308</c:v>
                </c:pt>
                <c:pt idx="148">
                  <c:v>309</c:v>
                </c:pt>
                <c:pt idx="149">
                  <c:v>310</c:v>
                </c:pt>
                <c:pt idx="150">
                  <c:v>311</c:v>
                </c:pt>
                <c:pt idx="151">
                  <c:v>312</c:v>
                </c:pt>
                <c:pt idx="152">
                  <c:v>313</c:v>
                </c:pt>
                <c:pt idx="153">
                  <c:v>314</c:v>
                </c:pt>
                <c:pt idx="154">
                  <c:v>315</c:v>
                </c:pt>
                <c:pt idx="155">
                  <c:v>316</c:v>
                </c:pt>
                <c:pt idx="156">
                  <c:v>317</c:v>
                </c:pt>
                <c:pt idx="157">
                  <c:v>318</c:v>
                </c:pt>
                <c:pt idx="158">
                  <c:v>319</c:v>
                </c:pt>
                <c:pt idx="159">
                  <c:v>320</c:v>
                </c:pt>
                <c:pt idx="160">
                  <c:v>321</c:v>
                </c:pt>
                <c:pt idx="161">
                  <c:v>322</c:v>
                </c:pt>
                <c:pt idx="162">
                  <c:v>323</c:v>
                </c:pt>
                <c:pt idx="163">
                  <c:v>324</c:v>
                </c:pt>
                <c:pt idx="164">
                  <c:v>325</c:v>
                </c:pt>
                <c:pt idx="165">
                  <c:v>326</c:v>
                </c:pt>
                <c:pt idx="166">
                  <c:v>327</c:v>
                </c:pt>
                <c:pt idx="167">
                  <c:v>328</c:v>
                </c:pt>
                <c:pt idx="168">
                  <c:v>329</c:v>
                </c:pt>
                <c:pt idx="169">
                  <c:v>330</c:v>
                </c:pt>
                <c:pt idx="170">
                  <c:v>331</c:v>
                </c:pt>
                <c:pt idx="171">
                  <c:v>332</c:v>
                </c:pt>
                <c:pt idx="172">
                  <c:v>333</c:v>
                </c:pt>
                <c:pt idx="173">
                  <c:v>334</c:v>
                </c:pt>
                <c:pt idx="174">
                  <c:v>335</c:v>
                </c:pt>
                <c:pt idx="175">
                  <c:v>336</c:v>
                </c:pt>
                <c:pt idx="176">
                  <c:v>337</c:v>
                </c:pt>
                <c:pt idx="177">
                  <c:v>338</c:v>
                </c:pt>
                <c:pt idx="178">
                  <c:v>339</c:v>
                </c:pt>
                <c:pt idx="179">
                  <c:v>340</c:v>
                </c:pt>
                <c:pt idx="180">
                  <c:v>341</c:v>
                </c:pt>
                <c:pt idx="181">
                  <c:v>342</c:v>
                </c:pt>
                <c:pt idx="182">
                  <c:v>343</c:v>
                </c:pt>
                <c:pt idx="183">
                  <c:v>344</c:v>
                </c:pt>
                <c:pt idx="184">
                  <c:v>345</c:v>
                </c:pt>
                <c:pt idx="185">
                  <c:v>346</c:v>
                </c:pt>
                <c:pt idx="186">
                  <c:v>347</c:v>
                </c:pt>
                <c:pt idx="187">
                  <c:v>348</c:v>
                </c:pt>
                <c:pt idx="188">
                  <c:v>349</c:v>
                </c:pt>
                <c:pt idx="189">
                  <c:v>350</c:v>
                </c:pt>
                <c:pt idx="190">
                  <c:v>351</c:v>
                </c:pt>
                <c:pt idx="191">
                  <c:v>352</c:v>
                </c:pt>
                <c:pt idx="192">
                  <c:v>353</c:v>
                </c:pt>
                <c:pt idx="193">
                  <c:v>354</c:v>
                </c:pt>
                <c:pt idx="194">
                  <c:v>355</c:v>
                </c:pt>
                <c:pt idx="195">
                  <c:v>356</c:v>
                </c:pt>
                <c:pt idx="196">
                  <c:v>357</c:v>
                </c:pt>
                <c:pt idx="197">
                  <c:v>358</c:v>
                </c:pt>
                <c:pt idx="198">
                  <c:v>359</c:v>
                </c:pt>
                <c:pt idx="199">
                  <c:v>360</c:v>
                </c:pt>
                <c:pt idx="200">
                  <c:v>361</c:v>
                </c:pt>
                <c:pt idx="201">
                  <c:v>362</c:v>
                </c:pt>
                <c:pt idx="202">
                  <c:v>363</c:v>
                </c:pt>
                <c:pt idx="203">
                  <c:v>364</c:v>
                </c:pt>
                <c:pt idx="204">
                  <c:v>365</c:v>
                </c:pt>
                <c:pt idx="205">
                  <c:v>366</c:v>
                </c:pt>
                <c:pt idx="206">
                  <c:v>367</c:v>
                </c:pt>
                <c:pt idx="207">
                  <c:v>368</c:v>
                </c:pt>
                <c:pt idx="208">
                  <c:v>369</c:v>
                </c:pt>
                <c:pt idx="209">
                  <c:v>370</c:v>
                </c:pt>
                <c:pt idx="210">
                  <c:v>371</c:v>
                </c:pt>
                <c:pt idx="211">
                  <c:v>372</c:v>
                </c:pt>
                <c:pt idx="212">
                  <c:v>373</c:v>
                </c:pt>
                <c:pt idx="213">
                  <c:v>374</c:v>
                </c:pt>
                <c:pt idx="214">
                  <c:v>375</c:v>
                </c:pt>
                <c:pt idx="215">
                  <c:v>376</c:v>
                </c:pt>
                <c:pt idx="216">
                  <c:v>377</c:v>
                </c:pt>
                <c:pt idx="217">
                  <c:v>378</c:v>
                </c:pt>
                <c:pt idx="218">
                  <c:v>379</c:v>
                </c:pt>
                <c:pt idx="219">
                  <c:v>380</c:v>
                </c:pt>
                <c:pt idx="220">
                  <c:v>381</c:v>
                </c:pt>
                <c:pt idx="221">
                  <c:v>382</c:v>
                </c:pt>
                <c:pt idx="222">
                  <c:v>383</c:v>
                </c:pt>
                <c:pt idx="223">
                  <c:v>384</c:v>
                </c:pt>
                <c:pt idx="224">
                  <c:v>385</c:v>
                </c:pt>
                <c:pt idx="225">
                  <c:v>386</c:v>
                </c:pt>
                <c:pt idx="226">
                  <c:v>387</c:v>
                </c:pt>
                <c:pt idx="227">
                  <c:v>388</c:v>
                </c:pt>
                <c:pt idx="228">
                  <c:v>389</c:v>
                </c:pt>
                <c:pt idx="229">
                  <c:v>390</c:v>
                </c:pt>
                <c:pt idx="230">
                  <c:v>391</c:v>
                </c:pt>
                <c:pt idx="231">
                  <c:v>392</c:v>
                </c:pt>
                <c:pt idx="232">
                  <c:v>393</c:v>
                </c:pt>
                <c:pt idx="233">
                  <c:v>394</c:v>
                </c:pt>
                <c:pt idx="234">
                  <c:v>395</c:v>
                </c:pt>
                <c:pt idx="235">
                  <c:v>396</c:v>
                </c:pt>
                <c:pt idx="236">
                  <c:v>397</c:v>
                </c:pt>
                <c:pt idx="237">
                  <c:v>398</c:v>
                </c:pt>
                <c:pt idx="238">
                  <c:v>399</c:v>
                </c:pt>
                <c:pt idx="239">
                  <c:v>400</c:v>
                </c:pt>
                <c:pt idx="240">
                  <c:v>401</c:v>
                </c:pt>
                <c:pt idx="241">
                  <c:v>402</c:v>
                </c:pt>
                <c:pt idx="242">
                  <c:v>403</c:v>
                </c:pt>
                <c:pt idx="243">
                  <c:v>404</c:v>
                </c:pt>
                <c:pt idx="244">
                  <c:v>405</c:v>
                </c:pt>
                <c:pt idx="245">
                  <c:v>406</c:v>
                </c:pt>
                <c:pt idx="246">
                  <c:v>407</c:v>
                </c:pt>
                <c:pt idx="247">
                  <c:v>408</c:v>
                </c:pt>
                <c:pt idx="248">
                  <c:v>409</c:v>
                </c:pt>
                <c:pt idx="249">
                  <c:v>410</c:v>
                </c:pt>
                <c:pt idx="250">
                  <c:v>411</c:v>
                </c:pt>
                <c:pt idx="251">
                  <c:v>412</c:v>
                </c:pt>
                <c:pt idx="252">
                  <c:v>413</c:v>
                </c:pt>
                <c:pt idx="253">
                  <c:v>414</c:v>
                </c:pt>
                <c:pt idx="254">
                  <c:v>415</c:v>
                </c:pt>
                <c:pt idx="255">
                  <c:v>416</c:v>
                </c:pt>
                <c:pt idx="256">
                  <c:v>417</c:v>
                </c:pt>
                <c:pt idx="257">
                  <c:v>418</c:v>
                </c:pt>
                <c:pt idx="258">
                  <c:v>419</c:v>
                </c:pt>
                <c:pt idx="259">
                  <c:v>420</c:v>
                </c:pt>
                <c:pt idx="260">
                  <c:v>421</c:v>
                </c:pt>
                <c:pt idx="261">
                  <c:v>422</c:v>
                </c:pt>
                <c:pt idx="262">
                  <c:v>423</c:v>
                </c:pt>
                <c:pt idx="263">
                  <c:v>424</c:v>
                </c:pt>
                <c:pt idx="264">
                  <c:v>425</c:v>
                </c:pt>
                <c:pt idx="265">
                  <c:v>426</c:v>
                </c:pt>
                <c:pt idx="266">
                  <c:v>427</c:v>
                </c:pt>
                <c:pt idx="267">
                  <c:v>428</c:v>
                </c:pt>
                <c:pt idx="268">
                  <c:v>429</c:v>
                </c:pt>
                <c:pt idx="269">
                  <c:v>430</c:v>
                </c:pt>
                <c:pt idx="270">
                  <c:v>431</c:v>
                </c:pt>
                <c:pt idx="271">
                  <c:v>432</c:v>
                </c:pt>
                <c:pt idx="272">
                  <c:v>433</c:v>
                </c:pt>
                <c:pt idx="273">
                  <c:v>434</c:v>
                </c:pt>
                <c:pt idx="274">
                  <c:v>435</c:v>
                </c:pt>
                <c:pt idx="275">
                  <c:v>436</c:v>
                </c:pt>
                <c:pt idx="276">
                  <c:v>437</c:v>
                </c:pt>
                <c:pt idx="277">
                  <c:v>438</c:v>
                </c:pt>
                <c:pt idx="278">
                  <c:v>439</c:v>
                </c:pt>
                <c:pt idx="279">
                  <c:v>440</c:v>
                </c:pt>
                <c:pt idx="280">
                  <c:v>441</c:v>
                </c:pt>
                <c:pt idx="281">
                  <c:v>442</c:v>
                </c:pt>
                <c:pt idx="282">
                  <c:v>443</c:v>
                </c:pt>
                <c:pt idx="283">
                  <c:v>444</c:v>
                </c:pt>
                <c:pt idx="284">
                  <c:v>445</c:v>
                </c:pt>
                <c:pt idx="285">
                  <c:v>446</c:v>
                </c:pt>
                <c:pt idx="286">
                  <c:v>447</c:v>
                </c:pt>
                <c:pt idx="287">
                  <c:v>448</c:v>
                </c:pt>
                <c:pt idx="288">
                  <c:v>449</c:v>
                </c:pt>
                <c:pt idx="289">
                  <c:v>450</c:v>
                </c:pt>
                <c:pt idx="290">
                  <c:v>451</c:v>
                </c:pt>
                <c:pt idx="291">
                  <c:v>452</c:v>
                </c:pt>
                <c:pt idx="292">
                  <c:v>453</c:v>
                </c:pt>
                <c:pt idx="293">
                  <c:v>454</c:v>
                </c:pt>
                <c:pt idx="294">
                  <c:v>455</c:v>
                </c:pt>
                <c:pt idx="295">
                  <c:v>456</c:v>
                </c:pt>
                <c:pt idx="296">
                  <c:v>457</c:v>
                </c:pt>
                <c:pt idx="297">
                  <c:v>458</c:v>
                </c:pt>
              </c:numCache>
            </c:numRef>
          </c:xVal>
          <c:yVal>
            <c:numRef>
              <c:f>'AA7050'!$H$203:$H$321</c:f>
              <c:numCache>
                <c:formatCode>0</c:formatCode>
                <c:ptCount val="119"/>
                <c:pt idx="0">
                  <c:v>0</c:v>
                </c:pt>
                <c:pt idx="1">
                  <c:v>1.2032594268658272</c:v>
                </c:pt>
                <c:pt idx="2">
                  <c:v>5.8012875164180286</c:v>
                </c:pt>
                <c:pt idx="3">
                  <c:v>10.412210841791136</c:v>
                </c:pt>
                <c:pt idx="4">
                  <c:v>15.03602940298515</c:v>
                </c:pt>
                <c:pt idx="5">
                  <c:v>19.67274320000007</c:v>
                </c:pt>
                <c:pt idx="6">
                  <c:v>24.322352232835897</c:v>
                </c:pt>
                <c:pt idx="7">
                  <c:v>28.984856501492629</c:v>
                </c:pt>
                <c:pt idx="8">
                  <c:v>33.660256005970211</c:v>
                </c:pt>
                <c:pt idx="9">
                  <c:v>38.348550746268813</c:v>
                </c:pt>
                <c:pt idx="10">
                  <c:v>43.049740722388094</c:v>
                </c:pt>
                <c:pt idx="11">
                  <c:v>47.763825934328452</c:v>
                </c:pt>
                <c:pt idx="12">
                  <c:v>52.490806382089715</c:v>
                </c:pt>
                <c:pt idx="13">
                  <c:v>57.230682065671715</c:v>
                </c:pt>
                <c:pt idx="14">
                  <c:v>61.983452985074734</c:v>
                </c:pt>
                <c:pt idx="15">
                  <c:v>66.749119140298603</c:v>
                </c:pt>
                <c:pt idx="16">
                  <c:v>71.527680531343378</c:v>
                </c:pt>
                <c:pt idx="17">
                  <c:v>76.31913715820906</c:v>
                </c:pt>
                <c:pt idx="18">
                  <c:v>81.123489020895647</c:v>
                </c:pt>
                <c:pt idx="19">
                  <c:v>85.940736119403084</c:v>
                </c:pt>
                <c:pt idx="20">
                  <c:v>90.770878453731484</c:v>
                </c:pt>
                <c:pt idx="21">
                  <c:v>95.613916023880677</c:v>
                </c:pt>
                <c:pt idx="22">
                  <c:v>100.46984882985089</c:v>
                </c:pt>
                <c:pt idx="23">
                  <c:v>105.33867687164184</c:v>
                </c:pt>
                <c:pt idx="24">
                  <c:v>110.22040014925381</c:v>
                </c:pt>
                <c:pt idx="25">
                  <c:v>115.11501866268668</c:v>
                </c:pt>
                <c:pt idx="26">
                  <c:v>120.02253241194035</c:v>
                </c:pt>
                <c:pt idx="27">
                  <c:v>124.94294139701498</c:v>
                </c:pt>
                <c:pt idx="28">
                  <c:v>129.87624561791063</c:v>
                </c:pt>
                <c:pt idx="29">
                  <c:v>134.82244507462696</c:v>
                </c:pt>
                <c:pt idx="30">
                  <c:v>139.78153976716425</c:v>
                </c:pt>
                <c:pt idx="31">
                  <c:v>144.7535296955225</c:v>
                </c:pt>
                <c:pt idx="32">
                  <c:v>149.73841485970161</c:v>
                </c:pt>
                <c:pt idx="33">
                  <c:v>154.73619525970162</c:v>
                </c:pt>
                <c:pt idx="34">
                  <c:v>159.74687089552253</c:v>
                </c:pt>
                <c:pt idx="35">
                  <c:v>164.77044176716424</c:v>
                </c:pt>
                <c:pt idx="36">
                  <c:v>169.80690787462697</c:v>
                </c:pt>
                <c:pt idx="37">
                  <c:v>174.85626921791055</c:v>
                </c:pt>
                <c:pt idx="38">
                  <c:v>179.91852579701498</c:v>
                </c:pt>
                <c:pt idx="39">
                  <c:v>184.99367761194043</c:v>
                </c:pt>
                <c:pt idx="40">
                  <c:v>190.08172466268667</c:v>
                </c:pt>
                <c:pt idx="41">
                  <c:v>195.18266694925381</c:v>
                </c:pt>
                <c:pt idx="42">
                  <c:v>200.29650447164198</c:v>
                </c:pt>
                <c:pt idx="43">
                  <c:v>205.42323722985088</c:v>
                </c:pt>
                <c:pt idx="44">
                  <c:v>210.56286522388069</c:v>
                </c:pt>
                <c:pt idx="45">
                  <c:v>215.71538845373135</c:v>
                </c:pt>
                <c:pt idx="46">
                  <c:v>220.88080691940314</c:v>
                </c:pt>
                <c:pt idx="47">
                  <c:v>226.05912062089573</c:v>
                </c:pt>
                <c:pt idx="48">
                  <c:v>231.2503295582091</c:v>
                </c:pt>
                <c:pt idx="49">
                  <c:v>236.45443373134344</c:v>
                </c:pt>
                <c:pt idx="50">
                  <c:v>241.67143314029863</c:v>
                </c:pt>
                <c:pt idx="51">
                  <c:v>246.90132778507478</c:v>
                </c:pt>
                <c:pt idx="52">
                  <c:v>252.14411766567173</c:v>
                </c:pt>
                <c:pt idx="53">
                  <c:v>257.39980278208958</c:v>
                </c:pt>
                <c:pt idx="54">
                  <c:v>262.66838313432856</c:v>
                </c:pt>
                <c:pt idx="55">
                  <c:v>267.94985872238817</c:v>
                </c:pt>
                <c:pt idx="56">
                  <c:v>273.24422954626868</c:v>
                </c:pt>
                <c:pt idx="57">
                  <c:v>278.55149560597027</c:v>
                </c:pt>
                <c:pt idx="58">
                  <c:v>283.87165690149266</c:v>
                </c:pt>
                <c:pt idx="59">
                  <c:v>289.20471343283589</c:v>
                </c:pt>
                <c:pt idx="60">
                  <c:v>294.55066520000025</c:v>
                </c:pt>
                <c:pt idx="61">
                  <c:v>299.90951220298524</c:v>
                </c:pt>
                <c:pt idx="62">
                  <c:v>305.28125444179108</c:v>
                </c:pt>
                <c:pt idx="63">
                  <c:v>310.66589191641793</c:v>
                </c:pt>
                <c:pt idx="64">
                  <c:v>316.0634246268657</c:v>
                </c:pt>
                <c:pt idx="65">
                  <c:v>321.47385257313442</c:v>
                </c:pt>
                <c:pt idx="66">
                  <c:v>326.89717575522405</c:v>
                </c:pt>
                <c:pt idx="67">
                  <c:v>332.33339417313442</c:v>
                </c:pt>
                <c:pt idx="68">
                  <c:v>337.78250782686587</c:v>
                </c:pt>
                <c:pt idx="69">
                  <c:v>343.2445167164181</c:v>
                </c:pt>
                <c:pt idx="70">
                  <c:v>348.71942084179113</c:v>
                </c:pt>
                <c:pt idx="71">
                  <c:v>354.20722020298524</c:v>
                </c:pt>
                <c:pt idx="72">
                  <c:v>359.7079148000002</c:v>
                </c:pt>
                <c:pt idx="73">
                  <c:v>365.22150463283594</c:v>
                </c:pt>
                <c:pt idx="74">
                  <c:v>370.7479897014926</c:v>
                </c:pt>
                <c:pt idx="75">
                  <c:v>376.28737000597027</c:v>
                </c:pt>
                <c:pt idx="76">
                  <c:v>381.83964554626874</c:v>
                </c:pt>
                <c:pt idx="77">
                  <c:v>387.40481632238823</c:v>
                </c:pt>
                <c:pt idx="78">
                  <c:v>392.98288233432851</c:v>
                </c:pt>
                <c:pt idx="79">
                  <c:v>398.57384358208964</c:v>
                </c:pt>
                <c:pt idx="80">
                  <c:v>404.1777000656719</c:v>
                </c:pt>
                <c:pt idx="81">
                  <c:v>409.79445178507473</c:v>
                </c:pt>
                <c:pt idx="82">
                  <c:v>415.42409874029869</c:v>
                </c:pt>
                <c:pt idx="83">
                  <c:v>421.06664093134344</c:v>
                </c:pt>
                <c:pt idx="84">
                  <c:v>426.7220783582091</c:v>
                </c:pt>
                <c:pt idx="85">
                  <c:v>432.39041102089561</c:v>
                </c:pt>
                <c:pt idx="86">
                  <c:v>438.07163891940309</c:v>
                </c:pt>
                <c:pt idx="87">
                  <c:v>443.76576205373146</c:v>
                </c:pt>
                <c:pt idx="88">
                  <c:v>449.47278042388081</c:v>
                </c:pt>
                <c:pt idx="89">
                  <c:v>455.19269402985077</c:v>
                </c:pt>
                <c:pt idx="90">
                  <c:v>460.92550287164187</c:v>
                </c:pt>
                <c:pt idx="91">
                  <c:v>466.67120694925393</c:v>
                </c:pt>
                <c:pt idx="92">
                  <c:v>472.42980626268678</c:v>
                </c:pt>
                <c:pt idx="93">
                  <c:v>478.20130081194037</c:v>
                </c:pt>
                <c:pt idx="94">
                  <c:v>483.98569059701504</c:v>
                </c:pt>
                <c:pt idx="95">
                  <c:v>489.78297561791061</c:v>
                </c:pt>
                <c:pt idx="96">
                  <c:v>495.59315587462709</c:v>
                </c:pt>
                <c:pt idx="97">
                  <c:v>501.4162313671643</c:v>
                </c:pt>
                <c:pt idx="98">
                  <c:v>507.25220209552253</c:v>
                </c:pt>
                <c:pt idx="99">
                  <c:v>513.10106805970156</c:v>
                </c:pt>
                <c:pt idx="100">
                  <c:v>518.96282925970172</c:v>
                </c:pt>
                <c:pt idx="101">
                  <c:v>524.83748569552256</c:v>
                </c:pt>
                <c:pt idx="102">
                  <c:v>530.7250373671643</c:v>
                </c:pt>
                <c:pt idx="103">
                  <c:v>536.62548427462707</c:v>
                </c:pt>
                <c:pt idx="104">
                  <c:v>542.53882641791063</c:v>
                </c:pt>
                <c:pt idx="105">
                  <c:v>548.46506379701509</c:v>
                </c:pt>
                <c:pt idx="106">
                  <c:v>554.40419641194035</c:v>
                </c:pt>
                <c:pt idx="107">
                  <c:v>560.35622426268685</c:v>
                </c:pt>
                <c:pt idx="108">
                  <c:v>566.32114734925381</c:v>
                </c:pt>
                <c:pt idx="109">
                  <c:v>572.29896567164201</c:v>
                </c:pt>
                <c:pt idx="110">
                  <c:v>578.28967922985089</c:v>
                </c:pt>
                <c:pt idx="111">
                  <c:v>584.29328802388068</c:v>
                </c:pt>
                <c:pt idx="112">
                  <c:v>590.3097920537316</c:v>
                </c:pt>
                <c:pt idx="113">
                  <c:v>596.3391913194032</c:v>
                </c:pt>
                <c:pt idx="114">
                  <c:v>602.3814858208957</c:v>
                </c:pt>
                <c:pt idx="115">
                  <c:v>608.43667555820912</c:v>
                </c:pt>
                <c:pt idx="116">
                  <c:v>614.50476053134344</c:v>
                </c:pt>
                <c:pt idx="117">
                  <c:v>620.58574074029866</c:v>
                </c:pt>
                <c:pt idx="118">
                  <c:v>626.67961618507479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70-486F-927B-E2EB7130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87248"/>
        <c:axId val="574685584"/>
      </c:scatterChart>
      <c:valAx>
        <c:axId val="574687248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in 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5584"/>
        <c:crosses val="autoZero"/>
        <c:crossBetween val="midCat"/>
        <c:majorUnit val="100"/>
      </c:valAx>
      <c:valAx>
        <c:axId val="574685584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Stress in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724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Tflank-exit sub-suface temperature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'AA7050'!$L$11:$BS$11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'AA7050'!$L$44:$BS$44</c:f>
              <c:numCache>
                <c:formatCode>0.00</c:formatCode>
                <c:ptCount val="60"/>
                <c:pt idx="0">
                  <c:v>112.23262575254397</c:v>
                </c:pt>
                <c:pt idx="1">
                  <c:v>110.70846468602875</c:v>
                </c:pt>
                <c:pt idx="2">
                  <c:v>109.18474513177257</c:v>
                </c:pt>
                <c:pt idx="3">
                  <c:v>107.66190821838555</c:v>
                </c:pt>
                <c:pt idx="4">
                  <c:v>106.14039430773548</c:v>
                </c:pt>
                <c:pt idx="5">
                  <c:v>104.6206426129645</c:v>
                </c:pt>
                <c:pt idx="6">
                  <c:v>103.10309081816797</c:v>
                </c:pt>
                <c:pt idx="7">
                  <c:v>101.58817470028413</c:v>
                </c:pt>
                <c:pt idx="8">
                  <c:v>100.07632775373938</c:v>
                </c:pt>
                <c:pt idx="9">
                  <c:v>98.567980818387539</c:v>
                </c:pt>
                <c:pt idx="10">
                  <c:v>97.063561711275298</c:v>
                </c:pt>
                <c:pt idx="11">
                  <c:v>95.56349486275839</c:v>
                </c:pt>
                <c:pt idx="12">
                  <c:v>94.068200957483995</c:v>
                </c:pt>
                <c:pt idx="13">
                  <c:v>92.578096580745168</c:v>
                </c:pt>
                <c:pt idx="14">
                  <c:v>91.093593870702549</c:v>
                </c:pt>
                <c:pt idx="15">
                  <c:v>89.615100176956389</c:v>
                </c:pt>
                <c:pt idx="16">
                  <c:v>88.143017725939785</c:v>
                </c:pt>
                <c:pt idx="17">
                  <c:v>86.677743293589913</c:v>
                </c:pt>
                <c:pt idx="18">
                  <c:v>85.219667885739852</c:v>
                </c:pt>
                <c:pt idx="19">
                  <c:v>83.769176426658262</c:v>
                </c:pt>
                <c:pt idx="20">
                  <c:v>82.326647456148251</c:v>
                </c:pt>
                <c:pt idx="21">
                  <c:v>80.89245283559903</c:v>
                </c:pt>
                <c:pt idx="22">
                  <c:v>79.466957463368004</c:v>
                </c:pt>
                <c:pt idx="23">
                  <c:v>78.050518999850979</c:v>
                </c:pt>
                <c:pt idx="24">
                  <c:v>76.643487602580635</c:v>
                </c:pt>
                <c:pt idx="25">
                  <c:v>75.246205671672797</c:v>
                </c:pt>
                <c:pt idx="26">
                  <c:v>73.859007605921704</c:v>
                </c:pt>
                <c:pt idx="27">
                  <c:v>72.482219569823044</c:v>
                </c:pt>
                <c:pt idx="28">
                  <c:v>71.116159271784255</c:v>
                </c:pt>
                <c:pt idx="29">
                  <c:v>69.761135753759689</c:v>
                </c:pt>
                <c:pt idx="30">
                  <c:v>68.417449192526604</c:v>
                </c:pt>
                <c:pt idx="31">
                  <c:v>67.085390712796396</c:v>
                </c:pt>
                <c:pt idx="32">
                  <c:v>65.765242212333348</c:v>
                </c:pt>
                <c:pt idx="33">
                  <c:v>64.457276199230606</c:v>
                </c:pt>
                <c:pt idx="34">
                  <c:v>63.161755641471572</c:v>
                </c:pt>
                <c:pt idx="35">
                  <c:v>61.878933828881451</c:v>
                </c:pt>
                <c:pt idx="36">
                  <c:v>60.609054247552201</c:v>
                </c:pt>
                <c:pt idx="37">
                  <c:v>59.352350466801269</c:v>
                </c:pt>
                <c:pt idx="38">
                  <c:v>58.109046038702438</c:v>
                </c:pt>
                <c:pt idx="39">
                  <c:v>56.879354410204705</c:v>
                </c:pt>
                <c:pt idx="40">
                  <c:v>55.66347884783373</c:v>
                </c:pt>
                <c:pt idx="41">
                  <c:v>54.461612374948054</c:v>
                </c:pt>
                <c:pt idx="42">
                  <c:v>53.273937721501383</c:v>
                </c:pt>
                <c:pt idx="43">
                  <c:v>52.100627286240929</c:v>
                </c:pt>
                <c:pt idx="44">
                  <c:v>50.941843111251217</c:v>
                </c:pt>
                <c:pt idx="45">
                  <c:v>49.797736868732429</c:v>
                </c:pt>
                <c:pt idx="46">
                  <c:v>48.668449859882735</c:v>
                </c:pt>
                <c:pt idx="47">
                  <c:v>47.554113025734345</c:v>
                </c:pt>
                <c:pt idx="48">
                  <c:v>46.454846969775012</c:v>
                </c:pt>
                <c:pt idx="49">
                  <c:v>45.370761992167893</c:v>
                </c:pt>
                <c:pt idx="50">
                  <c:v>44.301958135365133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65-4CEE-B3B1-5A9F695D8810}"/>
            </c:ext>
          </c:extLst>
        </c:ser>
        <c:ser>
          <c:idx val="1"/>
          <c:order val="1"/>
          <c:tx>
            <c:strRef>
              <c:f>'AA7050'!$K$62</c:f>
              <c:strCache>
                <c:ptCount val="1"/>
                <c:pt idx="0">
                  <c:v>Residual Stress in MPa: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'AA7050'!$L$11:$BS$11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'AA7050'!$L$62:$BS$62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65-4CEE-B3B1-5A9F695D8810}"/>
            </c:ext>
          </c:extLst>
        </c:ser>
        <c:ser>
          <c:idx val="2"/>
          <c:order val="2"/>
          <c:tx>
            <c:strRef>
              <c:f>'AA7050'!$J$61</c:f>
              <c:strCache>
                <c:ptCount val="1"/>
                <c:pt idx="0">
                  <c:v>Tc</c:v>
                </c:pt>
              </c:strCache>
            </c:strRef>
          </c:tx>
          <c:spPr>
            <a:ln w="539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'AA7050'!$L$11:$BS$11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'AA7050'!$L$63:$BS$63</c:f>
              <c:numCache>
                <c:formatCode>General</c:formatCode>
                <c:ptCount val="60"/>
                <c:pt idx="0">
                  <c:v>162</c:v>
                </c:pt>
                <c:pt idx="1">
                  <c:v>162</c:v>
                </c:pt>
                <c:pt idx="2">
                  <c:v>162</c:v>
                </c:pt>
                <c:pt idx="3">
                  <c:v>162</c:v>
                </c:pt>
                <c:pt idx="4">
                  <c:v>162</c:v>
                </c:pt>
                <c:pt idx="5">
                  <c:v>162</c:v>
                </c:pt>
                <c:pt idx="6">
                  <c:v>162</c:v>
                </c:pt>
                <c:pt idx="7">
                  <c:v>162</c:v>
                </c:pt>
                <c:pt idx="8">
                  <c:v>162</c:v>
                </c:pt>
                <c:pt idx="9">
                  <c:v>162</c:v>
                </c:pt>
                <c:pt idx="10">
                  <c:v>162</c:v>
                </c:pt>
                <c:pt idx="11">
                  <c:v>162</c:v>
                </c:pt>
                <c:pt idx="12">
                  <c:v>162</c:v>
                </c:pt>
                <c:pt idx="13">
                  <c:v>162</c:v>
                </c:pt>
                <c:pt idx="14">
                  <c:v>162</c:v>
                </c:pt>
                <c:pt idx="15">
                  <c:v>162</c:v>
                </c:pt>
                <c:pt idx="16">
                  <c:v>162</c:v>
                </c:pt>
                <c:pt idx="17">
                  <c:v>162</c:v>
                </c:pt>
                <c:pt idx="18">
                  <c:v>162</c:v>
                </c:pt>
                <c:pt idx="19">
                  <c:v>162</c:v>
                </c:pt>
                <c:pt idx="20">
                  <c:v>162</c:v>
                </c:pt>
                <c:pt idx="21">
                  <c:v>162</c:v>
                </c:pt>
                <c:pt idx="22">
                  <c:v>162</c:v>
                </c:pt>
                <c:pt idx="23">
                  <c:v>162</c:v>
                </c:pt>
                <c:pt idx="24">
                  <c:v>162</c:v>
                </c:pt>
                <c:pt idx="25">
                  <c:v>162</c:v>
                </c:pt>
                <c:pt idx="26">
                  <c:v>162</c:v>
                </c:pt>
                <c:pt idx="27">
                  <c:v>162</c:v>
                </c:pt>
                <c:pt idx="28">
                  <c:v>162</c:v>
                </c:pt>
                <c:pt idx="29">
                  <c:v>162</c:v>
                </c:pt>
                <c:pt idx="30">
                  <c:v>162</c:v>
                </c:pt>
                <c:pt idx="31">
                  <c:v>162</c:v>
                </c:pt>
                <c:pt idx="32">
                  <c:v>162</c:v>
                </c:pt>
                <c:pt idx="33">
                  <c:v>162</c:v>
                </c:pt>
                <c:pt idx="34">
                  <c:v>162</c:v>
                </c:pt>
                <c:pt idx="35">
                  <c:v>162</c:v>
                </c:pt>
                <c:pt idx="36">
                  <c:v>162</c:v>
                </c:pt>
                <c:pt idx="37">
                  <c:v>162</c:v>
                </c:pt>
                <c:pt idx="38">
                  <c:v>162</c:v>
                </c:pt>
                <c:pt idx="39">
                  <c:v>162</c:v>
                </c:pt>
                <c:pt idx="40">
                  <c:v>162</c:v>
                </c:pt>
                <c:pt idx="41">
                  <c:v>162</c:v>
                </c:pt>
                <c:pt idx="42">
                  <c:v>162</c:v>
                </c:pt>
                <c:pt idx="43">
                  <c:v>162</c:v>
                </c:pt>
                <c:pt idx="44">
                  <c:v>162</c:v>
                </c:pt>
                <c:pt idx="45">
                  <c:v>162</c:v>
                </c:pt>
                <c:pt idx="46">
                  <c:v>162</c:v>
                </c:pt>
                <c:pt idx="47">
                  <c:v>162</c:v>
                </c:pt>
                <c:pt idx="48">
                  <c:v>162</c:v>
                </c:pt>
                <c:pt idx="49">
                  <c:v>162</c:v>
                </c:pt>
                <c:pt idx="50">
                  <c:v>162</c:v>
                </c:pt>
                <c:pt idx="51">
                  <c:v>162</c:v>
                </c:pt>
                <c:pt idx="52">
                  <c:v>162</c:v>
                </c:pt>
                <c:pt idx="53">
                  <c:v>162</c:v>
                </c:pt>
                <c:pt idx="54">
                  <c:v>162</c:v>
                </c:pt>
                <c:pt idx="55">
                  <c:v>162</c:v>
                </c:pt>
                <c:pt idx="56">
                  <c:v>162</c:v>
                </c:pt>
                <c:pt idx="57">
                  <c:v>162</c:v>
                </c:pt>
                <c:pt idx="58">
                  <c:v>162</c:v>
                </c:pt>
                <c:pt idx="59">
                  <c:v>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65-4CEE-B3B1-5A9F695D8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54080"/>
        <c:axId val="561754496"/>
      </c:scatterChart>
      <c:valAx>
        <c:axId val="561754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496"/>
        <c:crosses val="autoZero"/>
        <c:crossBetween val="midCat"/>
      </c:valAx>
      <c:valAx>
        <c:axId val="56175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'AA7050'!$K$75</c:f>
              <c:strCache>
                <c:ptCount val="1"/>
                <c:pt idx="0">
                  <c:v>CTE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7.4175853018372706E-2"/>
                  <c:y val="-0.429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'AA7050'!$J$66:$J$72</c:f>
              <c:numCache>
                <c:formatCode>General</c:formatCode>
                <c:ptCount val="7"/>
                <c:pt idx="0">
                  <c:v>24</c:v>
                </c:pt>
                <c:pt idx="1">
                  <c:v>100</c:v>
                </c:pt>
                <c:pt idx="2">
                  <c:v>149</c:v>
                </c:pt>
                <c:pt idx="3">
                  <c:v>204</c:v>
                </c:pt>
                <c:pt idx="4">
                  <c:v>260</c:v>
                </c:pt>
                <c:pt idx="5">
                  <c:v>316</c:v>
                </c:pt>
                <c:pt idx="6">
                  <c:v>371</c:v>
                </c:pt>
              </c:numCache>
            </c:numRef>
          </c:xVal>
          <c:yVal>
            <c:numRef>
              <c:f>'AA7050'!$K$66:$K$72</c:f>
              <c:numCache>
                <c:formatCode>General</c:formatCode>
                <c:ptCount val="7"/>
                <c:pt idx="0">
                  <c:v>276</c:v>
                </c:pt>
                <c:pt idx="1">
                  <c:v>262</c:v>
                </c:pt>
                <c:pt idx="2">
                  <c:v>214</c:v>
                </c:pt>
                <c:pt idx="3">
                  <c:v>103</c:v>
                </c:pt>
                <c:pt idx="4">
                  <c:v>34</c:v>
                </c:pt>
                <c:pt idx="5">
                  <c:v>19</c:v>
                </c:pt>
                <c:pt idx="6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94-4125-B173-67538BBCB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94671"/>
        <c:axId val="1597681775"/>
      </c:scatterChart>
      <c:valAx>
        <c:axId val="159769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81775"/>
        <c:crosses val="autoZero"/>
        <c:crossBetween val="midCat"/>
      </c:valAx>
      <c:valAx>
        <c:axId val="15976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9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5139105411019227E-3"/>
                  <c:y val="-0.646074266045139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'AA7050'!$J$119:$J$125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</c:numCache>
            </c:numRef>
          </c:xVal>
          <c:yVal>
            <c:numRef>
              <c:f>'AA7050'!$K$119:$K$125</c:f>
              <c:numCache>
                <c:formatCode>General</c:formatCode>
                <c:ptCount val="7"/>
                <c:pt idx="0">
                  <c:v>500</c:v>
                </c:pt>
                <c:pt idx="1">
                  <c:v>550</c:v>
                </c:pt>
                <c:pt idx="2">
                  <c:v>480</c:v>
                </c:pt>
                <c:pt idx="3">
                  <c:v>400</c:v>
                </c:pt>
                <c:pt idx="4">
                  <c:v>300</c:v>
                </c:pt>
                <c:pt idx="5">
                  <c:v>150</c:v>
                </c:pt>
                <c:pt idx="6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2F-4903-BD2A-5A2FB129B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252816"/>
        <c:axId val="724262800"/>
      </c:scatterChart>
      <c:valAx>
        <c:axId val="724252816"/>
        <c:scaling>
          <c:orientation val="minMax"/>
          <c:max val="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62800"/>
        <c:crosses val="autoZero"/>
        <c:crossBetween val="midCat"/>
        <c:majorUnit val="100"/>
      </c:valAx>
      <c:valAx>
        <c:axId val="72426280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52816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63500" cap="rnd">
              <a:gradFill>
                <a:gsLst>
                  <a:gs pos="50500">
                    <a:srgbClr val="FFC000"/>
                  </a:gs>
                  <a:gs pos="100000">
                    <a:srgbClr val="00B050"/>
                  </a:gs>
                  <a:gs pos="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xVal>
            <c:numRef>
              <c:f>'304SS'!$B$14:$B$57</c:f>
              <c:numCache>
                <c:formatCode>General</c:formatCode>
                <c:ptCount val="44"/>
                <c:pt idx="0">
                  <c:v>-2.0009999999999999</c:v>
                </c:pt>
                <c:pt idx="1">
                  <c:v>-1.9009999999999998</c:v>
                </c:pt>
                <c:pt idx="2">
                  <c:v>-1.8009999999999997</c:v>
                </c:pt>
                <c:pt idx="3">
                  <c:v>-1.7009999999999996</c:v>
                </c:pt>
                <c:pt idx="4">
                  <c:v>-1.6009999999999995</c:v>
                </c:pt>
                <c:pt idx="5">
                  <c:v>-1.5009999999999994</c:v>
                </c:pt>
                <c:pt idx="6">
                  <c:v>-1.4009999999999994</c:v>
                </c:pt>
                <c:pt idx="7">
                  <c:v>-1.3009999999999993</c:v>
                </c:pt>
                <c:pt idx="8">
                  <c:v>-1.2009999999999992</c:v>
                </c:pt>
                <c:pt idx="9">
                  <c:v>-1.1009999999999991</c:v>
                </c:pt>
                <c:pt idx="10">
                  <c:v>-1.000999999999999</c:v>
                </c:pt>
                <c:pt idx="11">
                  <c:v>-0.90099999999999902</c:v>
                </c:pt>
                <c:pt idx="12">
                  <c:v>-0.80099999999999905</c:v>
                </c:pt>
                <c:pt idx="13">
                  <c:v>-0.70099999999999907</c:v>
                </c:pt>
                <c:pt idx="14">
                  <c:v>-0.60099999999999909</c:v>
                </c:pt>
                <c:pt idx="15">
                  <c:v>-0.50099999999999911</c:v>
                </c:pt>
                <c:pt idx="16">
                  <c:v>-0.40099999999999913</c:v>
                </c:pt>
                <c:pt idx="17">
                  <c:v>-0.30099999999999916</c:v>
                </c:pt>
                <c:pt idx="18">
                  <c:v>-0.20099999999999915</c:v>
                </c:pt>
                <c:pt idx="19">
                  <c:v>-0.10099999999999915</c:v>
                </c:pt>
                <c:pt idx="20">
                  <c:v>-9.9999999999914047E-4</c:v>
                </c:pt>
                <c:pt idx="21">
                  <c:v>9.9000000000000865E-2</c:v>
                </c:pt>
                <c:pt idx="22">
                  <c:v>0.19900000000000087</c:v>
                </c:pt>
                <c:pt idx="23">
                  <c:v>0.29900000000000088</c:v>
                </c:pt>
                <c:pt idx="24">
                  <c:v>0.39900000000000091</c:v>
                </c:pt>
                <c:pt idx="25">
                  <c:v>0.49900000000000089</c:v>
                </c:pt>
                <c:pt idx="26">
                  <c:v>0.59900000000000087</c:v>
                </c:pt>
                <c:pt idx="27">
                  <c:v>0.69900000000000084</c:v>
                </c:pt>
                <c:pt idx="28">
                  <c:v>0.79900000000000082</c:v>
                </c:pt>
                <c:pt idx="29">
                  <c:v>0.8990000000000008</c:v>
                </c:pt>
                <c:pt idx="30" formatCode="0.00">
                  <c:v>0.99900000000000078</c:v>
                </c:pt>
                <c:pt idx="31">
                  <c:v>1.0990000000000009</c:v>
                </c:pt>
                <c:pt idx="32">
                  <c:v>1.199000000000001</c:v>
                </c:pt>
                <c:pt idx="33">
                  <c:v>1.299000000000001</c:v>
                </c:pt>
                <c:pt idx="34">
                  <c:v>1.3990000000000011</c:v>
                </c:pt>
                <c:pt idx="35">
                  <c:v>1.4990000000000012</c:v>
                </c:pt>
                <c:pt idx="36">
                  <c:v>1.5990000000000013</c:v>
                </c:pt>
                <c:pt idx="37">
                  <c:v>1.6990000000000014</c:v>
                </c:pt>
                <c:pt idx="38">
                  <c:v>1.7990000000000015</c:v>
                </c:pt>
                <c:pt idx="39">
                  <c:v>1.8990000000000016</c:v>
                </c:pt>
                <c:pt idx="40">
                  <c:v>1.9990000000000017</c:v>
                </c:pt>
                <c:pt idx="41">
                  <c:v>2.9990000000000014</c:v>
                </c:pt>
                <c:pt idx="42">
                  <c:v>3.9990000000000014</c:v>
                </c:pt>
                <c:pt idx="43">
                  <c:v>4.9990000000000014</c:v>
                </c:pt>
              </c:numCache>
            </c:numRef>
          </c:xVal>
          <c:yVal>
            <c:numRef>
              <c:f>'304SS'!$L$14:$L$57</c:f>
              <c:numCache>
                <c:formatCode>0</c:formatCode>
                <c:ptCount val="44"/>
                <c:pt idx="0">
                  <c:v>20.428123540202002</c:v>
                </c:pt>
                <c:pt idx="1">
                  <c:v>20.598544118466357</c:v>
                </c:pt>
                <c:pt idx="2">
                  <c:v>20.839589912652251</c:v>
                </c:pt>
                <c:pt idx="3">
                  <c:v>21.182447430448406</c:v>
                </c:pt>
                <c:pt idx="4">
                  <c:v>21.673594365358106</c:v>
                </c:pt>
                <c:pt idx="5">
                  <c:v>22.383738245479247</c:v>
                </c:pt>
                <c:pt idx="6">
                  <c:v>23.423694348496134</c:v>
                </c:pt>
                <c:pt idx="7">
                  <c:v>24.975317578492408</c:v>
                </c:pt>
                <c:pt idx="8">
                  <c:v>27.361618682499092</c:v>
                </c:pt>
                <c:pt idx="9">
                  <c:v>31.258374041000707</c:v>
                </c:pt>
                <c:pt idx="10">
                  <c:v>39.400480674040296</c:v>
                </c:pt>
                <c:pt idx="11">
                  <c:v>48.96662984536033</c:v>
                </c:pt>
                <c:pt idx="12">
                  <c:v>55.0402770242899</c:v>
                </c:pt>
                <c:pt idx="13">
                  <c:v>60.045487846700318</c:v>
                </c:pt>
                <c:pt idx="14">
                  <c:v>64.422394070419287</c:v>
                </c:pt>
                <c:pt idx="15">
                  <c:v>68.364821920244893</c:v>
                </c:pt>
                <c:pt idx="16">
                  <c:v>71.979184579900902</c:v>
                </c:pt>
                <c:pt idx="17">
                  <c:v>75.330509154499168</c:v>
                </c:pt>
                <c:pt idx="18">
                  <c:v>78.460462828658876</c:v>
                </c:pt>
                <c:pt idx="19">
                  <c:v>81.395490228522931</c:v>
                </c:pt>
                <c:pt idx="20">
                  <c:v>84.15055322284293</c:v>
                </c:pt>
                <c:pt idx="21">
                  <c:v>86.730436164208982</c:v>
                </c:pt>
                <c:pt idx="22">
                  <c:v>89.129276920583322</c:v>
                </c:pt>
                <c:pt idx="23">
                  <c:v>91.328318610433413</c:v>
                </c:pt>
                <c:pt idx="24">
                  <c:v>93.291297297752848</c:v>
                </c:pt>
                <c:pt idx="25">
                  <c:v>94.956005156612136</c:v>
                </c:pt>
                <c:pt idx="26">
                  <c:v>96.218778933929329</c:v>
                </c:pt>
                <c:pt idx="27">
                  <c:v>96.903829130513643</c:v>
                </c:pt>
                <c:pt idx="28">
                  <c:v>96.693311680705804</c:v>
                </c:pt>
                <c:pt idx="29">
                  <c:v>94.915854584323512</c:v>
                </c:pt>
                <c:pt idx="30" formatCode="0.00">
                  <c:v>88.840296612702502</c:v>
                </c:pt>
                <c:pt idx="31">
                  <c:v>81.29107093611475</c:v>
                </c:pt>
                <c:pt idx="32">
                  <c:v>77.187257977493587</c:v>
                </c:pt>
                <c:pt idx="33">
                  <c:v>74.106726132312446</c:v>
                </c:pt>
                <c:pt idx="34">
                  <c:v>71.610620571210262</c:v>
                </c:pt>
                <c:pt idx="35">
                  <c:v>69.505626925969779</c:v>
                </c:pt>
                <c:pt idx="36">
                  <c:v>67.684900517960656</c:v>
                </c:pt>
                <c:pt idx="37">
                  <c:v>66.081763344053243</c:v>
                </c:pt>
                <c:pt idx="38">
                  <c:v>64.651261096769275</c:v>
                </c:pt>
                <c:pt idx="39">
                  <c:v>63.361405263740778</c:v>
                </c:pt>
                <c:pt idx="40">
                  <c:v>62.188504473822455</c:v>
                </c:pt>
                <c:pt idx="41">
                  <c:v>54.244004977197328</c:v>
                </c:pt>
                <c:pt idx="42">
                  <c:v>49.660255023407046</c:v>
                </c:pt>
                <c:pt idx="43">
                  <c:v>46.555548630580759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46-45DD-888E-7B5DF3FD2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092495"/>
        <c:axId val="1391092911"/>
      </c:scatterChart>
      <c:valAx>
        <c:axId val="13910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911"/>
        <c:crosses val="autoZero"/>
        <c:crossBetween val="midCat"/>
      </c:valAx>
      <c:valAx>
        <c:axId val="13910929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spPr>
            <a:ln w="952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val>
            <c:numRef>
              <c:f>'304SS'!$L$14:$L$56</c:f>
              <c:numCache>
                <c:formatCode>0</c:formatCode>
                <c:ptCount val="43"/>
                <c:pt idx="0">
                  <c:v>20.428123540202002</c:v>
                </c:pt>
                <c:pt idx="1">
                  <c:v>20.598544118466357</c:v>
                </c:pt>
                <c:pt idx="2">
                  <c:v>20.839589912652251</c:v>
                </c:pt>
                <c:pt idx="3">
                  <c:v>21.182447430448406</c:v>
                </c:pt>
                <c:pt idx="4">
                  <c:v>21.673594365358106</c:v>
                </c:pt>
                <c:pt idx="5">
                  <c:v>22.383738245479247</c:v>
                </c:pt>
                <c:pt idx="6">
                  <c:v>23.423694348496134</c:v>
                </c:pt>
                <c:pt idx="7">
                  <c:v>24.975317578492408</c:v>
                </c:pt>
                <c:pt idx="8">
                  <c:v>27.361618682499092</c:v>
                </c:pt>
                <c:pt idx="9">
                  <c:v>31.258374041000707</c:v>
                </c:pt>
                <c:pt idx="10">
                  <c:v>39.400480674040296</c:v>
                </c:pt>
                <c:pt idx="11">
                  <c:v>48.96662984536033</c:v>
                </c:pt>
                <c:pt idx="12">
                  <c:v>55.0402770242899</c:v>
                </c:pt>
                <c:pt idx="13">
                  <c:v>60.045487846700318</c:v>
                </c:pt>
                <c:pt idx="14">
                  <c:v>64.422394070419287</c:v>
                </c:pt>
                <c:pt idx="15">
                  <c:v>68.364821920244893</c:v>
                </c:pt>
                <c:pt idx="16">
                  <c:v>71.979184579900902</c:v>
                </c:pt>
                <c:pt idx="17">
                  <c:v>75.330509154499168</c:v>
                </c:pt>
                <c:pt idx="18">
                  <c:v>78.460462828658876</c:v>
                </c:pt>
                <c:pt idx="19">
                  <c:v>81.395490228522931</c:v>
                </c:pt>
                <c:pt idx="20">
                  <c:v>84.15055322284293</c:v>
                </c:pt>
                <c:pt idx="21">
                  <c:v>86.730436164208982</c:v>
                </c:pt>
                <c:pt idx="22">
                  <c:v>89.129276920583322</c:v>
                </c:pt>
                <c:pt idx="23">
                  <c:v>91.328318610433413</c:v>
                </c:pt>
                <c:pt idx="24">
                  <c:v>93.291297297752848</c:v>
                </c:pt>
                <c:pt idx="25">
                  <c:v>94.956005156612136</c:v>
                </c:pt>
                <c:pt idx="26">
                  <c:v>96.218778933929329</c:v>
                </c:pt>
                <c:pt idx="27">
                  <c:v>96.903829130513643</c:v>
                </c:pt>
                <c:pt idx="28">
                  <c:v>96.693311680705804</c:v>
                </c:pt>
                <c:pt idx="29">
                  <c:v>94.915854584323512</c:v>
                </c:pt>
                <c:pt idx="30" formatCode="0.00">
                  <c:v>88.840296612702502</c:v>
                </c:pt>
                <c:pt idx="31">
                  <c:v>81.29107093611475</c:v>
                </c:pt>
                <c:pt idx="32">
                  <c:v>77.187257977493587</c:v>
                </c:pt>
                <c:pt idx="33">
                  <c:v>74.106726132312446</c:v>
                </c:pt>
                <c:pt idx="34">
                  <c:v>71.610620571210262</c:v>
                </c:pt>
                <c:pt idx="35">
                  <c:v>69.505626925969779</c:v>
                </c:pt>
                <c:pt idx="36">
                  <c:v>67.684900517960656</c:v>
                </c:pt>
                <c:pt idx="37">
                  <c:v>66.081763344053243</c:v>
                </c:pt>
                <c:pt idx="38">
                  <c:v>64.651261096769275</c:v>
                </c:pt>
                <c:pt idx="39">
                  <c:v>63.361405263740778</c:v>
                </c:pt>
                <c:pt idx="40">
                  <c:v>62.188504473822455</c:v>
                </c:pt>
                <c:pt idx="41">
                  <c:v>54.244004977197328</c:v>
                </c:pt>
                <c:pt idx="42">
                  <c:v>49.660255023407046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B-4025-B1FC-808BBDFEE44C}"/>
            </c:ext>
          </c:extLst>
        </c:ser>
        <c:ser>
          <c:idx val="1"/>
          <c:order val="1"/>
          <c:spPr>
            <a:ln w="952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val>
            <c:numRef>
              <c:f>'304SS'!$M$14:$M$56</c:f>
              <c:numCache>
                <c:formatCode>0.00</c:formatCode>
                <c:ptCount val="43"/>
                <c:pt idx="0">
                  <c:v>20.229368263982714</c:v>
                </c:pt>
                <c:pt idx="1">
                  <c:v>20.398130736496938</c:v>
                </c:pt>
                <c:pt idx="2">
                  <c:v>20.636831277419084</c:v>
                </c:pt>
                <c:pt idx="3">
                  <c:v>20.976352965543008</c:v>
                </c:pt>
                <c:pt idx="4">
                  <c:v>21.462721289998342</c:v>
                </c:pt>
                <c:pt idx="5">
                  <c:v>22.165955830513663</c:v>
                </c:pt>
                <c:pt idx="6">
                  <c:v>23.195793688352314</c:v>
                </c:pt>
                <c:pt idx="7">
                  <c:v>24.732320411659696</c:v>
                </c:pt>
                <c:pt idx="8">
                  <c:v>27.095404016803315</c:v>
                </c:pt>
                <c:pt idx="9">
                  <c:v>30.954245922994254</c:v>
                </c:pt>
                <c:pt idx="10">
                  <c:v>39.017133990037223</c:v>
                </c:pt>
                <c:pt idx="11">
                  <c:v>48.490209384063959</c:v>
                </c:pt>
                <c:pt idx="12">
                  <c:v>54.504763057888624</c:v>
                </c:pt>
                <c:pt idx="13">
                  <c:v>59.461275718787228</c:v>
                </c:pt>
                <c:pt idx="14">
                  <c:v>63.795596865919542</c:v>
                </c:pt>
                <c:pt idx="15">
                  <c:v>67.699666893269452</c:v>
                </c:pt>
                <c:pt idx="16">
                  <c:v>71.278863638280242</c:v>
                </c:pt>
                <c:pt idx="17">
                  <c:v>74.597581525327698</c:v>
                </c:pt>
                <c:pt idx="18">
                  <c:v>77.697082338467794</c:v>
                </c:pt>
                <c:pt idx="19">
                  <c:v>80.603553411049859</c:v>
                </c:pt>
                <c:pt idx="20">
                  <c:v>83.331811040434602</c:v>
                </c:pt>
                <c:pt idx="21">
                  <c:v>85.886593029889156</c:v>
                </c:pt>
                <c:pt idx="22">
                  <c:v>88.262094282945881</c:v>
                </c:pt>
                <c:pt idx="23">
                  <c:v>90.439740413011748</c:v>
                </c:pt>
                <c:pt idx="24">
                  <c:v>92.383620313776319</c:v>
                </c:pt>
                <c:pt idx="25">
                  <c:v>94.032131409890312</c:v>
                </c:pt>
                <c:pt idx="26">
                  <c:v>95.282619039122537</c:v>
                </c:pt>
                <c:pt idx="27">
                  <c:v>95.961004044908563</c:v>
                </c:pt>
                <c:pt idx="28">
                  <c:v>95.75253482306465</c:v>
                </c:pt>
                <c:pt idx="29">
                  <c:v>93.992371482296491</c:v>
                </c:pt>
                <c:pt idx="30">
                  <c:v>87.975925606823679</c:v>
                </c:pt>
                <c:pt idx="31">
                  <c:v>80.5001500653714</c:v>
                </c:pt>
                <c:pt idx="32">
                  <c:v>76.436265124442997</c:v>
                </c:pt>
                <c:pt idx="33">
                  <c:v>73.385705290963585</c:v>
                </c:pt>
                <c:pt idx="34">
                  <c:v>70.913885570374021</c:v>
                </c:pt>
                <c:pt idx="35">
                  <c:v>68.829372445166427</c:v>
                </c:pt>
                <c:pt idx="36">
                  <c:v>67.026360781217448</c:v>
                </c:pt>
                <c:pt idx="37">
                  <c:v>65.438821318533499</c:v>
                </c:pt>
                <c:pt idx="38">
                  <c:v>64.022237132236967</c:v>
                </c:pt>
                <c:pt idx="39">
                  <c:v>62.744930941953292</c:v>
                </c:pt>
                <c:pt idx="40">
                  <c:v>61.58344188155673</c:v>
                </c:pt>
                <c:pt idx="41">
                  <c:v>53.716238333762554</c:v>
                </c:pt>
                <c:pt idx="42">
                  <c:v>49.177085941093971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B-4025-B1FC-808BBDFEE44C}"/>
            </c:ext>
          </c:extLst>
        </c:ser>
        <c:ser>
          <c:idx val="2"/>
          <c:order val="2"/>
          <c:spPr>
            <a:ln w="952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val>
            <c:numRef>
              <c:f>'304SS'!$N$14:$N$56</c:f>
              <c:numCache>
                <c:formatCode>0.00</c:formatCode>
                <c:ptCount val="43"/>
                <c:pt idx="0">
                  <c:v>20.030642540845523</c:v>
                </c:pt>
                <c:pt idx="1">
                  <c:v>20.197747154154698</c:v>
                </c:pt>
                <c:pt idx="2">
                  <c:v>20.434102790530691</c:v>
                </c:pt>
                <c:pt idx="3">
                  <c:v>20.770289144989583</c:v>
                </c:pt>
                <c:pt idx="4">
                  <c:v>21.251879569525993</c:v>
                </c:pt>
                <c:pt idx="5">
                  <c:v>21.948205797790763</c:v>
                </c:pt>
                <c:pt idx="6">
                  <c:v>22.967926914941202</c:v>
                </c:pt>
                <c:pt idx="7">
                  <c:v>24.48935937627143</c:v>
                </c:pt>
                <c:pt idx="8">
                  <c:v>26.829228934780584</c:v>
                </c:pt>
                <c:pt idx="9">
                  <c:v>30.650163026042616</c:v>
                </c:pt>
                <c:pt idx="10">
                  <c:v>38.633844306161336</c:v>
                </c:pt>
                <c:pt idx="11">
                  <c:v>48.013859762109689</c:v>
                </c:pt>
                <c:pt idx="12">
                  <c:v>53.969328717490313</c:v>
                </c:pt>
                <c:pt idx="13">
                  <c:v>58.877150457845964</c:v>
                </c:pt>
                <c:pt idx="14">
                  <c:v>63.168892860400959</c:v>
                </c:pt>
                <c:pt idx="15">
                  <c:v>67.034610768730687</c:v>
                </c:pt>
                <c:pt idx="16">
                  <c:v>70.578646827944439</c:v>
                </c:pt>
                <c:pt idx="17">
                  <c:v>73.864762875755716</c:v>
                </c:pt>
                <c:pt idx="18">
                  <c:v>76.93381535593663</c:v>
                </c:pt>
                <c:pt idx="19">
                  <c:v>79.811734347299989</c:v>
                </c:pt>
                <c:pt idx="20">
                  <c:v>82.513190597460778</c:v>
                </c:pt>
                <c:pt idx="21">
                  <c:v>85.042875367284594</c:v>
                </c:pt>
                <c:pt idx="22">
                  <c:v>87.395040587393254</c:v>
                </c:pt>
                <c:pt idx="23">
                  <c:v>89.551294338997906</c:v>
                </c:pt>
                <c:pt idx="24">
                  <c:v>91.476078293021573</c:v>
                </c:pt>
                <c:pt idx="25">
                  <c:v>93.108395034699981</c:v>
                </c:pt>
                <c:pt idx="26">
                  <c:v>94.346598342684473</c:v>
                </c:pt>
                <c:pt idx="27">
                  <c:v>95.018319148724828</c:v>
                </c:pt>
                <c:pt idx="28">
                  <c:v>94.811897850292169</c:v>
                </c:pt>
                <c:pt idx="29">
                  <c:v>93.069025693715673</c:v>
                </c:pt>
                <c:pt idx="30">
                  <c:v>87.111683124965893</c:v>
                </c:pt>
                <c:pt idx="31">
                  <c:v>79.709346797289328</c:v>
                </c:pt>
                <c:pt idx="32">
                  <c:v>75.685383937124584</c:v>
                </c:pt>
                <c:pt idx="33">
                  <c:v>72.664791658784338</c:v>
                </c:pt>
                <c:pt idx="34">
                  <c:v>70.217254167626194</c:v>
                </c:pt>
                <c:pt idx="35">
                  <c:v>68.153218517186488</c:v>
                </c:pt>
                <c:pt idx="36">
                  <c:v>66.367918963278086</c:v>
                </c:pt>
                <c:pt idx="37">
                  <c:v>64.79597489258137</c:v>
                </c:pt>
                <c:pt idx="38">
                  <c:v>63.393306697784553</c:v>
                </c:pt>
                <c:pt idx="39">
                  <c:v>62.128548284229218</c:v>
                </c:pt>
                <c:pt idx="40">
                  <c:v>60.97846925653517</c:v>
                </c:pt>
                <c:pt idx="41">
                  <c:v>53.188550164375059</c:v>
                </c:pt>
                <c:pt idx="42">
                  <c:v>48.693988701580885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B-4025-B1FC-808BBDFEE44C}"/>
            </c:ext>
          </c:extLst>
        </c:ser>
        <c:ser>
          <c:idx val="3"/>
          <c:order val="3"/>
          <c:spPr>
            <a:ln w="952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val>
            <c:numRef>
              <c:f>'304SS'!$O$14:$O$56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20.23143458688417</c:v>
                </c:pt>
                <c:pt idx="3">
                  <c:v>20.564286599471188</c:v>
                </c:pt>
                <c:pt idx="4">
                  <c:v>21.04110054484261</c:v>
                </c:pt>
                <c:pt idx="5">
                  <c:v>21.73052051510912</c:v>
                </c:pt>
                <c:pt idx="6">
                  <c:v>22.740127899880321</c:v>
                </c:pt>
                <c:pt idx="7">
                  <c:v>24.246470587655619</c:v>
                </c:pt>
                <c:pt idx="8">
                  <c:v>26.563133002447653</c:v>
                </c:pt>
                <c:pt idx="9">
                  <c:v>30.346170551029733</c:v>
                </c:pt>
                <c:pt idx="10">
                  <c:v>38.250668597114917</c:v>
                </c:pt>
                <c:pt idx="11">
                  <c:v>47.537651787241714</c:v>
                </c:pt>
                <c:pt idx="12">
                  <c:v>53.434053593580735</c:v>
                </c:pt>
                <c:pt idx="13">
                  <c:v>58.293198892101316</c:v>
                </c:pt>
                <c:pt idx="14">
                  <c:v>62.54237521127326</c:v>
                </c:pt>
                <c:pt idx="15">
                  <c:v>66.369752404949821</c:v>
                </c:pt>
                <c:pt idx="16">
                  <c:v>69.878638233730541</c:v>
                </c:pt>
                <c:pt idx="17">
                  <c:v>73.132162136772308</c:v>
                </c:pt>
                <c:pt idx="18">
                  <c:v>76.170775338095169</c:v>
                </c:pt>
                <c:pt idx="19">
                  <c:v>79.020150738472481</c:v>
                </c:pt>
                <c:pt idx="20">
                  <c:v>81.694813579054085</c:v>
                </c:pt>
                <c:pt idx="21">
                  <c:v>84.199408592143897</c:v>
                </c:pt>
                <c:pt idx="22">
                  <c:v>86.528244718495614</c:v>
                </c:pt>
                <c:pt idx="23">
                  <c:v>88.663112452866073</c:v>
                </c:pt>
                <c:pt idx="24">
                  <c:v>90.568806138510027</c:v>
                </c:pt>
                <c:pt idx="25">
                  <c:v>92.18493334129802</c:v>
                </c:pt>
                <c:pt idx="26">
                  <c:v>93.410855980894439</c:v>
                </c:pt>
                <c:pt idx="27">
                  <c:v>94.075914568852212</c:v>
                </c:pt>
                <c:pt idx="28">
                  <c:v>93.871540584861336</c:v>
                </c:pt>
                <c:pt idx="29">
                  <c:v>92.145954470778591</c:v>
                </c:pt>
                <c:pt idx="30">
                  <c:v>86.247697633821986</c:v>
                </c:pt>
                <c:pt idx="31">
                  <c:v>78.918778682073125</c:v>
                </c:pt>
                <c:pt idx="32">
                  <c:v>74.934726031461963</c:v>
                </c:pt>
                <c:pt idx="33">
                  <c:v>71.944092397123626</c:v>
                </c:pt>
                <c:pt idx="34">
                  <c:v>69.52082991484528</c:v>
                </c:pt>
                <c:pt idx="35">
                  <c:v>67.477265650001755</c:v>
                </c:pt>
                <c:pt idx="36">
                  <c:v>65.709672939269709</c:v>
                </c:pt>
                <c:pt idx="37">
                  <c:v>64.153319623122215</c:v>
                </c:pt>
                <c:pt idx="38">
                  <c:v>62.76456328177283</c:v>
                </c:pt>
                <c:pt idx="39">
                  <c:v>61.512348913745193</c:v>
                </c:pt>
                <c:pt idx="40">
                  <c:v>60.373676525872021</c:v>
                </c:pt>
                <c:pt idx="41">
                  <c:v>52.661018908078738</c:v>
                </c:pt>
                <c:pt idx="42">
                  <c:v>48.211035115622288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B-4025-B1FC-808BBDFEE44C}"/>
            </c:ext>
          </c:extLst>
        </c:ser>
        <c:ser>
          <c:idx val="4"/>
          <c:order val="4"/>
          <c:spPr>
            <a:ln w="952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val>
            <c:numRef>
              <c:f>'304SS'!$P$14:$P$56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20.028856774491263</c:v>
                </c:pt>
                <c:pt idx="3">
                  <c:v>20.358375932343193</c:v>
                </c:pt>
                <c:pt idx="4">
                  <c:v>20.830415528888441</c:v>
                </c:pt>
                <c:pt idx="5">
                  <c:v>21.512932321389837</c:v>
                </c:pt>
                <c:pt idx="6">
                  <c:v>22.512430484568057</c:v>
                </c:pt>
                <c:pt idx="7">
                  <c:v>24.003690128919366</c:v>
                </c:pt>
                <c:pt idx="8">
                  <c:v>26.297155750521771</c:v>
                </c:pt>
                <c:pt idx="9">
                  <c:v>30.042313658512828</c:v>
                </c:pt>
                <c:pt idx="10">
                  <c:v>37.867663786769285</c:v>
                </c:pt>
                <c:pt idx="11">
                  <c:v>47.061656204031898</c:v>
                </c:pt>
                <c:pt idx="12">
                  <c:v>52.899017205637669</c:v>
                </c:pt>
                <c:pt idx="13">
                  <c:v>57.709507772312797</c:v>
                </c:pt>
                <c:pt idx="14">
                  <c:v>61.916136992834232</c:v>
                </c:pt>
                <c:pt idx="15">
                  <c:v>65.705190572049943</c:v>
                </c:pt>
                <c:pt idx="16">
                  <c:v>69.178941847614567</c:v>
                </c:pt>
                <c:pt idx="17">
                  <c:v>72.399888142181979</c:v>
                </c:pt>
                <c:pt idx="18">
                  <c:v>75.40807564075061</c:v>
                </c:pt>
                <c:pt idx="19">
                  <c:v>78.228920180757342</c:v>
                </c:pt>
                <c:pt idx="20">
                  <c:v>80.876801561783694</c:v>
                </c:pt>
                <c:pt idx="21">
                  <c:v>83.356318008323868</c:v>
                </c:pt>
                <c:pt idx="22">
                  <c:v>85.661835445836587</c:v>
                </c:pt>
                <c:pt idx="23">
                  <c:v>87.77532670126682</c:v>
                </c:pt>
                <c:pt idx="24">
                  <c:v>89.661938632907081</c:v>
                </c:pt>
                <c:pt idx="25">
                  <c:v>91.261883517437653</c:v>
                </c:pt>
                <c:pt idx="26">
                  <c:v>92.475530965898912</c:v>
                </c:pt>
                <c:pt idx="27">
                  <c:v>93.133930307163965</c:v>
                </c:pt>
                <c:pt idx="28">
                  <c:v>92.931602724500152</c:v>
                </c:pt>
                <c:pt idx="29">
                  <c:v>91.223294943230897</c:v>
                </c:pt>
                <c:pt idx="30">
                  <c:v>85.384097485471088</c:v>
                </c:pt>
                <c:pt idx="31">
                  <c:v>78.128563165052952</c:v>
                </c:pt>
                <c:pt idx="32">
                  <c:v>74.184402923798785</c:v>
                </c:pt>
                <c:pt idx="33">
                  <c:v>71.223714571724585</c:v>
                </c:pt>
                <c:pt idx="34">
                  <c:v>68.824716271524153</c:v>
                </c:pt>
                <c:pt idx="35">
                  <c:v>66.801614261914111</c:v>
                </c:pt>
                <c:pt idx="36">
                  <c:v>65.051720496998499</c:v>
                </c:pt>
                <c:pt idx="37">
                  <c:v>63.510950981828714</c:v>
                </c:pt>
                <c:pt idx="38">
                  <c:v>62.136100289155365</c:v>
                </c:pt>
                <c:pt idx="39">
                  <c:v>60.896424371934692</c:v>
                </c:pt>
                <c:pt idx="40">
                  <c:v>59.76915353645154</c:v>
                </c:pt>
                <c:pt idx="41">
                  <c:v>52.133722933936795</c:v>
                </c:pt>
                <c:pt idx="42">
                  <c:v>47.728296929905497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2B-4025-B1FC-808BBDFEE44C}"/>
            </c:ext>
          </c:extLst>
        </c:ser>
        <c:ser>
          <c:idx val="5"/>
          <c:order val="5"/>
          <c:spPr>
            <a:ln w="952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val>
            <c:numRef>
              <c:f>'304SS'!$Q$14:$Q$56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20.15258770599484</c:v>
                </c:pt>
                <c:pt idx="4">
                  <c:v>20.619855792687726</c:v>
                </c:pt>
                <c:pt idx="5">
                  <c:v>21.295473512264611</c:v>
                </c:pt>
                <c:pt idx="6">
                  <c:v>22.284868465102161</c:v>
                </c:pt>
                <c:pt idx="7">
                  <c:v>23.761054034868355</c:v>
                </c:pt>
                <c:pt idx="8">
                  <c:v>26.031336656803745</c:v>
                </c:pt>
                <c:pt idx="9">
                  <c:v>29.738637448596471</c:v>
                </c:pt>
                <c:pt idx="10">
                  <c:v>37.484886722796567</c:v>
                </c:pt>
                <c:pt idx="11">
                  <c:v>46.585943662352292</c:v>
                </c:pt>
                <c:pt idx="12">
                  <c:v>52.364298966692836</c:v>
                </c:pt>
                <c:pt idx="13">
                  <c:v>57.126163733113991</c:v>
                </c:pt>
                <c:pt idx="14">
                  <c:v>61.290271154790901</c:v>
                </c:pt>
                <c:pt idx="15">
                  <c:v>65.041023907938907</c:v>
                </c:pt>
                <c:pt idx="16">
                  <c:v>68.479661522367223</c:v>
                </c:pt>
                <c:pt idx="17">
                  <c:v>71.668049580102519</c:v>
                </c:pt>
                <c:pt idx="18">
                  <c:v>74.645829467970231</c:v>
                </c:pt>
                <c:pt idx="19">
                  <c:v>77.438160112928486</c:v>
                </c:pt>
                <c:pt idx="20">
                  <c:v>80.059275959474419</c:v>
                </c:pt>
                <c:pt idx="21">
                  <c:v>82.513728751947554</c:v>
                </c:pt>
                <c:pt idx="22">
                  <c:v>84.795941366626778</c:v>
                </c:pt>
                <c:pt idx="23">
                  <c:v>86.888068854224883</c:v>
                </c:pt>
                <c:pt idx="24">
                  <c:v>88.755610378455927</c:v>
                </c:pt>
                <c:pt idx="25">
                  <c:v>90.339382567230359</c:v>
                </c:pt>
                <c:pt idx="26">
                  <c:v>91.540762123760501</c:v>
                </c:pt>
                <c:pt idx="27">
                  <c:v>92.192506178124574</c:v>
                </c:pt>
                <c:pt idx="28">
                  <c:v>91.992223779935003</c:v>
                </c:pt>
                <c:pt idx="29">
                  <c:v>90.301184057254162</c:v>
                </c:pt>
                <c:pt idx="30">
                  <c:v>84.521010860178194</c:v>
                </c:pt>
                <c:pt idx="31">
                  <c:v>77.338817534344813</c:v>
                </c:pt>
                <c:pt idx="32">
                  <c:v>73.434525981201077</c:v>
                </c:pt>
                <c:pt idx="33">
                  <c:v>70.50376510501043</c:v>
                </c:pt>
                <c:pt idx="34">
                  <c:v>68.129016558663238</c:v>
                </c:pt>
                <c:pt idx="35">
                  <c:v>66.126364636803956</c:v>
                </c:pt>
                <c:pt idx="36">
                  <c:v>64.394159293370322</c:v>
                </c:pt>
                <c:pt idx="37">
                  <c:v>62.868964312573631</c:v>
                </c:pt>
                <c:pt idx="38">
                  <c:v>61.50801099985236</c:v>
                </c:pt>
                <c:pt idx="39">
                  <c:v>60.280866077692366</c:v>
                </c:pt>
                <c:pt idx="40">
                  <c:v>59.164990014887508</c:v>
                </c:pt>
                <c:pt idx="41">
                  <c:v>51.606740506106334</c:v>
                </c:pt>
                <c:pt idx="42">
                  <c:v>47.245845795076569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2B-4025-B1FC-808BBDFEE44C}"/>
            </c:ext>
          </c:extLst>
        </c:ser>
        <c:ser>
          <c:idx val="6"/>
          <c:order val="6"/>
          <c:spPr>
            <a:ln w="952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val>
            <c:numRef>
              <c:f>'304SS'!$R$14:$R$56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20.409452551425179</c:v>
                </c:pt>
                <c:pt idx="5">
                  <c:v>21.078176325696017</c:v>
                </c:pt>
                <c:pt idx="6">
                  <c:v>22.05747557723193</c:v>
                </c:pt>
                <c:pt idx="7">
                  <c:v>23.518598275962237</c:v>
                </c:pt>
                <c:pt idx="8">
                  <c:v>25.765715128600316</c:v>
                </c:pt>
                <c:pt idx="9">
                  <c:v>29.435186940851633</c:v>
                </c:pt>
                <c:pt idx="10">
                  <c:v>37.102394151358084</c:v>
                </c:pt>
                <c:pt idx="11">
                  <c:v>46.11058468591807</c:v>
                </c:pt>
                <c:pt idx="12">
                  <c:v>51.829978147973037</c:v>
                </c:pt>
                <c:pt idx="13">
                  <c:v>56.543253254438163</c:v>
                </c:pt>
                <c:pt idx="14">
                  <c:v>60.664870480873411</c:v>
                </c:pt>
                <c:pt idx="15">
                  <c:v>64.37735087439043</c:v>
                </c:pt>
                <c:pt idx="16">
                  <c:v>67.780900925313119</c:v>
                </c:pt>
                <c:pt idx="17">
                  <c:v>70.936754944571376</c:v>
                </c:pt>
                <c:pt idx="18">
                  <c:v>73.884149821676985</c:v>
                </c:pt>
                <c:pt idx="19">
                  <c:v>76.647987764053667</c:v>
                </c:pt>
                <c:pt idx="20">
                  <c:v>79.242357969146894</c:v>
                </c:pt>
                <c:pt idx="21">
                  <c:v>81.671765735687032</c:v>
                </c:pt>
                <c:pt idx="22">
                  <c:v>83.930690848445465</c:v>
                </c:pt>
                <c:pt idx="23">
                  <c:v>86.001470446468062</c:v>
                </c:pt>
                <c:pt idx="24">
                  <c:v>87.849955737045434</c:v>
                </c:pt>
                <c:pt idx="25">
                  <c:v>89.417567250144444</c:v>
                </c:pt>
                <c:pt idx="26">
                  <c:v>90.606688032645224</c:v>
                </c:pt>
                <c:pt idx="27">
                  <c:v>91.251781746536963</c:v>
                </c:pt>
                <c:pt idx="28">
                  <c:v>91.053543012773105</c:v>
                </c:pt>
                <c:pt idx="29">
                  <c:v>89.379758514490192</c:v>
                </c:pt>
                <c:pt idx="30">
                  <c:v>83.658565709321479</c:v>
                </c:pt>
                <c:pt idx="31">
                  <c:v>76.549658868627603</c:v>
                </c:pt>
                <c:pt idx="32">
                  <c:v>72.685206371870791</c:v>
                </c:pt>
                <c:pt idx="33">
                  <c:v>69.784350728476923</c:v>
                </c:pt>
                <c:pt idx="34">
                  <c:v>67.433833912766374</c:v>
                </c:pt>
                <c:pt idx="35">
                  <c:v>65.451616879478394</c:v>
                </c:pt>
                <c:pt idx="36">
                  <c:v>63.737086810908714</c:v>
                </c:pt>
                <c:pt idx="37">
                  <c:v>62.227454788977653</c:v>
                </c:pt>
                <c:pt idx="38">
                  <c:v>60.880388527217484</c:v>
                </c:pt>
                <c:pt idx="39">
                  <c:v>59.665765286669483</c:v>
                </c:pt>
                <c:pt idx="40">
                  <c:v>58.561275527572178</c:v>
                </c:pt>
                <c:pt idx="41">
                  <c:v>51.080149748991026</c:v>
                </c:pt>
                <c:pt idx="42">
                  <c:v>46.763753233837626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2B-4025-B1FC-808BBDFEE44C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val>
            <c:numRef>
              <c:f>'304SS'!$S$14:$S$56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20.19923695056395</c:v>
                </c:pt>
                <c:pt idx="5">
                  <c:v>20.861072927640603</c:v>
                </c:pt>
                <c:pt idx="6">
                  <c:v>21.830285481355205</c:v>
                </c:pt>
                <c:pt idx="7">
                  <c:v>23.276358742317811</c:v>
                </c:pt>
                <c:pt idx="8">
                  <c:v>25.500330485198905</c:v>
                </c:pt>
                <c:pt idx="9">
                  <c:v>29.132007054294526</c:v>
                </c:pt>
                <c:pt idx="10">
                  <c:v>36.720242691868137</c:v>
                </c:pt>
                <c:pt idx="11">
                  <c:v>45.635649640924129</c:v>
                </c:pt>
                <c:pt idx="12">
                  <c:v>51.296133843646523</c:v>
                </c:pt>
                <c:pt idx="13">
                  <c:v>55.960862623058858</c:v>
                </c:pt>
                <c:pt idx="14">
                  <c:v>60.040027547572144</c:v>
                </c:pt>
                <c:pt idx="15">
                  <c:v>63.714269713256137</c:v>
                </c:pt>
                <c:pt idx="16">
                  <c:v>67.082763492227713</c:v>
                </c:pt>
                <c:pt idx="17">
                  <c:v>70.206112487295968</c:v>
                </c:pt>
                <c:pt idx="18">
                  <c:v>73.123149451395108</c:v>
                </c:pt>
                <c:pt idx="19">
                  <c:v>75.858520101360298</c:v>
                </c:pt>
                <c:pt idx="20">
                  <c:v>78.426168517118612</c:v>
                </c:pt>
                <c:pt idx="21">
                  <c:v>80.830553593212088</c:v>
                </c:pt>
                <c:pt idx="22">
                  <c:v>83.066211972152814</c:v>
                </c:pt>
                <c:pt idx="23">
                  <c:v>85.115662718930992</c:v>
                </c:pt>
                <c:pt idx="24">
                  <c:v>86.945108770456613</c:v>
                </c:pt>
                <c:pt idx="25">
                  <c:v>88.496574020185122</c:v>
                </c:pt>
                <c:pt idx="26">
                  <c:v>89.673446961193818</c:v>
                </c:pt>
                <c:pt idx="27">
                  <c:v>90.31189626547507</c:v>
                </c:pt>
                <c:pt idx="28">
                  <c:v>90.115699373569896</c:v>
                </c:pt>
                <c:pt idx="29">
                  <c:v>88.45915471124691</c:v>
                </c:pt>
                <c:pt idx="30">
                  <c:v>82.796889698489636</c:v>
                </c:pt>
                <c:pt idx="31">
                  <c:v>75.761203985075767</c:v>
                </c:pt>
                <c:pt idx="32">
                  <c:v>71.936555015706986</c:v>
                </c:pt>
                <c:pt idx="33">
                  <c:v>69.065577935226614</c:v>
                </c:pt>
                <c:pt idx="34">
                  <c:v>66.739271239973931</c:v>
                </c:pt>
                <c:pt idx="35">
                  <c:v>64.777470871152573</c:v>
                </c:pt>
                <c:pt idx="36">
                  <c:v>63.080600314402275</c:v>
                </c:pt>
                <c:pt idx="37">
                  <c:v>61.586517372083705</c:v>
                </c:pt>
                <c:pt idx="38">
                  <c:v>60.253325776628394</c:v>
                </c:pt>
                <c:pt idx="39">
                  <c:v>59.051213050690642</c:v>
                </c:pt>
                <c:pt idx="40">
                  <c:v>57.958099440844215</c:v>
                </c:pt>
                <c:pt idx="41">
                  <c:v>50.554028612497532</c:v>
                </c:pt>
                <c:pt idx="42">
                  <c:v>46.282090609139196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2B-4025-B1FC-808BBDFEE44C}"/>
            </c:ext>
          </c:extLst>
        </c:ser>
        <c:ser>
          <c:idx val="8"/>
          <c:order val="8"/>
          <c:spPr>
            <a:ln w="952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val>
            <c:numRef>
              <c:f>'304SS'!$T$14:$T$56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20.64419539776544</c:v>
                </c:pt>
                <c:pt idx="6">
                  <c:v>21.603331747571325</c:v>
                </c:pt>
                <c:pt idx="7">
                  <c:v>23.034371227771839</c:v>
                </c:pt>
                <c:pt idx="8">
                  <c:v>25.235221940407691</c:v>
                </c:pt>
                <c:pt idx="9">
                  <c:v>28.829142587440099</c:v>
                </c:pt>
                <c:pt idx="10">
                  <c:v>36.338488811851889</c:v>
                </c:pt>
                <c:pt idx="11">
                  <c:v>45.161208704798639</c:v>
                </c:pt>
                <c:pt idx="12">
                  <c:v>50.76284493570089</c:v>
                </c:pt>
                <c:pt idx="13">
                  <c:v>55.379077894273827</c:v>
                </c:pt>
                <c:pt idx="14">
                  <c:v>59.415834683028685</c:v>
                </c:pt>
                <c:pt idx="15">
                  <c:v>63.051878402840757</c:v>
                </c:pt>
                <c:pt idx="16">
                  <c:v>66.385352381406221</c:v>
                </c:pt>
                <c:pt idx="17">
                  <c:v>69.476230169584113</c:v>
                </c:pt>
                <c:pt idx="18">
                  <c:v>72.362940804183182</c:v>
                </c:pt>
                <c:pt idx="19">
                  <c:v>75.069873778295602</c:v>
                </c:pt>
                <c:pt idx="20">
                  <c:v>77.610828205306106</c:v>
                </c:pt>
                <c:pt idx="21">
                  <c:v>79.990216623846038</c:v>
                </c:pt>
                <c:pt idx="22">
                  <c:v>82.202632475015008</c:v>
                </c:pt>
                <c:pt idx="23">
                  <c:v>84.230776560476968</c:v>
                </c:pt>
                <c:pt idx="24">
                  <c:v>86.041203180831857</c:v>
                </c:pt>
                <c:pt idx="25">
                  <c:v>87.576538965301538</c:v>
                </c:pt>
                <c:pt idx="26">
                  <c:v>88.741176807122955</c:v>
                </c:pt>
                <c:pt idx="27">
                  <c:v>89.372988614447877</c:v>
                </c:pt>
                <c:pt idx="28">
                  <c:v>89.178831440127368</c:v>
                </c:pt>
                <c:pt idx="29">
                  <c:v>87.539508677930939</c:v>
                </c:pt>
                <c:pt idx="30">
                  <c:v>81.936110150791393</c:v>
                </c:pt>
                <c:pt idx="31">
                  <c:v>74.973569387486066</c:v>
                </c:pt>
                <c:pt idx="32">
                  <c:v>71.188682535051242</c:v>
                </c:pt>
                <c:pt idx="33">
                  <c:v>68.347552932680088</c:v>
                </c:pt>
                <c:pt idx="34">
                  <c:v>66.045431170366783</c:v>
                </c:pt>
                <c:pt idx="35">
                  <c:v>64.104026225096945</c:v>
                </c:pt>
                <c:pt idx="36">
                  <c:v>62.42479680771384</c:v>
                </c:pt>
                <c:pt idx="37">
                  <c:v>60.946246768189042</c:v>
                </c:pt>
                <c:pt idx="38">
                  <c:v>59.626915404231674</c:v>
                </c:pt>
                <c:pt idx="39">
                  <c:v>58.43730017732176</c:v>
                </c:pt>
                <c:pt idx="40">
                  <c:v>57.355550881305149</c:v>
                </c:pt>
                <c:pt idx="41">
                  <c:v>50.028454837421492</c:v>
                </c:pt>
                <c:pt idx="42">
                  <c:v>45.800929092491174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2B-4025-B1FC-808BBDFEE44C}"/>
            </c:ext>
          </c:extLst>
        </c:ser>
        <c:ser>
          <c:idx val="9"/>
          <c:order val="9"/>
          <c:spPr>
            <a:ln w="952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val>
            <c:numRef>
              <c:f>'304SS'!$U$14:$U$56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20.427575715228731</c:v>
                </c:pt>
                <c:pt idx="6">
                  <c:v>21.376647840801063</c:v>
                </c:pt>
                <c:pt idx="7">
                  <c:v>22.792671414015341</c:v>
                </c:pt>
                <c:pt idx="8">
                  <c:v>24.970428585173984</c:v>
                </c:pt>
                <c:pt idx="9">
                  <c:v>28.526638198444985</c:v>
                </c:pt>
                <c:pt idx="10">
                  <c:v>35.957188801915962</c:v>
                </c:pt>
                <c:pt idx="11">
                  <c:v>44.687331835096735</c:v>
                </c:pt>
                <c:pt idx="12">
                  <c:v>50.230190058978394</c:v>
                </c:pt>
                <c:pt idx="13">
                  <c:v>54.797984853760759</c:v>
                </c:pt>
                <c:pt idx="14">
                  <c:v>58.7923839261111</c:v>
                </c:pt>
                <c:pt idx="15">
                  <c:v>62.390274614472958</c:v>
                </c:pt>
                <c:pt idx="16">
                  <c:v>65.688770427938351</c:v>
                </c:pt>
                <c:pt idx="17">
                  <c:v>68.747215614489775</c:v>
                </c:pt>
                <c:pt idx="18">
                  <c:v>71.6036359747917</c:v>
                </c:pt>
                <c:pt idx="19">
                  <c:v>74.282165082819617</c:v>
                </c:pt>
                <c:pt idx="20">
                  <c:v>76.796457257767784</c:v>
                </c:pt>
                <c:pt idx="21">
                  <c:v>79.150878737469711</c:v>
                </c:pt>
                <c:pt idx="22">
                  <c:v>81.340079694084295</c:v>
                </c:pt>
                <c:pt idx="23">
                  <c:v>83.346942449881112</c:v>
                </c:pt>
                <c:pt idx="24">
                  <c:v>85.138372251411099</c:v>
                </c:pt>
                <c:pt idx="25">
                  <c:v>86.65759774706541</c:v>
                </c:pt>
                <c:pt idx="26">
                  <c:v>87.81001503610166</c:v>
                </c:pt>
                <c:pt idx="27">
                  <c:v>88.435197237840669</c:v>
                </c:pt>
                <c:pt idx="28">
                  <c:v>88.243077356069136</c:v>
                </c:pt>
                <c:pt idx="29">
                  <c:v>86.620956018751713</c:v>
                </c:pt>
                <c:pt idx="30">
                  <c:v>81.076353990419136</c:v>
                </c:pt>
                <c:pt idx="31">
                  <c:v>74.186871214637009</c:v>
                </c:pt>
                <c:pt idx="32">
                  <c:v>70.441699205654018</c:v>
                </c:pt>
                <c:pt idx="33">
                  <c:v>67.63038159549923</c:v>
                </c:pt>
                <c:pt idx="34">
                  <c:v>65.352416012475302</c:v>
                </c:pt>
                <c:pt idx="35">
                  <c:v>63.43138224248338</c:v>
                </c:pt>
                <c:pt idx="36">
                  <c:v>61.769772990783231</c:v>
                </c:pt>
                <c:pt idx="37">
                  <c:v>60.306737386866381</c:v>
                </c:pt>
                <c:pt idx="38">
                  <c:v>59.001249775872715</c:v>
                </c:pt>
                <c:pt idx="39">
                  <c:v>57.824117189619365</c:v>
                </c:pt>
                <c:pt idx="40">
                  <c:v>56.753718696313754</c:v>
                </c:pt>
                <c:pt idx="41">
                  <c:v>49.503505920988673</c:v>
                </c:pt>
                <c:pt idx="42">
                  <c:v>45.320339632415838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2B-4025-B1FC-808BBDFEE44C}"/>
            </c:ext>
          </c:extLst>
        </c:ser>
        <c:ser>
          <c:idx val="10"/>
          <c:order val="10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'304SS'!$V$14:$V$56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20.211245744534938</c:v>
                </c:pt>
                <c:pt idx="6">
                  <c:v>21.150267105984618</c:v>
                </c:pt>
                <c:pt idx="7">
                  <c:v>22.551294854811044</c:v>
                </c:pt>
                <c:pt idx="8">
                  <c:v>24.705989370293729</c:v>
                </c:pt>
                <c:pt idx="9">
                  <c:v>28.224538385354514</c:v>
                </c:pt>
                <c:pt idx="10">
                  <c:v>35.576398750850302</c:v>
                </c:pt>
                <c:pt idx="11">
                  <c:v>44.214088738557223</c:v>
                </c:pt>
                <c:pt idx="12">
                  <c:v>49.698247566394627</c:v>
                </c:pt>
                <c:pt idx="13">
                  <c:v>54.217668979633054</c:v>
                </c:pt>
                <c:pt idx="14">
                  <c:v>58.169766985703824</c:v>
                </c:pt>
                <c:pt idx="15">
                  <c:v>61.72955566930392</c:v>
                </c:pt>
                <c:pt idx="16">
                  <c:v>64.99312009822286</c:v>
                </c:pt>
                <c:pt idx="17">
                  <c:v>68.01917605920984</c:v>
                </c:pt>
                <c:pt idx="18">
                  <c:v>70.845346656081801</c:v>
                </c:pt>
                <c:pt idx="19">
                  <c:v>73.495509885969312</c:v>
                </c:pt>
                <c:pt idx="20">
                  <c:v>75.983175467527019</c:v>
                </c:pt>
                <c:pt idx="21">
                  <c:v>78.31266339971431</c:v>
                </c:pt>
                <c:pt idx="22">
                  <c:v>80.478680509875957</c:v>
                </c:pt>
                <c:pt idx="23">
                  <c:v>82.464290398117669</c:v>
                </c:pt>
                <c:pt idx="24">
                  <c:v>84.23674878757862</c:v>
                </c:pt>
                <c:pt idx="25">
                  <c:v>85.739885540665824</c:v>
                </c:pt>
                <c:pt idx="26">
                  <c:v>86.880098620948203</c:v>
                </c:pt>
                <c:pt idx="27">
                  <c:v>87.498660083679027</c:v>
                </c:pt>
                <c:pt idx="28">
                  <c:v>87.308574769737405</c:v>
                </c:pt>
                <c:pt idx="29">
                  <c:v>85.703631851741775</c:v>
                </c:pt>
                <c:pt idx="30">
                  <c:v>80.217747686508517</c:v>
                </c:pt>
                <c:pt idx="31">
                  <c:v>73.401225188918829</c:v>
                </c:pt>
                <c:pt idx="32">
                  <c:v>69.69571490789815</c:v>
                </c:pt>
                <c:pt idx="33">
                  <c:v>66.914169418757325</c:v>
                </c:pt>
                <c:pt idx="34">
                  <c:v>64.660327708026742</c:v>
                </c:pt>
                <c:pt idx="35">
                  <c:v>62.75963786846286</c:v>
                </c:pt>
                <c:pt idx="36">
                  <c:v>61.115625216855442</c:v>
                </c:pt>
                <c:pt idx="37">
                  <c:v>59.6680832992052</c:v>
                </c:pt>
                <c:pt idx="38">
                  <c:v>58.376420926240982</c:v>
                </c:pt>
                <c:pt idx="39">
                  <c:v>57.211754286090915</c:v>
                </c:pt>
                <c:pt idx="40">
                  <c:v>56.15269141468756</c:v>
                </c:pt>
                <c:pt idx="41">
                  <c:v>48.979259082576817</c:v>
                </c:pt>
                <c:pt idx="42">
                  <c:v>44.840392923066275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2B-4025-B1FC-808BBDFEE44C}"/>
            </c:ext>
          </c:extLst>
        </c:ser>
        <c:ser>
          <c:idx val="11"/>
          <c:order val="11"/>
          <c:spPr>
            <a:ln w="952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val>
            <c:numRef>
              <c:f>'304SS'!$W$14:$W$56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20.924222753368465</c:v>
                </c:pt>
                <c:pt idx="7">
                  <c:v>22.310276960305622</c:v>
                </c:pt>
                <c:pt idx="8">
                  <c:v>24.441943089224804</c:v>
                </c:pt>
                <c:pt idx="9">
                  <c:v>27.922887466468392</c:v>
                </c:pt>
                <c:pt idx="10">
                  <c:v>35.196174520879488</c:v>
                </c:pt>
                <c:pt idx="11">
                  <c:v>43.741548840345139</c:v>
                </c:pt>
                <c:pt idx="12">
                  <c:v>49.167095494365988</c:v>
                </c:pt>
                <c:pt idx="13">
                  <c:v>53.638215404723347</c:v>
                </c:pt>
                <c:pt idx="14">
                  <c:v>57.548075200241911</c:v>
                </c:pt>
                <c:pt idx="15">
                  <c:v>61.06981849536524</c:v>
                </c:pt>
                <c:pt idx="16">
                  <c:v>64.298503444755184</c:v>
                </c:pt>
                <c:pt idx="17">
                  <c:v>67.292218307766703</c:v>
                </c:pt>
                <c:pt idx="18">
                  <c:v>70.088184089741929</c:v>
                </c:pt>
                <c:pt idx="19">
                  <c:v>72.710023590731595</c:v>
                </c:pt>
                <c:pt idx="20">
                  <c:v>75.171102143714634</c:v>
                </c:pt>
                <c:pt idx="21">
                  <c:v>77.475693577483256</c:v>
                </c:pt>
                <c:pt idx="22">
                  <c:v>79.618561290383468</c:v>
                </c:pt>
                <c:pt idx="23">
                  <c:v>81.582949890993831</c:v>
                </c:pt>
                <c:pt idx="24">
                  <c:v>83.336465058263926</c:v>
                </c:pt>
                <c:pt idx="25">
                  <c:v>84.823536975264545</c:v>
                </c:pt>
                <c:pt idx="26">
                  <c:v>85.951563981192152</c:v>
                </c:pt>
                <c:pt idx="27">
                  <c:v>86.563514542760558</c:v>
                </c:pt>
                <c:pt idx="28">
                  <c:v>86.375460773456965</c:v>
                </c:pt>
                <c:pt idx="29">
                  <c:v>84.787670749137135</c:v>
                </c:pt>
                <c:pt idx="30">
                  <c:v>79.360417197335082</c:v>
                </c:pt>
                <c:pt idx="31">
                  <c:v>72.616746565272194</c:v>
                </c:pt>
                <c:pt idx="32">
                  <c:v>68.950839078314985</c:v>
                </c:pt>
                <c:pt idx="33">
                  <c:v>66.199021471390225</c:v>
                </c:pt>
                <c:pt idx="34">
                  <c:v>63.969267786964394</c:v>
                </c:pt>
                <c:pt idx="35">
                  <c:v>62.088891648506767</c:v>
                </c:pt>
                <c:pt idx="36">
                  <c:v>60.462449449965646</c:v>
                </c:pt>
                <c:pt idx="37">
                  <c:v>59.03037819630373</c:v>
                </c:pt>
                <c:pt idx="38">
                  <c:v>57.752520518260489</c:v>
                </c:pt>
                <c:pt idx="39">
                  <c:v>56.600301300895538</c:v>
                </c:pt>
                <c:pt idx="40">
                  <c:v>55.552557207640305</c:v>
                </c:pt>
                <c:pt idx="41">
                  <c:v>48.455791229643317</c:v>
                </c:pt>
                <c:pt idx="42">
                  <c:v>44.36115937303321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E2B-4025-B1FC-808BBDFEE44C}"/>
            </c:ext>
          </c:extLst>
        </c:ser>
        <c:ser>
          <c:idx val="12"/>
          <c:order val="12"/>
          <c:spPr>
            <a:ln w="952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val>
            <c:numRef>
              <c:f>'304SS'!$X$14:$X$56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20.698547843891969</c:v>
                </c:pt>
                <c:pt idx="7">
                  <c:v>22.069652981448293</c:v>
                </c:pt>
                <c:pt idx="8">
                  <c:v>24.178328361016916</c:v>
                </c:pt>
                <c:pt idx="9">
                  <c:v>27.621729560839459</c:v>
                </c:pt>
                <c:pt idx="10">
                  <c:v>34.816571723081907</c:v>
                </c:pt>
                <c:pt idx="11">
                  <c:v>43.26978125350287</c:v>
                </c:pt>
                <c:pt idx="12">
                  <c:v>48.636811528471618</c:v>
                </c:pt>
                <c:pt idx="13">
                  <c:v>53.059708879122859</c:v>
                </c:pt>
                <c:pt idx="14">
                  <c:v>56.927399497519787</c:v>
                </c:pt>
                <c:pt idx="15">
                  <c:v>60.41115958491806</c:v>
                </c:pt>
                <c:pt idx="16">
                  <c:v>63.605022061221661</c:v>
                </c:pt>
                <c:pt idx="17">
                  <c:v>66.566448684011704</c:v>
                </c:pt>
                <c:pt idx="18">
                  <c:v>69.332259017338544</c:v>
                </c:pt>
                <c:pt idx="19">
                  <c:v>71.925821081262953</c:v>
                </c:pt>
                <c:pt idx="20">
                  <c:v>74.36035605906973</c:v>
                </c:pt>
                <c:pt idx="21">
                  <c:v>76.640091684843654</c:v>
                </c:pt>
                <c:pt idx="22">
                  <c:v>78.759847835473238</c:v>
                </c:pt>
                <c:pt idx="23">
                  <c:v>80.703049832172681</c:v>
                </c:pt>
                <c:pt idx="24">
                  <c:v>82.437652737739981</c:v>
                </c:pt>
                <c:pt idx="25">
                  <c:v>83.908686074755593</c:v>
                </c:pt>
                <c:pt idx="26">
                  <c:v>85.024546923046159</c:v>
                </c:pt>
                <c:pt idx="27">
                  <c:v>85.629897388199339</c:v>
                </c:pt>
                <c:pt idx="28">
                  <c:v>85.4438718432109</c:v>
                </c:pt>
                <c:pt idx="29">
                  <c:v>83.873206678162063</c:v>
                </c:pt>
                <c:pt idx="30">
                  <c:v>78.504487914889339</c:v>
                </c:pt>
                <c:pt idx="31">
                  <c:v>71.833550080472889</c:v>
                </c:pt>
                <c:pt idx="32">
                  <c:v>68.207180661429589</c:v>
                </c:pt>
                <c:pt idx="33">
                  <c:v>65.485042349963422</c:v>
                </c:pt>
                <c:pt idx="34">
                  <c:v>63.279337322771788</c:v>
                </c:pt>
                <c:pt idx="35">
                  <c:v>61.419241685044341</c:v>
                </c:pt>
                <c:pt idx="36">
                  <c:v>59.81034122271253</c:v>
                </c:pt>
                <c:pt idx="37">
                  <c:v>58.393715348042392</c:v>
                </c:pt>
                <c:pt idx="38">
                  <c:v>57.129639802755783</c:v>
                </c:pt>
                <c:pt idx="39">
                  <c:v>55.989847664314667</c:v>
                </c:pt>
                <c:pt idx="40">
                  <c:v>54.953403849984333</c:v>
                </c:pt>
                <c:pt idx="41">
                  <c:v>47.933178923883887</c:v>
                </c:pt>
                <c:pt idx="42">
                  <c:v>43.882709074363454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E2B-4025-B1FC-808BBDFEE44C}"/>
            </c:ext>
          </c:extLst>
        </c:ser>
        <c:ser>
          <c:idx val="13"/>
          <c:order val="13"/>
          <c:spPr>
            <a:ln w="952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val>
            <c:numRef>
              <c:f>'304SS'!$Y$14:$Y$56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20.473275274684418</c:v>
                </c:pt>
                <c:pt idx="7">
                  <c:v>21.829457994527164</c:v>
                </c:pt>
                <c:pt idx="8">
                  <c:v>23.915183613370413</c:v>
                </c:pt>
                <c:pt idx="9">
                  <c:v>27.32110856891984</c:v>
                </c:pt>
                <c:pt idx="10">
                  <c:v>34.437645692994622</c:v>
                </c:pt>
                <c:pt idx="11">
                  <c:v>42.79885474863206</c:v>
                </c:pt>
                <c:pt idx="12">
                  <c:v>48.107472969374804</c:v>
                </c:pt>
                <c:pt idx="13">
                  <c:v>52.48223373300376</c:v>
                </c:pt>
                <c:pt idx="14">
                  <c:v>56.307830354803556</c:v>
                </c:pt>
                <c:pt idx="15">
                  <c:v>59.75367495212447</c:v>
                </c:pt>
                <c:pt idx="16">
                  <c:v>62.912777037933104</c:v>
                </c:pt>
                <c:pt idx="17">
                  <c:v>65.841972984983613</c:v>
                </c:pt>
                <c:pt idx="18">
                  <c:v>68.577681631736681</c:v>
                </c:pt>
                <c:pt idx="19">
                  <c:v>71.143016672492791</c:v>
                </c:pt>
                <c:pt idx="20">
                  <c:v>73.551055397837203</c:v>
                </c:pt>
                <c:pt idx="21">
                  <c:v>75.805979529326336</c:v>
                </c:pt>
                <c:pt idx="22">
                  <c:v>77.90266532169953</c:v>
                </c:pt>
                <c:pt idx="23">
                  <c:v>79.824718486626452</c:v>
                </c:pt>
                <c:pt idx="24">
                  <c:v>81.540442847861115</c:v>
                </c:pt>
                <c:pt idx="25">
                  <c:v>82.995466198972466</c:v>
                </c:pt>
                <c:pt idx="26">
                  <c:v>84.099182579831393</c:v>
                </c:pt>
                <c:pt idx="27">
                  <c:v>84.697944715427127</c:v>
                </c:pt>
                <c:pt idx="28">
                  <c:v>84.513943778772273</c:v>
                </c:pt>
                <c:pt idx="29">
                  <c:v>82.96037294226106</c:v>
                </c:pt>
                <c:pt idx="30">
                  <c:v>77.650084609870575</c:v>
                </c:pt>
                <c:pt idx="31">
                  <c:v>71.051749902799912</c:v>
                </c:pt>
                <c:pt idx="32">
                  <c:v>67.464848061969562</c:v>
                </c:pt>
                <c:pt idx="33">
                  <c:v>64.772336132788155</c:v>
                </c:pt>
                <c:pt idx="34">
                  <c:v>62.590636888134355</c:v>
                </c:pt>
                <c:pt idx="35">
                  <c:v>60.750785594427704</c:v>
                </c:pt>
                <c:pt idx="36">
                  <c:v>59.159395594350649</c:v>
                </c:pt>
                <c:pt idx="37">
                  <c:v>57.758187562168764</c:v>
                </c:pt>
                <c:pt idx="38">
                  <c:v>56.50786957842255</c:v>
                </c:pt>
                <c:pt idx="39">
                  <c:v>55.380482363521274</c:v>
                </c:pt>
                <c:pt idx="40">
                  <c:v>54.355318681626052</c:v>
                </c:pt>
                <c:pt idx="41">
                  <c:v>47.411498347646983</c:v>
                </c:pt>
                <c:pt idx="42">
                  <c:v>43.405111771812273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E2B-4025-B1FC-808BBDFEE44C}"/>
            </c:ext>
          </c:extLst>
        </c:ser>
        <c:ser>
          <c:idx val="14"/>
          <c:order val="14"/>
          <c:spPr>
            <a:ln w="952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val>
            <c:numRef>
              <c:f>'304SS'!$Z$14:$Z$56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20.248437764683139</c:v>
                </c:pt>
                <c:pt idx="7">
                  <c:v>21.589726885834661</c:v>
                </c:pt>
                <c:pt idx="8">
                  <c:v>23.652547065836547</c:v>
                </c:pt>
                <c:pt idx="9">
                  <c:v>27.021068153368638</c:v>
                </c:pt>
                <c:pt idx="10">
                  <c:v>34.059451466421933</c:v>
                </c:pt>
                <c:pt idx="11">
                  <c:v>42.328837723828634</c:v>
                </c:pt>
                <c:pt idx="12">
                  <c:v>47.579156699028822</c:v>
                </c:pt>
                <c:pt idx="13">
                  <c:v>51.90587383975187</c:v>
                </c:pt>
                <c:pt idx="14">
                  <c:v>55.689457759276415</c:v>
                </c:pt>
                <c:pt idx="15">
                  <c:v>59.097460091072229</c:v>
                </c:pt>
                <c:pt idx="16">
                  <c:v>62.221868917630289</c:v>
                </c:pt>
                <c:pt idx="17">
                  <c:v>65.118896434656563</c:v>
                </c:pt>
                <c:pt idx="18">
                  <c:v>67.824561528926083</c:v>
                </c:pt>
                <c:pt idx="19">
                  <c:v>70.361724060147495</c:v>
                </c:pt>
                <c:pt idx="20">
                  <c:v>72.743317704100235</c:v>
                </c:pt>
                <c:pt idx="21">
                  <c:v>74.973478258674405</c:v>
                </c:pt>
                <c:pt idx="22">
                  <c:v>77.047138247580037</c:v>
                </c:pt>
                <c:pt idx="23">
                  <c:v>78.948083424561986</c:v>
                </c:pt>
                <c:pt idx="24">
                  <c:v>80.644965700783246</c:v>
                </c:pt>
                <c:pt idx="25">
                  <c:v>82.084009985386245</c:v>
                </c:pt>
                <c:pt idx="26">
                  <c:v>83.175605352900206</c:v>
                </c:pt>
                <c:pt idx="27">
                  <c:v>83.767791882695491</c:v>
                </c:pt>
                <c:pt idx="28">
                  <c:v>83.585811644335365</c:v>
                </c:pt>
                <c:pt idx="29">
                  <c:v>82.049302122821658</c:v>
                </c:pt>
                <c:pt idx="30">
                  <c:v>76.797331377139912</c:v>
                </c:pt>
                <c:pt idx="31">
                  <c:v>70.271459582123555</c:v>
                </c:pt>
                <c:pt idx="32">
                  <c:v>66.723949097472968</c:v>
                </c:pt>
                <c:pt idx="33">
                  <c:v>64.061006334420739</c:v>
                </c:pt>
                <c:pt idx="34">
                  <c:v>61.903266510971335</c:v>
                </c:pt>
                <c:pt idx="35">
                  <c:v>60.083620464256164</c:v>
                </c:pt>
                <c:pt idx="36">
                  <c:v>58.509707109232615</c:v>
                </c:pt>
                <c:pt idx="37">
                  <c:v>57.123887143724126</c:v>
                </c:pt>
                <c:pt idx="38">
                  <c:v>55.887300152132489</c:v>
                </c:pt>
                <c:pt idx="39">
                  <c:v>54.772293903676733</c:v>
                </c:pt>
                <c:pt idx="40">
                  <c:v>53.75838856938288</c:v>
                </c:pt>
                <c:pt idx="41">
                  <c:v>46.890825270628589</c:v>
                </c:pt>
                <c:pt idx="42">
                  <c:v>42.928436832352602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2B-4025-B1FC-808BBDFEE44C}"/>
            </c:ext>
          </c:extLst>
        </c:ser>
        <c:ser>
          <c:idx val="15"/>
          <c:order val="15"/>
          <c:spPr>
            <a:ln w="952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val>
            <c:numRef>
              <c:f>'304SS'!$AA$14:$AA$56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20.024067840383118</c:v>
                </c:pt>
                <c:pt idx="7">
                  <c:v>21.350494336473158</c:v>
                </c:pt>
                <c:pt idx="8">
                  <c:v>23.390456713171382</c:v>
                </c:pt>
                <c:pt idx="9">
                  <c:v>26.721651720035123</c:v>
                </c:pt>
                <c:pt idx="10">
                  <c:v>33.682043755465081</c:v>
                </c:pt>
                <c:pt idx="11">
                  <c:v>41.859798174892745</c:v>
                </c:pt>
                <c:pt idx="12">
                  <c:v>47.051939147191824</c:v>
                </c:pt>
                <c:pt idx="13">
                  <c:v>51.330712579436543</c:v>
                </c:pt>
                <c:pt idx="14">
                  <c:v>55.072371168845635</c:v>
                </c:pt>
                <c:pt idx="15">
                  <c:v>58.442609934183352</c:v>
                </c:pt>
                <c:pt idx="16">
                  <c:v>61.532397651693685</c:v>
                </c:pt>
                <c:pt idx="17">
                  <c:v>64.397323638110819</c:v>
                </c:pt>
                <c:pt idx="18">
                  <c:v>67.073007660287885</c:v>
                </c:pt>
                <c:pt idx="19">
                  <c:v>69.582056271231465</c:v>
                </c:pt>
                <c:pt idx="20">
                  <c:v>71.937259830585219</c:v>
                </c:pt>
                <c:pt idx="21">
                  <c:v>74.142708308078596</c:v>
                </c:pt>
                <c:pt idx="22">
                  <c:v>76.19339037937192</c:v>
                </c:pt>
                <c:pt idx="23">
                  <c:v>78.073271465858866</c:v>
                </c:pt>
                <c:pt idx="24">
                  <c:v>79.751350842207714</c:v>
                </c:pt>
                <c:pt idx="25">
                  <c:v>81.174449291336742</c:v>
                </c:pt>
                <c:pt idx="26">
                  <c:v>82.253948853099075</c:v>
                </c:pt>
                <c:pt idx="27">
                  <c:v>82.83957345212194</c:v>
                </c:pt>
                <c:pt idx="28">
                  <c:v>82.659609709690031</c:v>
                </c:pt>
                <c:pt idx="29">
                  <c:v>81.14012602142995</c:v>
                </c:pt>
                <c:pt idx="30">
                  <c:v>75.946351581672104</c:v>
                </c:pt>
                <c:pt idx="31">
                  <c:v>69.492792000450009</c:v>
                </c:pt>
                <c:pt idx="32">
                  <c:v>65.984590951329437</c:v>
                </c:pt>
                <c:pt idx="33">
                  <c:v>63.351155860577926</c:v>
                </c:pt>
                <c:pt idx="34">
                  <c:v>61.217325630869659</c:v>
                </c:pt>
                <c:pt idx="35">
                  <c:v>59.417842811090765</c:v>
                </c:pt>
                <c:pt idx="36">
                  <c:v>57.86136975563133</c:v>
                </c:pt>
                <c:pt idx="37">
                  <c:v>56.490905854840925</c:v>
                </c:pt>
                <c:pt idx="38">
                  <c:v>55.268021299601081</c:v>
                </c:pt>
                <c:pt idx="39">
                  <c:v>54.165370269383267</c:v>
                </c:pt>
                <c:pt idx="40">
                  <c:v>53.162699869149357</c:v>
                </c:pt>
                <c:pt idx="41">
                  <c:v>46.371235016871495</c:v>
                </c:pt>
                <c:pt idx="42">
                  <c:v>42.452753214962968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E2B-4025-B1FC-808BBDFEE44C}"/>
            </c:ext>
          </c:extLst>
        </c:ser>
        <c:ser>
          <c:idx val="16"/>
          <c:order val="16"/>
          <c:spPr>
            <a:ln w="952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val>
            <c:numRef>
              <c:f>'304SS'!$AB$14:$AB$56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21.111794807311899</c:v>
                </c:pt>
                <c:pt idx="8">
                  <c:v>23.128950308855355</c:v>
                </c:pt>
                <c:pt idx="9">
                  <c:v>26.422902399131242</c:v>
                </c:pt>
                <c:pt idx="10">
                  <c:v>33.305476924790632</c:v>
                </c:pt>
                <c:pt idx="11">
                  <c:v>41.391803665835269</c:v>
                </c:pt>
                <c:pt idx="12">
                  <c:v>46.525896258275083</c:v>
                </c:pt>
                <c:pt idx="13">
                  <c:v>50.756832802644105</c:v>
                </c:pt>
                <c:pt idx="14">
                  <c:v>54.456659473339805</c:v>
                </c:pt>
                <c:pt idx="15">
                  <c:v>57.78921881103669</c:v>
                </c:pt>
                <c:pt idx="16">
                  <c:v>60.84446255678904</c:v>
                </c:pt>
                <c:pt idx="17">
                  <c:v>63.677358536159858</c:v>
                </c:pt>
                <c:pt idx="18">
                  <c:v>66.323128285336381</c:v>
                </c:pt>
                <c:pt idx="19">
                  <c:v>68.804125615001098</c:v>
                </c:pt>
                <c:pt idx="20">
                  <c:v>71.132997887976344</c:v>
                </c:pt>
                <c:pt idx="21">
                  <c:v>73.313789347937913</c:v>
                </c:pt>
                <c:pt idx="22">
                  <c:v>75.341544697387562</c:v>
                </c:pt>
                <c:pt idx="23">
                  <c:v>77.200408625060675</c:v>
                </c:pt>
                <c:pt idx="24">
                  <c:v>78.859726995190314</c:v>
                </c:pt>
                <c:pt idx="25">
                  <c:v>80.266915136838705</c:v>
                </c:pt>
                <c:pt idx="26">
                  <c:v>81.334345842814287</c:v>
                </c:pt>
                <c:pt idx="27">
                  <c:v>81.913423131322972</c:v>
                </c:pt>
                <c:pt idx="28">
                  <c:v>81.735471391981378</c:v>
                </c:pt>
                <c:pt idx="29">
                  <c:v>80.23297560270106</c:v>
                </c:pt>
                <c:pt idx="30">
                  <c:v>75.097267805045362</c:v>
                </c:pt>
                <c:pt idx="31">
                  <c:v>68.715859322958252</c:v>
                </c:pt>
                <c:pt idx="32">
                  <c:v>65.246880126289014</c:v>
                </c:pt>
                <c:pt idx="33">
                  <c:v>62.642886963500978</c:v>
                </c:pt>
                <c:pt idx="34">
                  <c:v>60.532913055951553</c:v>
                </c:pt>
                <c:pt idx="35">
                  <c:v>58.753548538589719</c:v>
                </c:pt>
                <c:pt idx="36">
                  <c:v>57.214476924972111</c:v>
                </c:pt>
                <c:pt idx="37">
                  <c:v>55.859334874940558</c:v>
                </c:pt>
                <c:pt idx="38">
                  <c:v>54.650122226446953</c:v>
                </c:pt>
                <c:pt idx="39">
                  <c:v>53.559798886520248</c:v>
                </c:pt>
                <c:pt idx="40">
                  <c:v>52.568338388439791</c:v>
                </c:pt>
                <c:pt idx="41">
                  <c:v>45.852802432093142</c:v>
                </c:pt>
                <c:pt idx="42">
                  <c:v>41.978129440716216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E2B-4025-B1FC-808BBDFEE44C}"/>
            </c:ext>
          </c:extLst>
        </c:ser>
        <c:ser>
          <c:idx val="17"/>
          <c:order val="17"/>
          <c:spPr>
            <a:ln w="952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val>
            <c:numRef>
              <c:f>'304SS'!$AC$14:$AC$56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20.873662524106042</c:v>
                </c:pt>
                <c:pt idx="8">
                  <c:v>22.868065348790523</c:v>
                </c:pt>
                <c:pt idx="9">
                  <c:v>26.124863026607056</c:v>
                </c:pt>
                <c:pt idx="10">
                  <c:v>32.929804968154642</c:v>
                </c:pt>
                <c:pt idx="11">
                  <c:v>40.924921299702184</c:v>
                </c:pt>
                <c:pt idx="12">
                  <c:v>46.001103458548528</c:v>
                </c:pt>
                <c:pt idx="13">
                  <c:v>50.184316794701225</c:v>
                </c:pt>
                <c:pt idx="14">
                  <c:v>53.842410956124255</c:v>
                </c:pt>
                <c:pt idx="15">
                  <c:v>57.137380407634396</c:v>
                </c:pt>
                <c:pt idx="16">
                  <c:v>60.158162271980324</c:v>
                </c:pt>
                <c:pt idx="17">
                  <c:v>62.959104360466476</c:v>
                </c:pt>
                <c:pt idx="18">
                  <c:v>65.575030924970221</c:v>
                </c:pt>
                <c:pt idx="19">
                  <c:v>68.028043634467252</c:v>
                </c:pt>
                <c:pt idx="20">
                  <c:v>70.330647194776418</c:v>
                </c:pt>
                <c:pt idx="21">
                  <c:v>72.486840232183383</c:v>
                </c:pt>
                <c:pt idx="22">
                  <c:v>74.491723342889031</c:v>
                </c:pt>
                <c:pt idx="23">
                  <c:v>76.329620056959229</c:v>
                </c:pt>
                <c:pt idx="24">
                  <c:v>77.970222004555836</c:v>
                </c:pt>
                <c:pt idx="25">
                  <c:v>79.361537648004543</c:v>
                </c:pt>
                <c:pt idx="26">
                  <c:v>80.416928178642223</c:v>
                </c:pt>
                <c:pt idx="27">
                  <c:v>80.989473715676255</c:v>
                </c:pt>
                <c:pt idx="28">
                  <c:v>80.813529198097498</c:v>
                </c:pt>
                <c:pt idx="29">
                  <c:v>79.327980937725741</c:v>
                </c:pt>
                <c:pt idx="30">
                  <c:v>74.25020179250798</c:v>
                </c:pt>
                <c:pt idx="31">
                  <c:v>67.940772949564689</c:v>
                </c:pt>
                <c:pt idx="32">
                  <c:v>64.51092239847182</c:v>
                </c:pt>
                <c:pt idx="33">
                  <c:v>61.936301197801022</c:v>
                </c:pt>
                <c:pt idx="34">
                  <c:v>59.850126920207053</c:v>
                </c:pt>
                <c:pt idx="35">
                  <c:v>58.090832896095186</c:v>
                </c:pt>
                <c:pt idx="36">
                  <c:v>56.569121371504266</c:v>
                </c:pt>
                <c:pt idx="37">
                  <c:v>55.229264761360113</c:v>
                </c:pt>
                <c:pt idx="38">
                  <c:v>54.033691529670968</c:v>
                </c:pt>
                <c:pt idx="39">
                  <c:v>52.955666584491802</c:v>
                </c:pt>
                <c:pt idx="40">
                  <c:v>51.975389349334812</c:v>
                </c:pt>
                <c:pt idx="41">
                  <c:v>45.335601851365652</c:v>
                </c:pt>
                <c:pt idx="42">
                  <c:v>41.504633563190609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E2B-4025-B1FC-808BBDFEE44C}"/>
            </c:ext>
          </c:extLst>
        </c:ser>
        <c:ser>
          <c:idx val="18"/>
          <c:order val="18"/>
          <c:spPr>
            <a:ln w="952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val>
            <c:numRef>
              <c:f>'304SS'!$AD$14:$AD$56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20.636131462788526</c:v>
                </c:pt>
                <c:pt idx="8">
                  <c:v>22.60783905518711</c:v>
                </c:pt>
                <c:pt idx="9">
                  <c:v>25.827576125742471</c:v>
                </c:pt>
                <c:pt idx="10">
                  <c:v>32.555081485199437</c:v>
                </c:pt>
                <c:pt idx="11">
                  <c:v>40.45921768973782</c:v>
                </c:pt>
                <c:pt idx="12">
                  <c:v>45.477635623727146</c:v>
                </c:pt>
                <c:pt idx="13">
                  <c:v>49.613246240313671</c:v>
                </c:pt>
                <c:pt idx="14">
                  <c:v>53.229713256162292</c:v>
                </c:pt>
                <c:pt idx="15">
                  <c:v>56.487187726141414</c:v>
                </c:pt>
                <c:pt idx="16">
                  <c:v>59.473594716340642</c:v>
                </c:pt>
                <c:pt idx="17">
                  <c:v>62.242663589180111</c:v>
                </c:pt>
                <c:pt idx="18">
                  <c:v>64.828822315266535</c:v>
                </c:pt>
                <c:pt idx="19">
                  <c:v>67.253921058460847</c:v>
                </c:pt>
                <c:pt idx="20">
                  <c:v>69.530322227750133</c:v>
                </c:pt>
                <c:pt idx="21">
                  <c:v>71.661978947201916</c:v>
                </c:pt>
                <c:pt idx="22">
                  <c:v>73.644047565599195</c:v>
                </c:pt>
                <c:pt idx="23">
                  <c:v>75.461030002810645</c:v>
                </c:pt>
                <c:pt idx="24">
                  <c:v>77.082962781958159</c:v>
                </c:pt>
                <c:pt idx="25">
                  <c:v>78.458446001124145</c:v>
                </c:pt>
                <c:pt idx="26">
                  <c:v>79.501826754725457</c:v>
                </c:pt>
                <c:pt idx="27">
                  <c:v>80.06785703125324</c:v>
                </c:pt>
                <c:pt idx="28">
                  <c:v>79.893914667726023</c:v>
                </c:pt>
                <c:pt idx="29">
                  <c:v>78.42527114817382</c:v>
                </c:pt>
                <c:pt idx="30">
                  <c:v>73.405274400659707</c:v>
                </c:pt>
                <c:pt idx="31">
                  <c:v>67.167643467050269</c:v>
                </c:pt>
                <c:pt idx="32">
                  <c:v>63.776822771912052</c:v>
                </c:pt>
                <c:pt idx="33">
                  <c:v>61.231499376817034</c:v>
                </c:pt>
                <c:pt idx="34">
                  <c:v>59.169064641322016</c:v>
                </c:pt>
                <c:pt idx="35">
                  <c:v>57.429790437700888</c:v>
                </c:pt>
                <c:pt idx="36">
                  <c:v>55.925395172440965</c:v>
                </c:pt>
                <c:pt idx="37">
                  <c:v>54.600785410436345</c:v>
                </c:pt>
                <c:pt idx="38">
                  <c:v>53.418817159582645</c:v>
                </c:pt>
                <c:pt idx="39">
                  <c:v>52.353059558912825</c:v>
                </c:pt>
                <c:pt idx="40">
                  <c:v>51.38393735185803</c:v>
                </c:pt>
                <c:pt idx="41">
                  <c:v>44.819707067171116</c:v>
                </c:pt>
                <c:pt idx="42">
                  <c:v>41.032333139224576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E2B-4025-B1FC-808BBDFEE44C}"/>
            </c:ext>
          </c:extLst>
        </c:ser>
        <c:ser>
          <c:idx val="19"/>
          <c:order val="19"/>
          <c:spPr>
            <a:ln w="952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val>
            <c:numRef>
              <c:f>'304SS'!$AE$14:$AE$56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20.399235334945288</c:v>
                </c:pt>
                <c:pt idx="8">
                  <c:v>22.348308360650954</c:v>
                </c:pt>
                <c:pt idx="9">
                  <c:v>25.531083888968453</c:v>
                </c:pt>
                <c:pt idx="10">
                  <c:v>32.181359658539648</c:v>
                </c:pt>
                <c:pt idx="11">
                  <c:v>39.994758930907523</c:v>
                </c:pt>
                <c:pt idx="12">
                  <c:v>44.955567046961505</c:v>
                </c:pt>
                <c:pt idx="13">
                  <c:v>49.043702188645995</c:v>
                </c:pt>
                <c:pt idx="14">
                  <c:v>52.618653330549336</c:v>
                </c:pt>
                <c:pt idx="15">
                  <c:v>55.838733045126858</c:v>
                </c:pt>
                <c:pt idx="16">
                  <c:v>58.790857047091691</c:v>
                </c:pt>
                <c:pt idx="17">
                  <c:v>61.528137903127245</c:v>
                </c:pt>
                <c:pt idx="18">
                  <c:v>64.084608361851025</c:v>
                </c:pt>
                <c:pt idx="19">
                  <c:v>66.48186775429609</c:v>
                </c:pt>
                <c:pt idx="20">
                  <c:v>68.732136572984928</c:v>
                </c:pt>
                <c:pt idx="21">
                  <c:v>70.839322561396841</c:v>
                </c:pt>
                <c:pt idx="22">
                  <c:v>72.798637671867297</c:v>
                </c:pt>
                <c:pt idx="23">
                  <c:v>74.594761737222044</c:v>
                </c:pt>
                <c:pt idx="24">
                  <c:v>76.19807525162534</c:v>
                </c:pt>
                <c:pt idx="25">
                  <c:v>77.557768367441696</c:v>
                </c:pt>
                <c:pt idx="26">
                  <c:v>78.589171446795305</c:v>
                </c:pt>
                <c:pt idx="27">
                  <c:v>79.14870387846328</c:v>
                </c:pt>
                <c:pt idx="28">
                  <c:v>78.976758317120726</c:v>
                </c:pt>
                <c:pt idx="29">
                  <c:v>77.524974351094386</c:v>
                </c:pt>
                <c:pt idx="30">
                  <c:v>72.562605545785246</c:v>
                </c:pt>
                <c:pt idx="31">
                  <c:v>66.396580601784478</c:v>
                </c:pt>
                <c:pt idx="32">
                  <c:v>63.044685433668484</c:v>
                </c:pt>
                <c:pt idx="33">
                  <c:v>60.528581529517979</c:v>
                </c:pt>
                <c:pt idx="34">
                  <c:v>58.489822879031877</c:v>
                </c:pt>
                <c:pt idx="35">
                  <c:v>56.770514981830075</c:v>
                </c:pt>
                <c:pt idx="36">
                  <c:v>55.283389688596081</c:v>
                </c:pt>
                <c:pt idx="37">
                  <c:v>53.973986019074836</c:v>
                </c:pt>
                <c:pt idx="38">
                  <c:v>52.80558638220122</c:v>
                </c:pt>
                <c:pt idx="39">
                  <c:v>51.752063334760216</c:v>
                </c:pt>
                <c:pt idx="40">
                  <c:v>50.794066337809461</c:v>
                </c:pt>
                <c:pt idx="41">
                  <c:v>44.305191297855195</c:v>
                </c:pt>
                <c:pt idx="42">
                  <c:v>40.561295200036014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E2B-4025-B1FC-808BBDFEE44C}"/>
            </c:ext>
          </c:extLst>
        </c:ser>
        <c:ser>
          <c:idx val="20"/>
          <c:order val="20"/>
          <c:spPr>
            <a:ln w="952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val>
            <c:numRef>
              <c:f>'304SS'!$AF$14:$AF$56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20.163007573484176</c:v>
                </c:pt>
                <c:pt idx="8">
                  <c:v>22.089509892483107</c:v>
                </c:pt>
                <c:pt idx="9">
                  <c:v>25.235428159930652</c:v>
                </c:pt>
                <c:pt idx="10">
                  <c:v>31.808692231153838</c:v>
                </c:pt>
                <c:pt idx="11">
                  <c:v>39.531610571800151</c:v>
                </c:pt>
                <c:pt idx="12">
                  <c:v>44.434971407255034</c:v>
                </c:pt>
                <c:pt idx="13">
                  <c:v>48.475765018866767</c:v>
                </c:pt>
                <c:pt idx="14">
                  <c:v>52.009317417546725</c:v>
                </c:pt>
                <c:pt idx="15">
                  <c:v>55.192107880335584</c:v>
                </c:pt>
                <c:pt idx="16">
                  <c:v>58.110045618301342</c:v>
                </c:pt>
                <c:pt idx="17">
                  <c:v>60.815628142586</c:v>
                </c:pt>
                <c:pt idx="18">
                  <c:v>63.342494094876578</c:v>
                </c:pt>
                <c:pt idx="19">
                  <c:v>65.711992681064913</c:v>
                </c:pt>
                <c:pt idx="20">
                  <c:v>67.936202877604615</c:v>
                </c:pt>
                <c:pt idx="21">
                  <c:v>70.018987175421202</c:v>
                </c:pt>
                <c:pt idx="22">
                  <c:v>71.955612973525575</c:v>
                </c:pt>
                <c:pt idx="23">
                  <c:v>73.730937515746334</c:v>
                </c:pt>
                <c:pt idx="24">
                  <c:v>75.315684296828053</c:v>
                </c:pt>
                <c:pt idx="25">
                  <c:v>76.659631858669016</c:v>
                </c:pt>
                <c:pt idx="26">
                  <c:v>77.679091056960445</c:v>
                </c:pt>
                <c:pt idx="27">
                  <c:v>78.232143976449294</c:v>
                </c:pt>
                <c:pt idx="28">
                  <c:v>78.062189583617808</c:v>
                </c:pt>
                <c:pt idx="29">
                  <c:v>76.627217604452184</c:v>
                </c:pt>
                <c:pt idx="30">
                  <c:v>71.722314152876891</c:v>
                </c:pt>
                <c:pt idx="31">
                  <c:v>65.627693173079592</c:v>
                </c:pt>
                <c:pt idx="32">
                  <c:v>62.31461370953366</c:v>
                </c:pt>
                <c:pt idx="33">
                  <c:v>59.82764685797958</c:v>
                </c:pt>
                <c:pt idx="34">
                  <c:v>57.812497494030737</c:v>
                </c:pt>
                <c:pt idx="35">
                  <c:v>56.113099571352471</c:v>
                </c:pt>
                <c:pt idx="36">
                  <c:v>54.643195525545877</c:v>
                </c:pt>
                <c:pt idx="37">
                  <c:v>53.348955046831598</c:v>
                </c:pt>
                <c:pt idx="38">
                  <c:v>52.194085742158123</c:v>
                </c:pt>
                <c:pt idx="39">
                  <c:v>51.152762730015418</c:v>
                </c:pt>
                <c:pt idx="40">
                  <c:v>50.205859555081048</c:v>
                </c:pt>
                <c:pt idx="41">
                  <c:v>43.792127156501351</c:v>
                </c:pt>
                <c:pt idx="42">
                  <c:v>40.091586222726768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E2B-4025-B1FC-808BBDFEE44C}"/>
            </c:ext>
          </c:extLst>
        </c:ser>
        <c:bandFmts>
          <c:bandFmt>
            <c:idx val="0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2">
                    <a:shade val="37000"/>
                  </a:schemeClr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2">
                    <a:shade val="39000"/>
                  </a:schemeClr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2">
                    <a:shade val="41000"/>
                  </a:schemeClr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2">
                    <a:shade val="43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shade val="45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2">
                    <a:shade val="47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2">
                    <a:shade val="48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2">
                    <a:shade val="52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2">
                    <a:shade val="54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shade val="56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2">
                    <a:shade val="58000"/>
                  </a:schemeClr>
                </a:solidFill>
                <a:round/>
              </a:ln>
              <a:effectLst/>
            </c:spPr>
          </c:bandFmt>
          <c:bandFmt>
            <c:idx val="15"/>
            <c:spPr>
              <a:ln w="9525" cap="rnd">
                <a:solidFill>
                  <a:schemeClr val="accent2">
                    <a:shade val="60000"/>
                  </a:schemeClr>
                </a:solidFill>
                <a:round/>
              </a:ln>
              <a:effectLst/>
            </c:spPr>
          </c:bandFmt>
          <c:bandFmt>
            <c:idx val="16"/>
            <c:spPr>
              <a:ln w="9525" cap="rnd">
                <a:solidFill>
                  <a:schemeClr val="accent2">
                    <a:shade val="62000"/>
                  </a:schemeClr>
                </a:solidFill>
                <a:round/>
              </a:ln>
              <a:effectLst/>
            </c:spPr>
          </c:bandFmt>
          <c:bandFmt>
            <c:idx val="17"/>
            <c:spPr>
              <a:ln w="9525" cap="rnd">
                <a:solidFill>
                  <a:schemeClr val="accent2">
                    <a:shade val="64000"/>
                  </a:schemeClr>
                </a:solidFill>
                <a:round/>
              </a:ln>
              <a:effectLst/>
            </c:spPr>
          </c:bandFmt>
          <c:bandFmt>
            <c:idx val="18"/>
            <c:spPr>
              <a:ln w="9525" cap="rnd">
                <a:solidFill>
                  <a:schemeClr val="accent2">
                    <a:shade val="65000"/>
                  </a:schemeClr>
                </a:solidFill>
                <a:round/>
              </a:ln>
              <a:effectLst/>
            </c:spPr>
          </c:bandFmt>
          <c:bandFmt>
            <c:idx val="19"/>
            <c:spPr>
              <a:ln w="9525" cap="rnd">
                <a:solidFill>
                  <a:schemeClr val="accent2">
                    <a:shade val="67000"/>
                  </a:schemeClr>
                </a:solidFill>
                <a:round/>
              </a:ln>
              <a:effectLst/>
            </c:spPr>
          </c:bandFmt>
          <c:bandFmt>
            <c:idx val="20"/>
            <c:spPr>
              <a:ln w="9525" cap="rnd">
                <a:solidFill>
                  <a:schemeClr val="accent2">
                    <a:shade val="69000"/>
                  </a:schemeClr>
                </a:solidFill>
                <a:round/>
              </a:ln>
              <a:effectLst/>
            </c:spPr>
          </c:bandFmt>
          <c:bandFmt>
            <c:idx val="21"/>
            <c:spPr>
              <a:ln w="9525" cap="rnd">
                <a:solidFill>
                  <a:schemeClr val="accent2">
                    <a:shade val="71000"/>
                  </a:schemeClr>
                </a:solidFill>
                <a:round/>
              </a:ln>
              <a:effectLst/>
            </c:spPr>
          </c:bandFmt>
          <c:bandFmt>
            <c:idx val="22"/>
            <c:spPr>
              <a:ln w="9525" cap="rnd">
                <a:solidFill>
                  <a:schemeClr val="accent2">
                    <a:shade val="73000"/>
                  </a:schemeClr>
                </a:solidFill>
                <a:round/>
              </a:ln>
              <a:effectLst/>
            </c:spPr>
          </c:bandFmt>
          <c:bandFmt>
            <c:idx val="23"/>
            <c:spPr>
              <a:ln w="9525" cap="rnd">
                <a:solidFill>
                  <a:schemeClr val="accent2">
                    <a:shade val="75000"/>
                  </a:schemeClr>
                </a:solidFill>
                <a:round/>
              </a:ln>
              <a:effectLst/>
            </c:spPr>
          </c:bandFmt>
          <c:bandFmt>
            <c:idx val="24"/>
            <c:spPr>
              <a:ln w="9525" cap="rnd">
                <a:solidFill>
                  <a:schemeClr val="accent2">
                    <a:shade val="77000"/>
                  </a:schemeClr>
                </a:solidFill>
                <a:round/>
              </a:ln>
              <a:effectLst/>
            </c:spPr>
          </c:bandFmt>
          <c:bandFmt>
            <c:idx val="25"/>
            <c:spPr>
              <a:ln w="9525" cap="rnd">
                <a:solidFill>
                  <a:schemeClr val="accent2">
                    <a:shade val="79000"/>
                  </a:schemeClr>
                </a:solidFill>
                <a:round/>
              </a:ln>
              <a:effectLst/>
            </c:spPr>
          </c:bandFmt>
          <c:bandFmt>
            <c:idx val="26"/>
            <c:spPr>
              <a:ln w="9525" cap="rnd">
                <a:solidFill>
                  <a:schemeClr val="accent2">
                    <a:shade val="81000"/>
                  </a:schemeClr>
                </a:solidFill>
                <a:round/>
              </a:ln>
              <a:effectLst/>
            </c:spPr>
          </c:bandFmt>
          <c:bandFmt>
            <c:idx val="27"/>
            <c:spPr>
              <a:ln w="9525" cap="rnd">
                <a:solidFill>
                  <a:schemeClr val="accent2">
                    <a:shade val="82000"/>
                  </a:schemeClr>
                </a:solidFill>
                <a:round/>
              </a:ln>
              <a:effectLst/>
            </c:spPr>
          </c:bandFmt>
          <c:bandFmt>
            <c:idx val="28"/>
            <c:spPr>
              <a:ln w="9525" cap="rnd">
                <a:solidFill>
                  <a:schemeClr val="accent2">
                    <a:shade val="84000"/>
                  </a:schemeClr>
                </a:solidFill>
                <a:round/>
              </a:ln>
              <a:effectLst/>
            </c:spPr>
          </c:bandFmt>
          <c:bandFmt>
            <c:idx val="29"/>
            <c:spPr>
              <a:ln w="9525" cap="rnd">
                <a:solidFill>
                  <a:schemeClr val="accent2">
                    <a:shade val="86000"/>
                  </a:schemeClr>
                </a:solidFill>
                <a:round/>
              </a:ln>
              <a:effectLst/>
            </c:spPr>
          </c:bandFmt>
          <c:bandFmt>
            <c:idx val="30"/>
            <c:spPr>
              <a:ln w="9525" cap="rnd">
                <a:solidFill>
                  <a:schemeClr val="accent2">
                    <a:shade val="88000"/>
                  </a:schemeClr>
                </a:solidFill>
                <a:round/>
              </a:ln>
              <a:effectLst/>
            </c:spPr>
          </c:bandFmt>
          <c:bandFmt>
            <c:idx val="31"/>
            <c:spPr>
              <a:ln w="9525" cap="rnd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</c:bandFmt>
          <c:bandFmt>
            <c:idx val="32"/>
            <c:spPr>
              <a:ln w="9525" cap="rnd">
                <a:solidFill>
                  <a:schemeClr val="accent2">
                    <a:shade val="92000"/>
                  </a:schemeClr>
                </a:solidFill>
                <a:round/>
              </a:ln>
              <a:effectLst/>
            </c:spPr>
          </c:bandFmt>
          <c:bandFmt>
            <c:idx val="33"/>
            <c:spPr>
              <a:ln w="9525" cap="rnd">
                <a:solidFill>
                  <a:schemeClr val="accent2">
                    <a:shade val="94000"/>
                  </a:schemeClr>
                </a:solidFill>
                <a:round/>
              </a:ln>
              <a:effectLst/>
            </c:spPr>
          </c:bandFmt>
          <c:bandFmt>
            <c:idx val="34"/>
            <c:spPr>
              <a:ln w="9525" cap="rnd">
                <a:solidFill>
                  <a:schemeClr val="accent2">
                    <a:shade val="96000"/>
                  </a:schemeClr>
                </a:solidFill>
                <a:round/>
              </a:ln>
              <a:effectLst/>
            </c:spPr>
          </c:bandFmt>
          <c:bandFmt>
            <c:idx val="35"/>
            <c:spPr>
              <a:ln w="9525" cap="rnd">
                <a:solidFill>
                  <a:schemeClr val="accent2">
                    <a:shade val="98000"/>
                  </a:schemeClr>
                </a:solidFill>
                <a:round/>
              </a:ln>
              <a:effectLst/>
            </c:spPr>
          </c:bandFmt>
          <c:bandFmt>
            <c:idx val="36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37"/>
            <c:spPr>
              <a:ln w="9525" cap="rnd">
                <a:solidFill>
                  <a:schemeClr val="accent2">
                    <a:tint val="99000"/>
                  </a:schemeClr>
                </a:solidFill>
                <a:round/>
              </a:ln>
              <a:effectLst/>
            </c:spPr>
          </c:bandFmt>
          <c:bandFmt>
            <c:idx val="38"/>
            <c:spPr>
              <a:ln w="9525" cap="rnd">
                <a:solidFill>
                  <a:schemeClr val="accent2">
                    <a:tint val="97000"/>
                  </a:schemeClr>
                </a:solidFill>
                <a:round/>
              </a:ln>
              <a:effectLst/>
            </c:spPr>
          </c:bandFmt>
          <c:bandFmt>
            <c:idx val="39"/>
            <c:spPr>
              <a:ln w="9525" cap="rnd">
                <a:solidFill>
                  <a:schemeClr val="accent2">
                    <a:tint val="95000"/>
                  </a:schemeClr>
                </a:solidFill>
                <a:round/>
              </a:ln>
              <a:effectLst/>
            </c:spPr>
          </c:bandFmt>
          <c:bandFmt>
            <c:idx val="40"/>
            <c:spPr>
              <a:ln w="9525" cap="rnd">
                <a:solidFill>
                  <a:schemeClr val="accent2">
                    <a:tint val="93000"/>
                  </a:schemeClr>
                </a:solidFill>
                <a:round/>
              </a:ln>
              <a:effectLst/>
            </c:spPr>
          </c:bandFmt>
          <c:bandFmt>
            <c:idx val="41"/>
            <c:spPr>
              <a:ln w="9525" cap="rnd">
                <a:solidFill>
                  <a:schemeClr val="accent2">
                    <a:tint val="91000"/>
                  </a:schemeClr>
                </a:solidFill>
                <a:round/>
              </a:ln>
              <a:effectLst/>
            </c:spPr>
          </c:bandFmt>
          <c:bandFmt>
            <c:idx val="42"/>
            <c:spPr>
              <a:ln w="9525" cap="rnd">
                <a:solidFill>
                  <a:schemeClr val="accent2">
                    <a:tint val="89000"/>
                  </a:schemeClr>
                </a:solidFill>
                <a:round/>
              </a:ln>
              <a:effectLst/>
            </c:spPr>
          </c:bandFmt>
          <c:bandFmt>
            <c:idx val="43"/>
            <c:spPr>
              <a:ln w="9525" cap="rnd">
                <a:solidFill>
                  <a:schemeClr val="accent2">
                    <a:tint val="87000"/>
                  </a:schemeClr>
                </a:solidFill>
                <a:round/>
              </a:ln>
              <a:effectLst/>
            </c:spPr>
          </c:bandFmt>
          <c:bandFmt>
            <c:idx val="44"/>
            <c:spPr>
              <a:ln w="9525" cap="rnd">
                <a:solidFill>
                  <a:schemeClr val="accent2">
                    <a:tint val="85000"/>
                  </a:schemeClr>
                </a:solidFill>
                <a:round/>
              </a:ln>
              <a:effectLst/>
            </c:spPr>
          </c:bandFmt>
          <c:bandFmt>
            <c:idx val="45"/>
            <c:spPr>
              <a:ln w="9525" cap="rnd">
                <a:solidFill>
                  <a:schemeClr val="accent2">
                    <a:tint val="83000"/>
                  </a:schemeClr>
                </a:solidFill>
                <a:round/>
              </a:ln>
              <a:effectLst/>
            </c:spPr>
          </c:bandFmt>
          <c:bandFmt>
            <c:idx val="46"/>
            <c:spPr>
              <a:ln w="9525" cap="rnd">
                <a:solidFill>
                  <a:schemeClr val="accent2">
                    <a:tint val="82000"/>
                  </a:schemeClr>
                </a:solidFill>
                <a:round/>
              </a:ln>
              <a:effectLst/>
            </c:spPr>
          </c:bandFmt>
          <c:bandFmt>
            <c:idx val="47"/>
            <c:spPr>
              <a:ln w="9525" cap="rnd">
                <a:solidFill>
                  <a:schemeClr val="accent2">
                    <a:tint val="80000"/>
                  </a:schemeClr>
                </a:solidFill>
                <a:round/>
              </a:ln>
              <a:effectLst/>
            </c:spPr>
          </c:bandFmt>
          <c:bandFmt>
            <c:idx val="48"/>
            <c:spPr>
              <a:ln w="9525" cap="rnd">
                <a:solidFill>
                  <a:schemeClr val="accent2">
                    <a:tint val="78000"/>
                  </a:schemeClr>
                </a:solidFill>
                <a:round/>
              </a:ln>
              <a:effectLst/>
            </c:spPr>
          </c:bandFmt>
          <c:bandFmt>
            <c:idx val="49"/>
            <c:spPr>
              <a:ln w="9525" cap="rnd">
                <a:solidFill>
                  <a:schemeClr val="accent2">
                    <a:tint val="76000"/>
                  </a:schemeClr>
                </a:solidFill>
                <a:round/>
              </a:ln>
              <a:effectLst/>
            </c:spPr>
          </c:bandFmt>
          <c:bandFmt>
            <c:idx val="50"/>
            <c:spPr>
              <a:ln w="9525" cap="rnd">
                <a:solidFill>
                  <a:schemeClr val="accent2">
                    <a:tint val="74000"/>
                  </a:schemeClr>
                </a:solidFill>
                <a:round/>
              </a:ln>
              <a:effectLst/>
            </c:spPr>
          </c:bandFmt>
          <c:bandFmt>
            <c:idx val="51"/>
            <c:spPr>
              <a:ln w="9525" cap="rnd">
                <a:solidFill>
                  <a:schemeClr val="accent2">
                    <a:tint val="72000"/>
                  </a:schemeClr>
                </a:solidFill>
                <a:round/>
              </a:ln>
              <a:effectLst/>
            </c:spPr>
          </c:bandFmt>
          <c:bandFmt>
            <c:idx val="52"/>
            <c:spPr>
              <a:ln w="9525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</c:bandFmt>
          <c:bandFmt>
            <c:idx val="53"/>
            <c:spPr>
              <a:ln w="9525" cap="rnd">
                <a:solidFill>
                  <a:schemeClr val="accent2">
                    <a:tint val="68000"/>
                  </a:schemeClr>
                </a:solidFill>
                <a:round/>
              </a:ln>
              <a:effectLst/>
            </c:spPr>
          </c:bandFmt>
          <c:bandFmt>
            <c:idx val="54"/>
            <c:spPr>
              <a:ln w="9525" cap="rnd">
                <a:solidFill>
                  <a:schemeClr val="accent2">
                    <a:tint val="66000"/>
                  </a:schemeClr>
                </a:solidFill>
                <a:round/>
              </a:ln>
              <a:effectLst/>
            </c:spPr>
          </c:bandFmt>
          <c:bandFmt>
            <c:idx val="55"/>
            <c:spPr>
              <a:ln w="9525" cap="rnd">
                <a:solidFill>
                  <a:schemeClr val="accent2">
                    <a:tint val="65000"/>
                  </a:schemeClr>
                </a:solidFill>
                <a:round/>
              </a:ln>
              <a:effectLst/>
            </c:spPr>
          </c:bandFmt>
          <c:bandFmt>
            <c:idx val="56"/>
            <c:spPr>
              <a:ln w="9525" cap="rnd">
                <a:solidFill>
                  <a:schemeClr val="accent2">
                    <a:tint val="63000"/>
                  </a:schemeClr>
                </a:solidFill>
                <a:round/>
              </a:ln>
              <a:effectLst/>
            </c:spPr>
          </c:bandFmt>
          <c:bandFmt>
            <c:idx val="57"/>
            <c:spPr>
              <a:ln w="9525" cap="rnd">
                <a:solidFill>
                  <a:schemeClr val="accent2">
                    <a:tint val="61000"/>
                  </a:schemeClr>
                </a:solidFill>
                <a:round/>
              </a:ln>
              <a:effectLst/>
            </c:spPr>
          </c:bandFmt>
          <c:bandFmt>
            <c:idx val="58"/>
            <c:spPr>
              <a:ln w="9525" cap="rnd">
                <a:solidFill>
                  <a:schemeClr val="accent2">
                    <a:tint val="59000"/>
                  </a:schemeClr>
                </a:solidFill>
                <a:round/>
              </a:ln>
              <a:effectLst/>
            </c:spPr>
          </c:bandFmt>
          <c:bandFmt>
            <c:idx val="59"/>
            <c:spPr>
              <a:ln w="9525" cap="rnd">
                <a:solidFill>
                  <a:schemeClr val="accent2">
                    <a:tint val="57000"/>
                  </a:schemeClr>
                </a:solidFill>
                <a:round/>
              </a:ln>
              <a:effectLst/>
            </c:spPr>
          </c:bandFmt>
          <c:bandFmt>
            <c:idx val="60"/>
            <c:spPr>
              <a:ln w="9525" cap="rnd">
                <a:solidFill>
                  <a:schemeClr val="accent2">
                    <a:tint val="55000"/>
                  </a:schemeClr>
                </a:solidFill>
                <a:round/>
              </a:ln>
              <a:effectLst/>
            </c:spPr>
          </c:bandFmt>
          <c:bandFmt>
            <c:idx val="61"/>
            <c:spPr>
              <a:ln w="9525" cap="rnd">
                <a:solidFill>
                  <a:schemeClr val="accent2">
                    <a:tint val="53000"/>
                  </a:schemeClr>
                </a:solidFill>
                <a:round/>
              </a:ln>
              <a:effectLst/>
            </c:spPr>
          </c:bandFmt>
          <c:bandFmt>
            <c:idx val="62"/>
            <c:spPr>
              <a:ln w="9525" cap="rnd">
                <a:solidFill>
                  <a:schemeClr val="accent2">
                    <a:tint val="51000"/>
                  </a:schemeClr>
                </a:solidFill>
                <a:round/>
              </a:ln>
              <a:effectLst/>
            </c:spPr>
          </c:bandFmt>
          <c:bandFmt>
            <c:idx val="63"/>
            <c:spPr>
              <a:ln w="9525" cap="rnd">
                <a:solidFill>
                  <a:schemeClr val="accent2">
                    <a:tint val="49000"/>
                  </a:schemeClr>
                </a:solidFill>
                <a:round/>
              </a:ln>
              <a:effectLst/>
            </c:spPr>
          </c:bandFmt>
          <c:bandFmt>
            <c:idx val="64"/>
            <c:spPr>
              <a:ln w="9525" cap="rnd">
                <a:solidFill>
                  <a:schemeClr val="accent2">
                    <a:tint val="48000"/>
                  </a:schemeClr>
                </a:solidFill>
                <a:round/>
              </a:ln>
              <a:effectLst/>
            </c:spPr>
          </c:bandFmt>
          <c:bandFmt>
            <c:idx val="65"/>
            <c:spPr>
              <a:ln w="9525" cap="rnd">
                <a:solidFill>
                  <a:schemeClr val="accent2">
                    <a:tint val="46000"/>
                  </a:schemeClr>
                </a:solidFill>
                <a:round/>
              </a:ln>
              <a:effectLst/>
            </c:spPr>
          </c:bandFmt>
          <c:bandFmt>
            <c:idx val="66"/>
            <c:spPr>
              <a:ln w="9525" cap="rnd">
                <a:solidFill>
                  <a:schemeClr val="accent2">
                    <a:tint val="44000"/>
                  </a:schemeClr>
                </a:solidFill>
                <a:round/>
              </a:ln>
              <a:effectLst/>
            </c:spPr>
          </c:bandFmt>
          <c:bandFmt>
            <c:idx val="67"/>
            <c:spPr>
              <a:ln w="9525" cap="rnd">
                <a:solidFill>
                  <a:schemeClr val="accent2">
                    <a:tint val="42000"/>
                  </a:schemeClr>
                </a:solidFill>
                <a:round/>
              </a:ln>
              <a:effectLst/>
            </c:spPr>
          </c:bandFmt>
          <c:bandFmt>
            <c:idx val="68"/>
            <c:spPr>
              <a:ln w="9525" cap="rnd">
                <a:solidFill>
                  <a:schemeClr val="accent2">
                    <a:tint val="40000"/>
                  </a:schemeClr>
                </a:solidFill>
                <a:round/>
              </a:ln>
              <a:effectLst/>
            </c:spPr>
          </c:bandFmt>
          <c:bandFmt>
            <c:idx val="69"/>
            <c:spPr>
              <a:ln w="9525" cap="rnd">
                <a:solidFill>
                  <a:schemeClr val="accent2">
                    <a:tint val="38000"/>
                  </a:schemeClr>
                </a:solidFill>
                <a:round/>
              </a:ln>
              <a:effectLst/>
            </c:spPr>
          </c:bandFmt>
          <c:bandFmt>
            <c:idx val="70"/>
            <c:spPr>
              <a:ln w="9525" cap="rnd">
                <a:solidFill>
                  <a:schemeClr val="accent2">
                    <a:tint val="36000"/>
                  </a:schemeClr>
                </a:solidFill>
                <a:round/>
              </a:ln>
              <a:effectLst/>
            </c:spPr>
          </c:bandFmt>
          <c:bandFmt>
            <c:idx val="71"/>
            <c:spPr>
              <a:ln w="9525" cap="rnd">
                <a:solidFill>
                  <a:schemeClr val="accent2">
                    <a:tint val="34000"/>
                  </a:schemeClr>
                </a:solidFill>
                <a:round/>
              </a:ln>
              <a:effectLst/>
            </c:spPr>
          </c:bandFmt>
        </c:bandFmts>
        <c:axId val="1450862591"/>
        <c:axId val="1450864255"/>
        <c:axId val="1457987055"/>
      </c:surfaceChart>
      <c:catAx>
        <c:axId val="14508625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  <c:auto val="1"/>
        <c:lblAlgn val="ctr"/>
        <c:lblOffset val="100"/>
        <c:noMultiLvlLbl val="0"/>
      </c:catAx>
      <c:valAx>
        <c:axId val="14508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2591"/>
        <c:crosses val="autoZero"/>
        <c:crossBetween val="midCat"/>
        <c:majorUnit val="10"/>
      </c:valAx>
      <c:serAx>
        <c:axId val="1457987055"/>
        <c:scaling>
          <c:orientation val="maxMin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'304SS'!$E$61</c:f>
              <c:strCache>
                <c:ptCount val="1"/>
                <c:pt idx="0">
                  <c:v>σ(yield) [Mpa]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'304SS'!$B$62:$B$1042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'304SS'!$E$62:$E$1042</c:f>
              <c:numCache>
                <c:formatCode>0</c:formatCode>
                <c:ptCount val="981"/>
                <c:pt idx="0">
                  <c:v>297.59600688</c:v>
                </c:pt>
                <c:pt idx="1">
                  <c:v>296.30944758688298</c:v>
                </c:pt>
                <c:pt idx="2">
                  <c:v>295.03063172420798</c:v>
                </c:pt>
                <c:pt idx="3">
                  <c:v>293.75952928536299</c:v>
                </c:pt>
                <c:pt idx="4">
                  <c:v>292.49611031756803</c:v>
                </c:pt>
                <c:pt idx="5">
                  <c:v>291.24034492187502</c:v>
                </c:pt>
                <c:pt idx="6">
                  <c:v>289.99220325316799</c:v>
                </c:pt>
                <c:pt idx="7">
                  <c:v>288.75165552016301</c:v>
                </c:pt>
                <c:pt idx="8">
                  <c:v>287.51867198540799</c:v>
                </c:pt>
                <c:pt idx="9">
                  <c:v>286.29322296528301</c:v>
                </c:pt>
                <c:pt idx="10">
                  <c:v>285.07527883</c:v>
                </c:pt>
                <c:pt idx="11">
                  <c:v>283.864810003603</c:v>
                </c:pt>
                <c:pt idx="12">
                  <c:v>282.66178696396798</c:v>
                </c:pt>
                <c:pt idx="13">
                  <c:v>281.46618024280303</c:v>
                </c:pt>
                <c:pt idx="14">
                  <c:v>280.27796042564802</c:v>
                </c:pt>
                <c:pt idx="15">
                  <c:v>279.097098151875</c:v>
                </c:pt>
                <c:pt idx="16">
                  <c:v>277.92356411468802</c:v>
                </c:pt>
                <c:pt idx="17">
                  <c:v>276.75732906112302</c:v>
                </c:pt>
                <c:pt idx="18">
                  <c:v>275.59836379204802</c:v>
                </c:pt>
                <c:pt idx="19">
                  <c:v>274.44663916216302</c:v>
                </c:pt>
                <c:pt idx="20">
                  <c:v>273.30212607999999</c:v>
                </c:pt>
                <c:pt idx="21">
                  <c:v>272.16479550792303</c:v>
                </c:pt>
                <c:pt idx="22">
                  <c:v>271.03461846212798</c:v>
                </c:pt>
                <c:pt idx="23">
                  <c:v>269.91156601264299</c:v>
                </c:pt>
                <c:pt idx="24">
                  <c:v>268.79560928332802</c:v>
                </c:pt>
                <c:pt idx="25">
                  <c:v>267.68671945187498</c:v>
                </c:pt>
                <c:pt idx="26">
                  <c:v>266.58486774980798</c:v>
                </c:pt>
                <c:pt idx="27">
                  <c:v>265.490025462483</c:v>
                </c:pt>
                <c:pt idx="28">
                  <c:v>264.40216392908803</c:v>
                </c:pt>
                <c:pt idx="29">
                  <c:v>263.32125454264303</c:v>
                </c:pt>
                <c:pt idx="30">
                  <c:v>262.24726874999999</c:v>
                </c:pt>
                <c:pt idx="31">
                  <c:v>261.18017805184303</c:v>
                </c:pt>
                <c:pt idx="32">
                  <c:v>260.11995400268802</c:v>
                </c:pt>
                <c:pt idx="33">
                  <c:v>259.06656821088302</c:v>
                </c:pt>
                <c:pt idx="34">
                  <c:v>258.01999233860801</c:v>
                </c:pt>
                <c:pt idx="35">
                  <c:v>256.98019810187498</c:v>
                </c:pt>
                <c:pt idx="36">
                  <c:v>255.94715727052801</c:v>
                </c:pt>
                <c:pt idx="37">
                  <c:v>254.92084166824299</c:v>
                </c:pt>
                <c:pt idx="38">
                  <c:v>253.90122317252801</c:v>
                </c:pt>
                <c:pt idx="39">
                  <c:v>252.888273714723</c:v>
                </c:pt>
                <c:pt idx="40">
                  <c:v>251.88196528</c:v>
                </c:pt>
                <c:pt idx="41">
                  <c:v>250.882269907363</c:v>
                </c:pt>
                <c:pt idx="42">
                  <c:v>249.88915968964801</c:v>
                </c:pt>
                <c:pt idx="43">
                  <c:v>248.90260677352302</c:v>
                </c:pt>
                <c:pt idx="44">
                  <c:v>247.92258335948799</c:v>
                </c:pt>
                <c:pt idx="45">
                  <c:v>246.949061701875</c:v>
                </c:pt>
                <c:pt idx="46">
                  <c:v>245.98201410884801</c:v>
                </c:pt>
                <c:pt idx="47">
                  <c:v>245.021412942403</c:v>
                </c:pt>
                <c:pt idx="48">
                  <c:v>244.067230618368</c:v>
                </c:pt>
                <c:pt idx="49">
                  <c:v>243.11943960640298</c:v>
                </c:pt>
                <c:pt idx="50">
                  <c:v>242.17801243</c:v>
                </c:pt>
                <c:pt idx="51">
                  <c:v>241.242921666483</c:v>
                </c:pt>
                <c:pt idx="52">
                  <c:v>240.31413994700802</c:v>
                </c:pt>
                <c:pt idx="53">
                  <c:v>239.39163995656298</c:v>
                </c:pt>
                <c:pt idx="54">
                  <c:v>238.47539443396801</c:v>
                </c:pt>
                <c:pt idx="55">
                  <c:v>237.56537617187502</c:v>
                </c:pt>
                <c:pt idx="56">
                  <c:v>236.661558016768</c:v>
                </c:pt>
                <c:pt idx="57">
                  <c:v>235.76391286896299</c:v>
                </c:pt>
                <c:pt idx="58">
                  <c:v>234.872413682608</c:v>
                </c:pt>
                <c:pt idx="59">
                  <c:v>233.987033465683</c:v>
                </c:pt>
                <c:pt idx="60">
                  <c:v>233.10774528000002</c:v>
                </c:pt>
                <c:pt idx="61">
                  <c:v>232.234522241203</c:v>
                </c:pt>
                <c:pt idx="62">
                  <c:v>231.36733751876801</c:v>
                </c:pt>
                <c:pt idx="63">
                  <c:v>230.506164336003</c:v>
                </c:pt>
                <c:pt idx="64">
                  <c:v>229.65097597004802</c:v>
                </c:pt>
                <c:pt idx="65">
                  <c:v>228.80174575187499</c:v>
                </c:pt>
                <c:pt idx="66">
                  <c:v>227.95844706628799</c:v>
                </c:pt>
                <c:pt idx="67">
                  <c:v>227.121053351923</c:v>
                </c:pt>
                <c:pt idx="68">
                  <c:v>226.28953810124801</c:v>
                </c:pt>
                <c:pt idx="69">
                  <c:v>225.46387486056301</c:v>
                </c:pt>
                <c:pt idx="70">
                  <c:v>224.64403722999998</c:v>
                </c:pt>
                <c:pt idx="71">
                  <c:v>223.82999886352297</c:v>
                </c:pt>
                <c:pt idx="72">
                  <c:v>223.02173346892801</c:v>
                </c:pt>
                <c:pt idx="73">
                  <c:v>222.219214807843</c:v>
                </c:pt>
                <c:pt idx="74">
                  <c:v>221.422416695728</c:v>
                </c:pt>
                <c:pt idx="75">
                  <c:v>220.63131300187501</c:v>
                </c:pt>
                <c:pt idx="76">
                  <c:v>219.84587764940801</c:v>
                </c:pt>
                <c:pt idx="77">
                  <c:v>219.06608461528299</c:v>
                </c:pt>
                <c:pt idx="78">
                  <c:v>218.291907930288</c:v>
                </c:pt>
                <c:pt idx="79">
                  <c:v>217.52332167904302</c:v>
                </c:pt>
                <c:pt idx="80">
                  <c:v>216.76030000000003</c:v>
                </c:pt>
                <c:pt idx="81">
                  <c:v>216.00281708544301</c:v>
                </c:pt>
                <c:pt idx="82">
                  <c:v>215.25084718148801</c:v>
                </c:pt>
                <c:pt idx="83">
                  <c:v>214.50436458808301</c:v>
                </c:pt>
                <c:pt idx="84">
                  <c:v>213.763343659008</c:v>
                </c:pt>
                <c:pt idx="85">
                  <c:v>213.027758801875</c:v>
                </c:pt>
                <c:pt idx="86">
                  <c:v>212.29758447812799</c:v>
                </c:pt>
                <c:pt idx="87">
                  <c:v>211.572795203043</c:v>
                </c:pt>
                <c:pt idx="88">
                  <c:v>210.853365545728</c:v>
                </c:pt>
                <c:pt idx="89">
                  <c:v>210.13927012912299</c:v>
                </c:pt>
                <c:pt idx="90">
                  <c:v>209.43048363</c:v>
                </c:pt>
                <c:pt idx="91">
                  <c:v>208.726980778963</c:v>
                </c:pt>
                <c:pt idx="92">
                  <c:v>208.02873636044799</c:v>
                </c:pt>
                <c:pt idx="93">
                  <c:v>207.33572521272299</c:v>
                </c:pt>
                <c:pt idx="94">
                  <c:v>206.64792222788799</c:v>
                </c:pt>
                <c:pt idx="95">
                  <c:v>205.96530235187501</c:v>
                </c:pt>
                <c:pt idx="96">
                  <c:v>205.28784058444802</c:v>
                </c:pt>
                <c:pt idx="97">
                  <c:v>204.61551197920301</c:v>
                </c:pt>
                <c:pt idx="98">
                  <c:v>203.94829164356801</c:v>
                </c:pt>
                <c:pt idx="99">
                  <c:v>203.28615473880302</c:v>
                </c:pt>
                <c:pt idx="100">
                  <c:v>202.62907647999998</c:v>
                </c:pt>
                <c:pt idx="101">
                  <c:v>201.97703213608298</c:v>
                </c:pt>
                <c:pt idx="102">
                  <c:v>201.329997029808</c:v>
                </c:pt>
                <c:pt idx="103">
                  <c:v>200.687946537763</c:v>
                </c:pt>
                <c:pt idx="104">
                  <c:v>200.05085609036797</c:v>
                </c:pt>
                <c:pt idx="105">
                  <c:v>199.418701171875</c:v>
                </c:pt>
                <c:pt idx="106">
                  <c:v>198.79145732036801</c:v>
                </c:pt>
                <c:pt idx="107">
                  <c:v>198.16910012776299</c:v>
                </c:pt>
                <c:pt idx="108">
                  <c:v>197.551605239808</c:v>
                </c:pt>
                <c:pt idx="109">
                  <c:v>196.93894835608302</c:v>
                </c:pt>
                <c:pt idx="110">
                  <c:v>196.33110522999999</c:v>
                </c:pt>
                <c:pt idx="111">
                  <c:v>195.728051668803</c:v>
                </c:pt>
                <c:pt idx="112">
                  <c:v>195.129763533568</c:v>
                </c:pt>
                <c:pt idx="113">
                  <c:v>194.53621673920301</c:v>
                </c:pt>
                <c:pt idx="114">
                  <c:v>193.94738725444802</c:v>
                </c:pt>
                <c:pt idx="115">
                  <c:v>193.36325110187499</c:v>
                </c:pt>
                <c:pt idx="116">
                  <c:v>192.78378435788801</c:v>
                </c:pt>
                <c:pt idx="117">
                  <c:v>192.20896315272299</c:v>
                </c:pt>
                <c:pt idx="118">
                  <c:v>191.63876367044799</c:v>
                </c:pt>
                <c:pt idx="119">
                  <c:v>191.07316214896298</c:v>
                </c:pt>
                <c:pt idx="120">
                  <c:v>190.51213488000002</c:v>
                </c:pt>
                <c:pt idx="121">
                  <c:v>189.95565820912299</c:v>
                </c:pt>
                <c:pt idx="122">
                  <c:v>189.40370853572801</c:v>
                </c:pt>
                <c:pt idx="123">
                  <c:v>188.856262313043</c:v>
                </c:pt>
                <c:pt idx="124">
                  <c:v>188.313296048128</c:v>
                </c:pt>
                <c:pt idx="125">
                  <c:v>187.774786301875</c:v>
                </c:pt>
                <c:pt idx="126">
                  <c:v>187.24070968900799</c:v>
                </c:pt>
                <c:pt idx="127">
                  <c:v>186.71104287808299</c:v>
                </c:pt>
                <c:pt idx="128">
                  <c:v>186.18576259148801</c:v>
                </c:pt>
                <c:pt idx="129">
                  <c:v>185.66484560544302</c:v>
                </c:pt>
                <c:pt idx="130">
                  <c:v>185.14826875</c:v>
                </c:pt>
                <c:pt idx="131">
                  <c:v>184.63600890904303</c:v>
                </c:pt>
                <c:pt idx="132">
                  <c:v>184.12804302028798</c:v>
                </c:pt>
                <c:pt idx="133">
                  <c:v>183.624348075283</c:v>
                </c:pt>
                <c:pt idx="134">
                  <c:v>183.12490111940798</c:v>
                </c:pt>
                <c:pt idx="135">
                  <c:v>182.62967925187499</c:v>
                </c:pt>
                <c:pt idx="136">
                  <c:v>182.138659625728</c:v>
                </c:pt>
                <c:pt idx="137">
                  <c:v>181.65181944784297</c:v>
                </c:pt>
                <c:pt idx="138">
                  <c:v>181.16913597892801</c:v>
                </c:pt>
                <c:pt idx="139">
                  <c:v>180.690586533523</c:v>
                </c:pt>
                <c:pt idx="140">
                  <c:v>180.21614847999999</c:v>
                </c:pt>
                <c:pt idx="141">
                  <c:v>179.745799240563</c:v>
                </c:pt>
                <c:pt idx="142">
                  <c:v>179.279516291248</c:v>
                </c:pt>
                <c:pt idx="143">
                  <c:v>178.81727716192302</c:v>
                </c:pt>
                <c:pt idx="144">
                  <c:v>178.35905943628802</c:v>
                </c:pt>
                <c:pt idx="145">
                  <c:v>177.90484075187499</c:v>
                </c:pt>
                <c:pt idx="146">
                  <c:v>177.45459880004802</c:v>
                </c:pt>
                <c:pt idx="147">
                  <c:v>177.00831132600302</c:v>
                </c:pt>
                <c:pt idx="148">
                  <c:v>176.56595612876799</c:v>
                </c:pt>
                <c:pt idx="149">
                  <c:v>176.12751106120299</c:v>
                </c:pt>
                <c:pt idx="150">
                  <c:v>175.69295402999998</c:v>
                </c:pt>
                <c:pt idx="151">
                  <c:v>175.26226299568299</c:v>
                </c:pt>
                <c:pt idx="152">
                  <c:v>174.83541597260799</c:v>
                </c:pt>
                <c:pt idx="153">
                  <c:v>174.41239102896299</c:v>
                </c:pt>
                <c:pt idx="154">
                  <c:v>173.993166286768</c:v>
                </c:pt>
                <c:pt idx="155">
                  <c:v>173.57771992187497</c:v>
                </c:pt>
                <c:pt idx="156">
                  <c:v>173.166030163968</c:v>
                </c:pt>
                <c:pt idx="157">
                  <c:v>172.75807529656299</c:v>
                </c:pt>
                <c:pt idx="158">
                  <c:v>172.35383365700798</c:v>
                </c:pt>
                <c:pt idx="159">
                  <c:v>171.95328363648298</c:v>
                </c:pt>
                <c:pt idx="160">
                  <c:v>171.55640367999996</c:v>
                </c:pt>
                <c:pt idx="161">
                  <c:v>171.16317228640298</c:v>
                </c:pt>
                <c:pt idx="162">
                  <c:v>170.77356800836799</c:v>
                </c:pt>
                <c:pt idx="163">
                  <c:v>170.387569452403</c:v>
                </c:pt>
                <c:pt idx="164">
                  <c:v>170.00515527884798</c:v>
                </c:pt>
                <c:pt idx="165">
                  <c:v>169.626304201875</c:v>
                </c:pt>
                <c:pt idx="166">
                  <c:v>169.25099498948799</c:v>
                </c:pt>
                <c:pt idx="167">
                  <c:v>168.87920646352299</c:v>
                </c:pt>
                <c:pt idx="168">
                  <c:v>168.51091749964797</c:v>
                </c:pt>
                <c:pt idx="169">
                  <c:v>168.14610702736297</c:v>
                </c:pt>
                <c:pt idx="170">
                  <c:v>167.78475403000002</c:v>
                </c:pt>
                <c:pt idx="171">
                  <c:v>167.42683754472301</c:v>
                </c:pt>
                <c:pt idx="172">
                  <c:v>167.07233666252802</c:v>
                </c:pt>
                <c:pt idx="173">
                  <c:v>166.72123052824301</c:v>
                </c:pt>
                <c:pt idx="174">
                  <c:v>166.37349834052799</c:v>
                </c:pt>
                <c:pt idx="175">
                  <c:v>166.02911935187498</c:v>
                </c:pt>
                <c:pt idx="176">
                  <c:v>165.688072868608</c:v>
                </c:pt>
                <c:pt idx="177">
                  <c:v>165.350338250883</c:v>
                </c:pt>
                <c:pt idx="178">
                  <c:v>165.015894912688</c:v>
                </c:pt>
                <c:pt idx="179">
                  <c:v>164.68472232184303</c:v>
                </c:pt>
                <c:pt idx="180">
                  <c:v>164.35680000000002</c:v>
                </c:pt>
                <c:pt idx="181">
                  <c:v>164.032107522643</c:v>
                </c:pt>
                <c:pt idx="182">
                  <c:v>163.71062451908801</c:v>
                </c:pt>
                <c:pt idx="183">
                  <c:v>163.39233067248301</c:v>
                </c:pt>
                <c:pt idx="184">
                  <c:v>163.07720571980801</c:v>
                </c:pt>
                <c:pt idx="185">
                  <c:v>162.76522945187503</c:v>
                </c:pt>
                <c:pt idx="186">
                  <c:v>162.45638171332803</c:v>
                </c:pt>
                <c:pt idx="187">
                  <c:v>162.15064240264303</c:v>
                </c:pt>
                <c:pt idx="188">
                  <c:v>161.84799147212803</c:v>
                </c:pt>
                <c:pt idx="189">
                  <c:v>161.54840892792296</c:v>
                </c:pt>
                <c:pt idx="190">
                  <c:v>161.25187482999996</c:v>
                </c:pt>
                <c:pt idx="191">
                  <c:v>160.95836929216296</c:v>
                </c:pt>
                <c:pt idx="192">
                  <c:v>160.66787248204798</c:v>
                </c:pt>
                <c:pt idx="193">
                  <c:v>160.38036462112296</c:v>
                </c:pt>
                <c:pt idx="194">
                  <c:v>160.09582598468799</c:v>
                </c:pt>
                <c:pt idx="195">
                  <c:v>159.81423690187498</c:v>
                </c:pt>
                <c:pt idx="196">
                  <c:v>159.53557775564798</c:v>
                </c:pt>
                <c:pt idx="197">
                  <c:v>159.25982898280299</c:v>
                </c:pt>
                <c:pt idx="198">
                  <c:v>158.98697107396799</c:v>
                </c:pt>
                <c:pt idx="199">
                  <c:v>158.71698457360299</c:v>
                </c:pt>
                <c:pt idx="200">
                  <c:v>158.44985007999998</c:v>
                </c:pt>
                <c:pt idx="201">
                  <c:v>158.185548245283</c:v>
                </c:pt>
                <c:pt idx="202">
                  <c:v>157.92405977540801</c:v>
                </c:pt>
                <c:pt idx="203">
                  <c:v>157.66536543016298</c:v>
                </c:pt>
                <c:pt idx="204">
                  <c:v>157.40944602316799</c:v>
                </c:pt>
                <c:pt idx="205">
                  <c:v>157.15628242187501</c:v>
                </c:pt>
                <c:pt idx="206">
                  <c:v>156.90585554756802</c:v>
                </c:pt>
                <c:pt idx="207">
                  <c:v>156.658146375363</c:v>
                </c:pt>
                <c:pt idx="208">
                  <c:v>156.41313593420801</c:v>
                </c:pt>
                <c:pt idx="209">
                  <c:v>156.17080530688301</c:v>
                </c:pt>
                <c:pt idx="210">
                  <c:v>155.93113563000003</c:v>
                </c:pt>
                <c:pt idx="211">
                  <c:v>155.69410809400301</c:v>
                </c:pt>
                <c:pt idx="212">
                  <c:v>155.45970394316799</c:v>
                </c:pt>
                <c:pt idx="213">
                  <c:v>155.22790447560303</c:v>
                </c:pt>
                <c:pt idx="214">
                  <c:v>154.99869104324802</c:v>
                </c:pt>
                <c:pt idx="215">
                  <c:v>154.77204505187501</c:v>
                </c:pt>
                <c:pt idx="216">
                  <c:v>154.54794796108803</c:v>
                </c:pt>
                <c:pt idx="217">
                  <c:v>154.32638128432299</c:v>
                </c:pt>
                <c:pt idx="218">
                  <c:v>154.10732658884803</c:v>
                </c:pt>
                <c:pt idx="219">
                  <c:v>153.89076549576302</c:v>
                </c:pt>
                <c:pt idx="220">
                  <c:v>153.67667967999998</c:v>
                </c:pt>
                <c:pt idx="221">
                  <c:v>153.46505087032295</c:v>
                </c:pt>
                <c:pt idx="222">
                  <c:v>153.25586084932797</c:v>
                </c:pt>
                <c:pt idx="223">
                  <c:v>153.04909145344294</c:v>
                </c:pt>
                <c:pt idx="224">
                  <c:v>152.84472457292799</c:v>
                </c:pt>
                <c:pt idx="225">
                  <c:v>152.64274215187498</c:v>
                </c:pt>
                <c:pt idx="226">
                  <c:v>152.443126188208</c:v>
                </c:pt>
                <c:pt idx="227">
                  <c:v>152.24585873368301</c:v>
                </c:pt>
                <c:pt idx="228">
                  <c:v>152.05092189388796</c:v>
                </c:pt>
                <c:pt idx="229">
                  <c:v>151.858297828243</c:v>
                </c:pt>
                <c:pt idx="230">
                  <c:v>151.66796875</c:v>
                </c:pt>
                <c:pt idx="231">
                  <c:v>151.47991692624299</c:v>
                </c:pt>
                <c:pt idx="232">
                  <c:v>151.29412467788799</c:v>
                </c:pt>
                <c:pt idx="233">
                  <c:v>151.11057437968299</c:v>
                </c:pt>
                <c:pt idx="234">
                  <c:v>150.92924846020799</c:v>
                </c:pt>
                <c:pt idx="235">
                  <c:v>150.75012940187497</c:v>
                </c:pt>
                <c:pt idx="236">
                  <c:v>150.57319974092798</c:v>
                </c:pt>
                <c:pt idx="237">
                  <c:v>150.39844206744297</c:v>
                </c:pt>
                <c:pt idx="238">
                  <c:v>150.22583902532801</c:v>
                </c:pt>
                <c:pt idx="239">
                  <c:v>150.05537331232301</c:v>
                </c:pt>
                <c:pt idx="240">
                  <c:v>149.88702768000002</c:v>
                </c:pt>
                <c:pt idx="241">
                  <c:v>149.72078493376301</c:v>
                </c:pt>
                <c:pt idx="242">
                  <c:v>149.55662793284799</c:v>
                </c:pt>
                <c:pt idx="243">
                  <c:v>149.39453959032301</c:v>
                </c:pt>
                <c:pt idx="244">
                  <c:v>149.23450287308799</c:v>
                </c:pt>
                <c:pt idx="245">
                  <c:v>149.076500801875</c:v>
                </c:pt>
                <c:pt idx="246">
                  <c:v>148.92051645124798</c:v>
                </c:pt>
                <c:pt idx="247">
                  <c:v>148.766532949603</c:v>
                </c:pt>
                <c:pt idx="248">
                  <c:v>148.61453347916802</c:v>
                </c:pt>
                <c:pt idx="249">
                  <c:v>148.46450127600303</c:v>
                </c:pt>
                <c:pt idx="250">
                  <c:v>148.31641963000001</c:v>
                </c:pt>
                <c:pt idx="251">
                  <c:v>148.17027188488305</c:v>
                </c:pt>
                <c:pt idx="252">
                  <c:v>148.02604143820804</c:v>
                </c:pt>
                <c:pt idx="253">
                  <c:v>147.88371174136296</c:v>
                </c:pt>
                <c:pt idx="254">
                  <c:v>147.74326629956795</c:v>
                </c:pt>
                <c:pt idx="255">
                  <c:v>147.60468867187498</c:v>
                </c:pt>
                <c:pt idx="256">
                  <c:v>147.46796247116797</c:v>
                </c:pt>
                <c:pt idx="257">
                  <c:v>147.333071364163</c:v>
                </c:pt>
                <c:pt idx="258">
                  <c:v>147.199999071408</c:v>
                </c:pt>
                <c:pt idx="259">
                  <c:v>147.06872936728297</c:v>
                </c:pt>
                <c:pt idx="260">
                  <c:v>146.93924608</c:v>
                </c:pt>
                <c:pt idx="261">
                  <c:v>146.811533091603</c:v>
                </c:pt>
                <c:pt idx="262">
                  <c:v>146.68557433796798</c:v>
                </c:pt>
                <c:pt idx="263">
                  <c:v>146.56135380880301</c:v>
                </c:pt>
                <c:pt idx="264">
                  <c:v>146.43885554764802</c:v>
                </c:pt>
                <c:pt idx="265">
                  <c:v>146.31806365187498</c:v>
                </c:pt>
                <c:pt idx="266">
                  <c:v>146.19896227268799</c:v>
                </c:pt>
                <c:pt idx="267">
                  <c:v>146.08153561512296</c:v>
                </c:pt>
                <c:pt idx="268">
                  <c:v>145.96576793804797</c:v>
                </c:pt>
                <c:pt idx="269">
                  <c:v>145.85164355416302</c:v>
                </c:pt>
                <c:pt idx="270">
                  <c:v>145.73914682999998</c:v>
                </c:pt>
                <c:pt idx="271">
                  <c:v>145.62826218592301</c:v>
                </c:pt>
                <c:pt idx="272">
                  <c:v>145.51897409612798</c:v>
                </c:pt>
                <c:pt idx="273">
                  <c:v>145.411267088643</c:v>
                </c:pt>
                <c:pt idx="274">
                  <c:v>145.30512574532798</c:v>
                </c:pt>
                <c:pt idx="275">
                  <c:v>145.20053470187497</c:v>
                </c:pt>
                <c:pt idx="276">
                  <c:v>145.097478647808</c:v>
                </c:pt>
                <c:pt idx="277">
                  <c:v>144.995942326483</c:v>
                </c:pt>
                <c:pt idx="278">
                  <c:v>144.89591053508803</c:v>
                </c:pt>
                <c:pt idx="279">
                  <c:v>144.79736812464301</c:v>
                </c:pt>
                <c:pt idx="280">
                  <c:v>144.70029999999997</c:v>
                </c:pt>
                <c:pt idx="281">
                  <c:v>144.60469111984298</c:v>
                </c:pt>
                <c:pt idx="282">
                  <c:v>144.51052649668804</c:v>
                </c:pt>
                <c:pt idx="283">
                  <c:v>144.41779119688306</c:v>
                </c:pt>
                <c:pt idx="284">
                  <c:v>144.32647034060795</c:v>
                </c:pt>
                <c:pt idx="285">
                  <c:v>144.23654910187497</c:v>
                </c:pt>
                <c:pt idx="286">
                  <c:v>144.14801270852797</c:v>
                </c:pt>
                <c:pt idx="287">
                  <c:v>144.06084644224296</c:v>
                </c:pt>
                <c:pt idx="288">
                  <c:v>143.97503563852797</c:v>
                </c:pt>
                <c:pt idx="289">
                  <c:v>143.89056568672299</c:v>
                </c:pt>
                <c:pt idx="290">
                  <c:v>143.80742203</c:v>
                </c:pt>
                <c:pt idx="291">
                  <c:v>143.72559016536297</c:v>
                </c:pt>
                <c:pt idx="292">
                  <c:v>143.64505564364799</c:v>
                </c:pt>
                <c:pt idx="293">
                  <c:v>143.56580406952298</c:v>
                </c:pt>
                <c:pt idx="294">
                  <c:v>143.48782110148795</c:v>
                </c:pt>
                <c:pt idx="295">
                  <c:v>143.41109245187499</c:v>
                </c:pt>
                <c:pt idx="296">
                  <c:v>143.33560388684799</c:v>
                </c:pt>
                <c:pt idx="297">
                  <c:v>143.26134122640303</c:v>
                </c:pt>
                <c:pt idx="298">
                  <c:v>143.188290344368</c:v>
                </c:pt>
                <c:pt idx="299">
                  <c:v>143.11643716840297</c:v>
                </c:pt>
                <c:pt idx="300">
                  <c:v>143.04576767999998</c:v>
                </c:pt>
                <c:pt idx="301">
                  <c:v>142.976267914483</c:v>
                </c:pt>
                <c:pt idx="302">
                  <c:v>142.90792396100801</c:v>
                </c:pt>
                <c:pt idx="303">
                  <c:v>142.84072196256295</c:v>
                </c:pt>
                <c:pt idx="304">
                  <c:v>142.77464811596803</c:v>
                </c:pt>
                <c:pt idx="305">
                  <c:v>142.70968867187503</c:v>
                </c:pt>
                <c:pt idx="306">
                  <c:v>142.64582993476802</c:v>
                </c:pt>
                <c:pt idx="307">
                  <c:v>142.58305826296299</c:v>
                </c:pt>
                <c:pt idx="308">
                  <c:v>142.52136006860803</c:v>
                </c:pt>
                <c:pt idx="309">
                  <c:v>142.46072181768295</c:v>
                </c:pt>
                <c:pt idx="310">
                  <c:v>142.40113002999999</c:v>
                </c:pt>
                <c:pt idx="311">
                  <c:v>142.34257127920296</c:v>
                </c:pt>
                <c:pt idx="312">
                  <c:v>142.28503219276797</c:v>
                </c:pt>
                <c:pt idx="313">
                  <c:v>142.22849945200301</c:v>
                </c:pt>
                <c:pt idx="314">
                  <c:v>142.172959792048</c:v>
                </c:pt>
                <c:pt idx="315">
                  <c:v>142.11840000187499</c:v>
                </c:pt>
                <c:pt idx="316">
                  <c:v>142.06480692428801</c:v>
                </c:pt>
                <c:pt idx="317">
                  <c:v>142.01216745592291</c:v>
                </c:pt>
                <c:pt idx="318">
                  <c:v>141.96046854724796</c:v>
                </c:pt>
                <c:pt idx="319">
                  <c:v>141.909697202563</c:v>
                </c:pt>
                <c:pt idx="320">
                  <c:v>141.85984047999995</c:v>
                </c:pt>
                <c:pt idx="321">
                  <c:v>141.81088549152298</c:v>
                </c:pt>
                <c:pt idx="322">
                  <c:v>141.76281940292802</c:v>
                </c:pt>
                <c:pt idx="323">
                  <c:v>141.71562943384293</c:v>
                </c:pt>
                <c:pt idx="324">
                  <c:v>141.66930285772798</c:v>
                </c:pt>
                <c:pt idx="325">
                  <c:v>141.62382700187499</c:v>
                </c:pt>
                <c:pt idx="326">
                  <c:v>141.57918924740801</c:v>
                </c:pt>
                <c:pt idx="327">
                  <c:v>141.53537702928298</c:v>
                </c:pt>
                <c:pt idx="328">
                  <c:v>141.49237783628797</c:v>
                </c:pt>
                <c:pt idx="329">
                  <c:v>141.45017921104295</c:v>
                </c:pt>
                <c:pt idx="330">
                  <c:v>141.40876874999998</c:v>
                </c:pt>
                <c:pt idx="331">
                  <c:v>141.36813410344297</c:v>
                </c:pt>
                <c:pt idx="332">
                  <c:v>141.32826297548797</c:v>
                </c:pt>
                <c:pt idx="333">
                  <c:v>141.2891431240829</c:v>
                </c:pt>
                <c:pt idx="334">
                  <c:v>141.25076236100796</c:v>
                </c:pt>
                <c:pt idx="335">
                  <c:v>141.21310855187494</c:v>
                </c:pt>
                <c:pt idx="336">
                  <c:v>141.17616961612799</c:v>
                </c:pt>
                <c:pt idx="337">
                  <c:v>141.1399335270429</c:v>
                </c:pt>
                <c:pt idx="338">
                  <c:v>141.10438831172792</c:v>
                </c:pt>
                <c:pt idx="339">
                  <c:v>141.06952205112293</c:v>
                </c:pt>
                <c:pt idx="340">
                  <c:v>141.03532287999997</c:v>
                </c:pt>
                <c:pt idx="341">
                  <c:v>141.0017789869629</c:v>
                </c:pt>
                <c:pt idx="342">
                  <c:v>140.96887861444799</c:v>
                </c:pt>
                <c:pt idx="343">
                  <c:v>140.93661005872286</c:v>
                </c:pt>
                <c:pt idx="344">
                  <c:v>140.90496166988794</c:v>
                </c:pt>
                <c:pt idx="345">
                  <c:v>140.87392185187491</c:v>
                </c:pt>
                <c:pt idx="346">
                  <c:v>140.84347906244795</c:v>
                </c:pt>
                <c:pt idx="347">
                  <c:v>140.81362181320299</c:v>
                </c:pt>
                <c:pt idx="348">
                  <c:v>140.78433866956794</c:v>
                </c:pt>
                <c:pt idx="349">
                  <c:v>140.75561825080297</c:v>
                </c:pt>
                <c:pt idx="350">
                  <c:v>140.72744923000005</c:v>
                </c:pt>
                <c:pt idx="351">
                  <c:v>140.69982033408297</c:v>
                </c:pt>
                <c:pt idx="352">
                  <c:v>140.67272034380795</c:v>
                </c:pt>
                <c:pt idx="353">
                  <c:v>140.646138093763</c:v>
                </c:pt>
                <c:pt idx="354">
                  <c:v>140.62006247236798</c:v>
                </c:pt>
                <c:pt idx="355">
                  <c:v>140.594482421875</c:v>
                </c:pt>
                <c:pt idx="356">
                  <c:v>140.56938693836793</c:v>
                </c:pt>
                <c:pt idx="357">
                  <c:v>140.54476507176292</c:v>
                </c:pt>
                <c:pt idx="358">
                  <c:v>140.5206059258079</c:v>
                </c:pt>
                <c:pt idx="359">
                  <c:v>140.49689865808301</c:v>
                </c:pt>
                <c:pt idx="360">
                  <c:v>140.47363248000005</c:v>
                </c:pt>
                <c:pt idx="361">
                  <c:v>140.45079665680294</c:v>
                </c:pt>
                <c:pt idx="362">
                  <c:v>140.42838050756802</c:v>
                </c:pt>
                <c:pt idx="363">
                  <c:v>140.406373405203</c:v>
                </c:pt>
                <c:pt idx="364">
                  <c:v>140.38476477644804</c:v>
                </c:pt>
                <c:pt idx="365">
                  <c:v>140.36354410187494</c:v>
                </c:pt>
                <c:pt idx="366">
                  <c:v>140.34270091588803</c:v>
                </c:pt>
                <c:pt idx="367">
                  <c:v>140.32222480672306</c:v>
                </c:pt>
                <c:pt idx="368">
                  <c:v>140.30210541644794</c:v>
                </c:pt>
                <c:pt idx="369">
                  <c:v>140.28233244096299</c:v>
                </c:pt>
                <c:pt idx="370">
                  <c:v>140.26289562999995</c:v>
                </c:pt>
                <c:pt idx="371">
                  <c:v>140.24378478712305</c:v>
                </c:pt>
                <c:pt idx="372">
                  <c:v>140.22498976972798</c:v>
                </c:pt>
                <c:pt idx="373">
                  <c:v>140.20650048904304</c:v>
                </c:pt>
                <c:pt idx="374">
                  <c:v>140.18830691012806</c:v>
                </c:pt>
                <c:pt idx="375">
                  <c:v>140.17039905187505</c:v>
                </c:pt>
                <c:pt idx="376">
                  <c:v>140.15276698700796</c:v>
                </c:pt>
                <c:pt idx="377">
                  <c:v>140.13540084208296</c:v>
                </c:pt>
                <c:pt idx="378">
                  <c:v>140.11829079748799</c:v>
                </c:pt>
                <c:pt idx="379">
                  <c:v>140.10142708744297</c:v>
                </c:pt>
                <c:pt idx="380">
                  <c:v>140.08480000000003</c:v>
                </c:pt>
                <c:pt idx="381">
                  <c:v>140.06839987704302</c:v>
                </c:pt>
                <c:pt idx="382">
                  <c:v>140.052217114288</c:v>
                </c:pt>
                <c:pt idx="383">
                  <c:v>140.03624216128298</c:v>
                </c:pt>
                <c:pt idx="384">
                  <c:v>140.02046552140808</c:v>
                </c:pt>
                <c:pt idx="385">
                  <c:v>140.00487775187503</c:v>
                </c:pt>
                <c:pt idx="386">
                  <c:v>139.98946946372803</c:v>
                </c:pt>
                <c:pt idx="387">
                  <c:v>139.97423132184304</c:v>
                </c:pt>
                <c:pt idx="388">
                  <c:v>139.95915404492803</c:v>
                </c:pt>
                <c:pt idx="389">
                  <c:v>139.94422840552306</c:v>
                </c:pt>
                <c:pt idx="390">
                  <c:v>139.92944523000011</c:v>
                </c:pt>
                <c:pt idx="391">
                  <c:v>139.91479539856311</c:v>
                </c:pt>
                <c:pt idx="392">
                  <c:v>139.90026984524809</c:v>
                </c:pt>
                <c:pt idx="393">
                  <c:v>139.88585955792303</c:v>
                </c:pt>
                <c:pt idx="394">
                  <c:v>139.87155557828805</c:v>
                </c:pt>
                <c:pt idx="395">
                  <c:v>139.85734900187504</c:v>
                </c:pt>
                <c:pt idx="396">
                  <c:v>139.84323097804804</c:v>
                </c:pt>
                <c:pt idx="397">
                  <c:v>139.82919271000287</c:v>
                </c:pt>
                <c:pt idx="398">
                  <c:v>139.81522545476787</c:v>
                </c:pt>
                <c:pt idx="399">
                  <c:v>139.80132052320289</c:v>
                </c:pt>
                <c:pt idx="400">
                  <c:v>139.78746927999993</c:v>
                </c:pt>
                <c:pt idx="401">
                  <c:v>139.77366314368294</c:v>
                </c:pt>
                <c:pt idx="402">
                  <c:v>139.75989358660792</c:v>
                </c:pt>
                <c:pt idx="403">
                  <c:v>139.74615213496293</c:v>
                </c:pt>
                <c:pt idx="404">
                  <c:v>139.73243036876795</c:v>
                </c:pt>
                <c:pt idx="405">
                  <c:v>139.71871992187494</c:v>
                </c:pt>
                <c:pt idx="406">
                  <c:v>139.70501248196797</c:v>
                </c:pt>
                <c:pt idx="407">
                  <c:v>139.69129979056299</c:v>
                </c:pt>
                <c:pt idx="408">
                  <c:v>139.67757364300803</c:v>
                </c:pt>
                <c:pt idx="409">
                  <c:v>139.66382588848296</c:v>
                </c:pt>
                <c:pt idx="410">
                  <c:v>139.65004842999997</c:v>
                </c:pt>
                <c:pt idx="411">
                  <c:v>139.63623322440299</c:v>
                </c:pt>
                <c:pt idx="412">
                  <c:v>139.62237228236796</c:v>
                </c:pt>
                <c:pt idx="413">
                  <c:v>139.60845766840293</c:v>
                </c:pt>
                <c:pt idx="414">
                  <c:v>139.59448150084802</c:v>
                </c:pt>
                <c:pt idx="415">
                  <c:v>139.58043595187496</c:v>
                </c:pt>
                <c:pt idx="416">
                  <c:v>139.56631324748793</c:v>
                </c:pt>
                <c:pt idx="417">
                  <c:v>139.55210566752294</c:v>
                </c:pt>
                <c:pt idx="418">
                  <c:v>139.53780554564798</c:v>
                </c:pt>
                <c:pt idx="419">
                  <c:v>139.52340526936291</c:v>
                </c:pt>
                <c:pt idx="420">
                  <c:v>139.50889727999993</c:v>
                </c:pt>
                <c:pt idx="421">
                  <c:v>139.49427407272299</c:v>
                </c:pt>
                <c:pt idx="422">
                  <c:v>139.47952819652807</c:v>
                </c:pt>
                <c:pt idx="423">
                  <c:v>139.46465225424299</c:v>
                </c:pt>
                <c:pt idx="424">
                  <c:v>139.44963890252797</c:v>
                </c:pt>
                <c:pt idx="425">
                  <c:v>139.43448085187504</c:v>
                </c:pt>
                <c:pt idx="426">
                  <c:v>139.41917086660794</c:v>
                </c:pt>
                <c:pt idx="427">
                  <c:v>139.40370176488301</c:v>
                </c:pt>
                <c:pt idx="428">
                  <c:v>139.38806641868791</c:v>
                </c:pt>
                <c:pt idx="429">
                  <c:v>139.37225775384297</c:v>
                </c:pt>
                <c:pt idx="430">
                  <c:v>139.35626875000003</c:v>
                </c:pt>
                <c:pt idx="431">
                  <c:v>139.34009244064299</c:v>
                </c:pt>
                <c:pt idx="432">
                  <c:v>139.32372191308804</c:v>
                </c:pt>
                <c:pt idx="433">
                  <c:v>139.30715030848302</c:v>
                </c:pt>
                <c:pt idx="434">
                  <c:v>139.29037082180804</c:v>
                </c:pt>
                <c:pt idx="435">
                  <c:v>139.27337670187501</c:v>
                </c:pt>
                <c:pt idx="436">
                  <c:v>139.25616125132808</c:v>
                </c:pt>
                <c:pt idx="437">
                  <c:v>139.23871782664298</c:v>
                </c:pt>
                <c:pt idx="438">
                  <c:v>139.22103983812804</c:v>
                </c:pt>
                <c:pt idx="439">
                  <c:v>139.20312074992302</c:v>
                </c:pt>
                <c:pt idx="440">
                  <c:v>139.18495408000001</c:v>
                </c:pt>
                <c:pt idx="441">
                  <c:v>139.16653340016296</c:v>
                </c:pt>
                <c:pt idx="442">
                  <c:v>139.14785233604812</c:v>
                </c:pt>
                <c:pt idx="443">
                  <c:v>139.12890456712302</c:v>
                </c:pt>
                <c:pt idx="444">
                  <c:v>139.10968382668801</c:v>
                </c:pt>
                <c:pt idx="445">
                  <c:v>139.09018390187498</c:v>
                </c:pt>
                <c:pt idx="446">
                  <c:v>139.07039863364804</c:v>
                </c:pt>
                <c:pt idx="447">
                  <c:v>139.050321916803</c:v>
                </c:pt>
                <c:pt idx="448">
                  <c:v>139.02994769996809</c:v>
                </c:pt>
                <c:pt idx="449">
                  <c:v>139.00926998560294</c:v>
                </c:pt>
                <c:pt idx="450">
                  <c:v>138.98828282999995</c:v>
                </c:pt>
                <c:pt idx="451">
                  <c:v>138.96698034328313</c:v>
                </c:pt>
                <c:pt idx="452">
                  <c:v>138.94535668940802</c:v>
                </c:pt>
                <c:pt idx="453">
                  <c:v>138.92340608616308</c:v>
                </c:pt>
                <c:pt idx="454">
                  <c:v>138.90112280516792</c:v>
                </c:pt>
                <c:pt idx="455">
                  <c:v>138.87850117187503</c:v>
                </c:pt>
                <c:pt idx="456">
                  <c:v>138.85553556556806</c:v>
                </c:pt>
                <c:pt idx="457">
                  <c:v>138.83222041936313</c:v>
                </c:pt>
                <c:pt idx="458">
                  <c:v>138.80855022020808</c:v>
                </c:pt>
                <c:pt idx="459">
                  <c:v>138.78451950888297</c:v>
                </c:pt>
                <c:pt idx="460">
                  <c:v>138.76012287999993</c:v>
                </c:pt>
                <c:pt idx="461">
                  <c:v>138.73535498200283</c:v>
                </c:pt>
                <c:pt idx="462">
                  <c:v>138.71021051716787</c:v>
                </c:pt>
                <c:pt idx="463">
                  <c:v>138.68468424160289</c:v>
                </c:pt>
                <c:pt idx="464">
                  <c:v>138.65877096524787</c:v>
                </c:pt>
                <c:pt idx="465">
                  <c:v>138.63246555187493</c:v>
                </c:pt>
                <c:pt idx="466">
                  <c:v>138.60576291908785</c:v>
                </c:pt>
                <c:pt idx="467">
                  <c:v>138.57865803832294</c:v>
                </c:pt>
                <c:pt idx="468">
                  <c:v>138.55114593484791</c:v>
                </c:pt>
                <c:pt idx="469">
                  <c:v>138.523221687763</c:v>
                </c:pt>
                <c:pt idx="470">
                  <c:v>138.49488042999997</c:v>
                </c:pt>
                <c:pt idx="471">
                  <c:v>138.466117348323</c:v>
                </c:pt>
                <c:pt idx="472">
                  <c:v>138.43692768332801</c:v>
                </c:pt>
                <c:pt idx="473">
                  <c:v>138.40730672944301</c:v>
                </c:pt>
                <c:pt idx="474">
                  <c:v>138.37724983492797</c:v>
                </c:pt>
                <c:pt idx="475">
                  <c:v>138.34675240187505</c:v>
                </c:pt>
                <c:pt idx="476">
                  <c:v>138.31580988620794</c:v>
                </c:pt>
                <c:pt idx="477">
                  <c:v>138.28441779768298</c:v>
                </c:pt>
                <c:pt idx="478">
                  <c:v>138.25257169988799</c:v>
                </c:pt>
                <c:pt idx="479">
                  <c:v>138.22026721024304</c:v>
                </c:pt>
                <c:pt idx="480">
                  <c:v>138.1875</c:v>
                </c:pt>
                <c:pt idx="481">
                  <c:v>138.15426579424297</c:v>
                </c:pt>
                <c:pt idx="482">
                  <c:v>138.1205603718879</c:v>
                </c:pt>
                <c:pt idx="483">
                  <c:v>138.08637956568282</c:v>
                </c:pt>
                <c:pt idx="484">
                  <c:v>138.05171926220805</c:v>
                </c:pt>
                <c:pt idx="485">
                  <c:v>138.01657540187489</c:v>
                </c:pt>
                <c:pt idx="486">
                  <c:v>137.98094397892794</c:v>
                </c:pt>
                <c:pt idx="487">
                  <c:v>137.94482104144299</c:v>
                </c:pt>
                <c:pt idx="488">
                  <c:v>137.90820269132792</c:v>
                </c:pt>
                <c:pt idx="489">
                  <c:v>137.87108508432289</c:v>
                </c:pt>
                <c:pt idx="490">
                  <c:v>137.83346442999994</c:v>
                </c:pt>
                <c:pt idx="491">
                  <c:v>137.79533699176307</c:v>
                </c:pt>
                <c:pt idx="492">
                  <c:v>137.75669908684802</c:v>
                </c:pt>
                <c:pt idx="493">
                  <c:v>137.71754708632307</c:v>
                </c:pt>
                <c:pt idx="494">
                  <c:v>137.67787741508789</c:v>
                </c:pt>
                <c:pt idx="495">
                  <c:v>137.63768655187494</c:v>
                </c:pt>
                <c:pt idx="496">
                  <c:v>137.59697102924804</c:v>
                </c:pt>
                <c:pt idx="497">
                  <c:v>137.55572743360301</c:v>
                </c:pt>
                <c:pt idx="498">
                  <c:v>137.51395240516808</c:v>
                </c:pt>
                <c:pt idx="499">
                  <c:v>137.471642638003</c:v>
                </c:pt>
                <c:pt idx="500">
                  <c:v>137.42879488000005</c:v>
                </c:pt>
                <c:pt idx="501">
                  <c:v>137.38540593288303</c:v>
                </c:pt>
                <c:pt idx="502">
                  <c:v>137.34147265220804</c:v>
                </c:pt>
                <c:pt idx="503">
                  <c:v>137.29699194736315</c:v>
                </c:pt>
                <c:pt idx="504">
                  <c:v>137.25196078156796</c:v>
                </c:pt>
                <c:pt idx="505">
                  <c:v>137.20637617187492</c:v>
                </c:pt>
                <c:pt idx="506">
                  <c:v>137.16023518916791</c:v>
                </c:pt>
                <c:pt idx="507">
                  <c:v>137.1135349581632</c:v>
                </c:pt>
                <c:pt idx="508">
                  <c:v>137.06627265740804</c:v>
                </c:pt>
                <c:pt idx="509">
                  <c:v>137.01844551928298</c:v>
                </c:pt>
                <c:pt idx="510">
                  <c:v>136.9700508300001</c:v>
                </c:pt>
                <c:pt idx="511">
                  <c:v>136.92108592960312</c:v>
                </c:pt>
                <c:pt idx="512">
                  <c:v>136.87154821196793</c:v>
                </c:pt>
                <c:pt idx="513">
                  <c:v>136.82143512480286</c:v>
                </c:pt>
                <c:pt idx="514">
                  <c:v>136.77074416964797</c:v>
                </c:pt>
                <c:pt idx="515">
                  <c:v>136.71947290187495</c:v>
                </c:pt>
                <c:pt idx="516">
                  <c:v>136.66761893068804</c:v>
                </c:pt>
                <c:pt idx="517">
                  <c:v>136.61517991912308</c:v>
                </c:pt>
                <c:pt idx="518">
                  <c:v>136.56215358404813</c:v>
                </c:pt>
                <c:pt idx="519">
                  <c:v>136.50853769616299</c:v>
                </c:pt>
                <c:pt idx="520">
                  <c:v>136.45433007999998</c:v>
                </c:pt>
                <c:pt idx="521">
                  <c:v>136.39952861392305</c:v>
                </c:pt>
                <c:pt idx="522">
                  <c:v>136.34413123012814</c:v>
                </c:pt>
                <c:pt idx="523">
                  <c:v>136.28813591464302</c:v>
                </c:pt>
                <c:pt idx="524">
                  <c:v>136.23154070732812</c:v>
                </c:pt>
                <c:pt idx="525">
                  <c:v>136.17434370187493</c:v>
                </c:pt>
                <c:pt idx="526">
                  <c:v>136.11654304580804</c:v>
                </c:pt>
                <c:pt idx="527">
                  <c:v>136.05813694048288</c:v>
                </c:pt>
                <c:pt idx="528">
                  <c:v>135.99912364108786</c:v>
                </c:pt>
                <c:pt idx="529">
                  <c:v>135.93950145664292</c:v>
                </c:pt>
                <c:pt idx="530">
                  <c:v>135.87926874999994</c:v>
                </c:pt>
                <c:pt idx="531">
                  <c:v>135.81842393784302</c:v>
                </c:pt>
                <c:pt idx="532">
                  <c:v>135.75696549068789</c:v>
                </c:pt>
                <c:pt idx="533">
                  <c:v>135.69489193288291</c:v>
                </c:pt>
                <c:pt idx="534">
                  <c:v>135.63220184260808</c:v>
                </c:pt>
                <c:pt idx="535">
                  <c:v>135.56889385187492</c:v>
                </c:pt>
                <c:pt idx="536">
                  <c:v>135.50496664652803</c:v>
                </c:pt>
                <c:pt idx="537">
                  <c:v>135.44041896624299</c:v>
                </c:pt>
                <c:pt idx="538">
                  <c:v>135.37524960452788</c:v>
                </c:pt>
                <c:pt idx="539">
                  <c:v>135.30945740872278</c:v>
                </c:pt>
                <c:pt idx="540">
                  <c:v>135.24304128000006</c:v>
                </c:pt>
                <c:pt idx="541">
                  <c:v>135.17600017336292</c:v>
                </c:pt>
                <c:pt idx="542">
                  <c:v>135.10833309764791</c:v>
                </c:pt>
                <c:pt idx="543">
                  <c:v>135.04003911552309</c:v>
                </c:pt>
                <c:pt idx="544">
                  <c:v>134.97111734348789</c:v>
                </c:pt>
                <c:pt idx="545">
                  <c:v>134.901566951875</c:v>
                </c:pt>
                <c:pt idx="546">
                  <c:v>134.83138716484802</c:v>
                </c:pt>
                <c:pt idx="547">
                  <c:v>134.76057726040301</c:v>
                </c:pt>
                <c:pt idx="548">
                  <c:v>134.68913657036808</c:v>
                </c:pt>
                <c:pt idx="549">
                  <c:v>134.61706448040309</c:v>
                </c:pt>
                <c:pt idx="550">
                  <c:v>134.54436042999998</c:v>
                </c:pt>
                <c:pt idx="551">
                  <c:v>134.47102391248279</c:v>
                </c:pt>
                <c:pt idx="552">
                  <c:v>134.39705447500808</c:v>
                </c:pt>
                <c:pt idx="553">
                  <c:v>134.32245171856312</c:v>
                </c:pt>
                <c:pt idx="554">
                  <c:v>134.24721529796795</c:v>
                </c:pt>
                <c:pt idx="555">
                  <c:v>134.17134492187495</c:v>
                </c:pt>
                <c:pt idx="556">
                  <c:v>134.09484035276796</c:v>
                </c:pt>
                <c:pt idx="557">
                  <c:v>134.01770140696294</c:v>
                </c:pt>
                <c:pt idx="558">
                  <c:v>133.93992795460815</c:v>
                </c:pt>
                <c:pt idx="559">
                  <c:v>133.86151991968302</c:v>
                </c:pt>
                <c:pt idx="560">
                  <c:v>133.78247727999997</c:v>
                </c:pt>
                <c:pt idx="561">
                  <c:v>133.70280006720304</c:v>
                </c:pt>
                <c:pt idx="562">
                  <c:v>133.62248836676804</c:v>
                </c:pt>
                <c:pt idx="563">
                  <c:v>133.54154231800294</c:v>
                </c:pt>
                <c:pt idx="564">
                  <c:v>133.45996211404793</c:v>
                </c:pt>
                <c:pt idx="565">
                  <c:v>133.37774800187492</c:v>
                </c:pt>
                <c:pt idx="566">
                  <c:v>133.29490028228804</c:v>
                </c:pt>
                <c:pt idx="567">
                  <c:v>133.21141930992292</c:v>
                </c:pt>
                <c:pt idx="568">
                  <c:v>133.12730549324795</c:v>
                </c:pt>
                <c:pt idx="569">
                  <c:v>133.04255929456292</c:v>
                </c:pt>
                <c:pt idx="570">
                  <c:v>132.95718122999995</c:v>
                </c:pt>
                <c:pt idx="571">
                  <c:v>132.87117186952287</c:v>
                </c:pt>
                <c:pt idx="572">
                  <c:v>132.78453183692795</c:v>
                </c:pt>
                <c:pt idx="573">
                  <c:v>132.69726180984287</c:v>
                </c:pt>
                <c:pt idx="574">
                  <c:v>132.60936251972805</c:v>
                </c:pt>
                <c:pt idx="575">
                  <c:v>132.52083475187499</c:v>
                </c:pt>
                <c:pt idx="576">
                  <c:v>132.43167934540804</c:v>
                </c:pt>
                <c:pt idx="577">
                  <c:v>132.34189719328299</c:v>
                </c:pt>
                <c:pt idx="578">
                  <c:v>132.25148924228813</c:v>
                </c:pt>
                <c:pt idx="579">
                  <c:v>132.16045649304306</c:v>
                </c:pt>
                <c:pt idx="580">
                  <c:v>132.0687999999999</c:v>
                </c:pt>
                <c:pt idx="581">
                  <c:v>131.97652087144297</c:v>
                </c:pt>
                <c:pt idx="582">
                  <c:v>131.88362026948801</c:v>
                </c:pt>
                <c:pt idx="583">
                  <c:v>131.79009941008314</c:v>
                </c:pt>
                <c:pt idx="584">
                  <c:v>131.69595956300816</c:v>
                </c:pt>
                <c:pt idx="585">
                  <c:v>131.60120205187502</c:v>
                </c:pt>
                <c:pt idx="586">
                  <c:v>131.50582825412823</c:v>
                </c:pt>
                <c:pt idx="587">
                  <c:v>131.40983960104302</c:v>
                </c:pt>
                <c:pt idx="588">
                  <c:v>131.31323757772793</c:v>
                </c:pt>
                <c:pt idx="589">
                  <c:v>131.21602372312304</c:v>
                </c:pt>
                <c:pt idx="590">
                  <c:v>131.11819962999994</c:v>
                </c:pt>
                <c:pt idx="591">
                  <c:v>131.01976694496295</c:v>
                </c:pt>
                <c:pt idx="592">
                  <c:v>130.92072736844807</c:v>
                </c:pt>
                <c:pt idx="593">
                  <c:v>130.821082654723</c:v>
                </c:pt>
                <c:pt idx="594">
                  <c:v>130.72083461188799</c:v>
                </c:pt>
                <c:pt idx="595">
                  <c:v>130.61998510187505</c:v>
                </c:pt>
                <c:pt idx="596">
                  <c:v>130.518536040448</c:v>
                </c:pt>
                <c:pt idx="597">
                  <c:v>130.41648939720312</c:v>
                </c:pt>
                <c:pt idx="598">
                  <c:v>130.31384719556786</c:v>
                </c:pt>
                <c:pt idx="599">
                  <c:v>130.2106115128031</c:v>
                </c:pt>
                <c:pt idx="600">
                  <c:v>130.10678447999999</c:v>
                </c:pt>
                <c:pt idx="601">
                  <c:v>130.0023682820829</c:v>
                </c:pt>
                <c:pt idx="602">
                  <c:v>129.89736515780783</c:v>
                </c:pt>
                <c:pt idx="603">
                  <c:v>129.79177739976285</c:v>
                </c:pt>
                <c:pt idx="604">
                  <c:v>129.68560735436813</c:v>
                </c:pt>
                <c:pt idx="605">
                  <c:v>129.57885742187477</c:v>
                </c:pt>
                <c:pt idx="606">
                  <c:v>129.4715300563679</c:v>
                </c:pt>
                <c:pt idx="607">
                  <c:v>129.36362776576289</c:v>
                </c:pt>
                <c:pt idx="608">
                  <c:v>129.25515311180789</c:v>
                </c:pt>
                <c:pt idx="609">
                  <c:v>129.14610871008313</c:v>
                </c:pt>
                <c:pt idx="610">
                  <c:v>129.03649723000012</c:v>
                </c:pt>
                <c:pt idx="611">
                  <c:v>128.92632139480315</c:v>
                </c:pt>
                <c:pt idx="612">
                  <c:v>128.81558398156812</c:v>
                </c:pt>
                <c:pt idx="613">
                  <c:v>128.70428782120302</c:v>
                </c:pt>
                <c:pt idx="614">
                  <c:v>128.59243579844804</c:v>
                </c:pt>
                <c:pt idx="615">
                  <c:v>128.48003085187497</c:v>
                </c:pt>
                <c:pt idx="616">
                  <c:v>128.36707597388818</c:v>
                </c:pt>
                <c:pt idx="617">
                  <c:v>128.25357421072306</c:v>
                </c:pt>
                <c:pt idx="618">
                  <c:v>128.1395286624479</c:v>
                </c:pt>
                <c:pt idx="619">
                  <c:v>128.02494248296296</c:v>
                </c:pt>
                <c:pt idx="620">
                  <c:v>127.90981887999988</c:v>
                </c:pt>
                <c:pt idx="621">
                  <c:v>127.79416111512307</c:v>
                </c:pt>
                <c:pt idx="622">
                  <c:v>127.67797250372814</c:v>
                </c:pt>
                <c:pt idx="623">
                  <c:v>127.5612564150432</c:v>
                </c:pt>
                <c:pt idx="624">
                  <c:v>127.44401627212812</c:v>
                </c:pt>
                <c:pt idx="625">
                  <c:v>127.32625555187497</c:v>
                </c:pt>
                <c:pt idx="626">
                  <c:v>127.20797778500787</c:v>
                </c:pt>
                <c:pt idx="627">
                  <c:v>127.08918655608295</c:v>
                </c:pt>
                <c:pt idx="628">
                  <c:v>126.96988550348806</c:v>
                </c:pt>
                <c:pt idx="629">
                  <c:v>126.85007831944301</c:v>
                </c:pt>
                <c:pt idx="630">
                  <c:v>126.72976874999995</c:v>
                </c:pt>
                <c:pt idx="631">
                  <c:v>126.60896059504307</c:v>
                </c:pt>
                <c:pt idx="632">
                  <c:v>126.48765770828777</c:v>
                </c:pt>
                <c:pt idx="633">
                  <c:v>126.36586399728299</c:v>
                </c:pt>
                <c:pt idx="634">
                  <c:v>126.24358342340793</c:v>
                </c:pt>
                <c:pt idx="635">
                  <c:v>126.12082000187502</c:v>
                </c:pt>
                <c:pt idx="636">
                  <c:v>125.99757780172808</c:v>
                </c:pt>
                <c:pt idx="637">
                  <c:v>125.87386094584303</c:v>
                </c:pt>
                <c:pt idx="638">
                  <c:v>125.74967361092786</c:v>
                </c:pt>
                <c:pt idx="639">
                  <c:v>125.62502002752308</c:v>
                </c:pt>
                <c:pt idx="640">
                  <c:v>125.49990447999994</c:v>
                </c:pt>
                <c:pt idx="641">
                  <c:v>125.37433130656314</c:v>
                </c:pt>
                <c:pt idx="642">
                  <c:v>125.24830489924807</c:v>
                </c:pt>
                <c:pt idx="643">
                  <c:v>125.12182970392337</c:v>
                </c:pt>
                <c:pt idx="644">
                  <c:v>124.99491022028792</c:v>
                </c:pt>
                <c:pt idx="645">
                  <c:v>124.86755100187497</c:v>
                </c:pt>
                <c:pt idx="646">
                  <c:v>124.73975665604803</c:v>
                </c:pt>
                <c:pt idx="647">
                  <c:v>124.61153184400314</c:v>
                </c:pt>
                <c:pt idx="648">
                  <c:v>124.4828812807682</c:v>
                </c:pt>
                <c:pt idx="649">
                  <c:v>124.35380973520319</c:v>
                </c:pt>
                <c:pt idx="650">
                  <c:v>124.22432203000017</c:v>
                </c:pt>
                <c:pt idx="651">
                  <c:v>124.09442304168306</c:v>
                </c:pt>
                <c:pt idx="652">
                  <c:v>123.96411770060786</c:v>
                </c:pt>
                <c:pt idx="653">
                  <c:v>123.83341099096299</c:v>
                </c:pt>
                <c:pt idx="654">
                  <c:v>123.70230795076793</c:v>
                </c:pt>
                <c:pt idx="655">
                  <c:v>123.57081367187504</c:v>
                </c:pt>
                <c:pt idx="656">
                  <c:v>123.43893329996797</c:v>
                </c:pt>
                <c:pt idx="657">
                  <c:v>123.30667203456289</c:v>
                </c:pt>
                <c:pt idx="658">
                  <c:v>123.17403512900785</c:v>
                </c:pt>
                <c:pt idx="659">
                  <c:v>123.04102789048295</c:v>
                </c:pt>
                <c:pt idx="660">
                  <c:v>122.90765567999995</c:v>
                </c:pt>
                <c:pt idx="661">
                  <c:v>122.77392391240312</c:v>
                </c:pt>
                <c:pt idx="662">
                  <c:v>122.63983805636815</c:v>
                </c:pt>
                <c:pt idx="663">
                  <c:v>122.50540363440302</c:v>
                </c:pt>
                <c:pt idx="664">
                  <c:v>122.37062622284827</c:v>
                </c:pt>
                <c:pt idx="665">
                  <c:v>122.23551145187491</c:v>
                </c:pt>
                <c:pt idx="666">
                  <c:v>122.10006500548786</c:v>
                </c:pt>
                <c:pt idx="667">
                  <c:v>121.96429262152276</c:v>
                </c:pt>
                <c:pt idx="668">
                  <c:v>121.828200091648</c:v>
                </c:pt>
                <c:pt idx="669">
                  <c:v>121.69179326136316</c:v>
                </c:pt>
                <c:pt idx="670">
                  <c:v>121.55507803000012</c:v>
                </c:pt>
                <c:pt idx="671">
                  <c:v>121.41806035072307</c:v>
                </c:pt>
                <c:pt idx="672">
                  <c:v>121.28074623052805</c:v>
                </c:pt>
                <c:pt idx="673">
                  <c:v>121.1431417302432</c:v>
                </c:pt>
                <c:pt idx="674">
                  <c:v>121.00525296452804</c:v>
                </c:pt>
                <c:pt idx="675">
                  <c:v>120.86708610187509</c:v>
                </c:pt>
                <c:pt idx="676">
                  <c:v>120.72864736460804</c:v>
                </c:pt>
                <c:pt idx="677">
                  <c:v>120.58994302888311</c:v>
                </c:pt>
                <c:pt idx="678">
                  <c:v>120.45097942468794</c:v>
                </c:pt>
                <c:pt idx="679">
                  <c:v>120.31176293584269</c:v>
                </c:pt>
                <c:pt idx="680">
                  <c:v>120.17229999999984</c:v>
                </c:pt>
                <c:pt idx="681">
                  <c:v>120.03259710864302</c:v>
                </c:pt>
                <c:pt idx="682">
                  <c:v>119.89266080708796</c:v>
                </c:pt>
                <c:pt idx="683">
                  <c:v>119.75249769448294</c:v>
                </c:pt>
                <c:pt idx="684">
                  <c:v>119.61211442380784</c:v>
                </c:pt>
                <c:pt idx="685">
                  <c:v>119.47151770187486</c:v>
                </c:pt>
                <c:pt idx="686">
                  <c:v>119.33071428932772</c:v>
                </c:pt>
                <c:pt idx="687">
                  <c:v>119.18971100064323</c:v>
                </c:pt>
                <c:pt idx="688">
                  <c:v>119.04851470412814</c:v>
                </c:pt>
                <c:pt idx="689">
                  <c:v>118.90713232192252</c:v>
                </c:pt>
                <c:pt idx="690">
                  <c:v>118.76557082999989</c:v>
                </c:pt>
                <c:pt idx="691">
                  <c:v>118.62383725816267</c:v>
                </c:pt>
                <c:pt idx="692">
                  <c:v>118.48193869004808</c:v>
                </c:pt>
                <c:pt idx="693">
                  <c:v>118.33988226312272</c:v>
                </c:pt>
                <c:pt idx="694">
                  <c:v>118.19767516868797</c:v>
                </c:pt>
                <c:pt idx="695">
                  <c:v>118.05532465187503</c:v>
                </c:pt>
                <c:pt idx="696">
                  <c:v>117.91283801164764</c:v>
                </c:pt>
                <c:pt idx="697">
                  <c:v>117.77022260080275</c:v>
                </c:pt>
                <c:pt idx="698">
                  <c:v>117.62748582596805</c:v>
                </c:pt>
                <c:pt idx="699">
                  <c:v>117.48463514760283</c:v>
                </c:pt>
                <c:pt idx="700">
                  <c:v>117.34167807999984</c:v>
                </c:pt>
                <c:pt idx="701">
                  <c:v>117.19862219128277</c:v>
                </c:pt>
                <c:pt idx="702">
                  <c:v>117.05547510340784</c:v>
                </c:pt>
                <c:pt idx="703">
                  <c:v>116.9122444921627</c:v>
                </c:pt>
                <c:pt idx="704">
                  <c:v>116.76893808716795</c:v>
                </c:pt>
                <c:pt idx="705">
                  <c:v>116.62556367187494</c:v>
                </c:pt>
                <c:pt idx="706">
                  <c:v>116.48212908356754</c:v>
                </c:pt>
                <c:pt idx="707">
                  <c:v>116.33864221336307</c:v>
                </c:pt>
                <c:pt idx="708">
                  <c:v>116.19511100620775</c:v>
                </c:pt>
                <c:pt idx="709">
                  <c:v>116.05154346088307</c:v>
                </c:pt>
                <c:pt idx="710">
                  <c:v>115.90794762999985</c:v>
                </c:pt>
                <c:pt idx="711">
                  <c:v>115.76433162000285</c:v>
                </c:pt>
                <c:pt idx="712">
                  <c:v>115.62070359116797</c:v>
                </c:pt>
                <c:pt idx="713">
                  <c:v>115.47707175760274</c:v>
                </c:pt>
                <c:pt idx="714">
                  <c:v>115.33344438724816</c:v>
                </c:pt>
                <c:pt idx="715">
                  <c:v>115.18982980187479</c:v>
                </c:pt>
                <c:pt idx="716">
                  <c:v>115.04623637708778</c:v>
                </c:pt>
                <c:pt idx="717">
                  <c:v>114.90267254232276</c:v>
                </c:pt>
                <c:pt idx="718">
                  <c:v>114.75914678084791</c:v>
                </c:pt>
                <c:pt idx="719">
                  <c:v>114.61566762976304</c:v>
                </c:pt>
                <c:pt idx="720">
                  <c:v>114.47224368000025</c:v>
                </c:pt>
                <c:pt idx="721">
                  <c:v>114.32888357632305</c:v>
                </c:pt>
                <c:pt idx="722">
                  <c:v>114.18559601732818</c:v>
                </c:pt>
                <c:pt idx="723">
                  <c:v>114.04238975544285</c:v>
                </c:pt>
                <c:pt idx="724">
                  <c:v>113.89927359692774</c:v>
                </c:pt>
                <c:pt idx="725">
                  <c:v>113.75625640187468</c:v>
                </c:pt>
                <c:pt idx="726">
                  <c:v>113.61334708420804</c:v>
                </c:pt>
                <c:pt idx="727">
                  <c:v>113.4705546116827</c:v>
                </c:pt>
                <c:pt idx="728">
                  <c:v>113.32788800588787</c:v>
                </c:pt>
                <c:pt idx="729">
                  <c:v>113.18535634224304</c:v>
                </c:pt>
                <c:pt idx="730">
                  <c:v>113.04296875</c:v>
                </c:pt>
                <c:pt idx="731">
                  <c:v>112.90073441224263</c:v>
                </c:pt>
                <c:pt idx="732">
                  <c:v>112.75866256588779</c:v>
                </c:pt>
                <c:pt idx="733">
                  <c:v>112.61676250168307</c:v>
                </c:pt>
                <c:pt idx="734">
                  <c:v>112.47504356420768</c:v>
                </c:pt>
                <c:pt idx="735">
                  <c:v>112.33351515187496</c:v>
                </c:pt>
                <c:pt idx="736">
                  <c:v>112.19218671692761</c:v>
                </c:pt>
                <c:pt idx="737">
                  <c:v>112.05106776544312</c:v>
                </c:pt>
                <c:pt idx="738">
                  <c:v>111.91016785732813</c:v>
                </c:pt>
                <c:pt idx="739">
                  <c:v>111.76949660632295</c:v>
                </c:pt>
                <c:pt idx="740">
                  <c:v>111.6290636800004</c:v>
                </c:pt>
                <c:pt idx="741">
                  <c:v>111.48887879976314</c:v>
                </c:pt>
                <c:pt idx="742">
                  <c:v>111.34895174084795</c:v>
                </c:pt>
                <c:pt idx="743">
                  <c:v>111.20929233232278</c:v>
                </c:pt>
                <c:pt idx="744">
                  <c:v>111.0699104570881</c:v>
                </c:pt>
                <c:pt idx="745">
                  <c:v>110.93081605187467</c:v>
                </c:pt>
                <c:pt idx="746">
                  <c:v>110.79201910724805</c:v>
                </c:pt>
                <c:pt idx="747">
                  <c:v>110.65352966760315</c:v>
                </c:pt>
                <c:pt idx="748">
                  <c:v>110.51535783116833</c:v>
                </c:pt>
                <c:pt idx="749">
                  <c:v>110.37751375000335</c:v>
                </c:pt>
                <c:pt idx="750">
                  <c:v>110.24000762999958</c:v>
                </c:pt>
                <c:pt idx="751">
                  <c:v>110.10284973088278</c:v>
                </c:pt>
                <c:pt idx="752">
                  <c:v>109.96605036620826</c:v>
                </c:pt>
                <c:pt idx="753">
                  <c:v>109.82961990336321</c:v>
                </c:pt>
                <c:pt idx="754">
                  <c:v>109.69356876356824</c:v>
                </c:pt>
                <c:pt idx="755">
                  <c:v>109.55790742187492</c:v>
                </c:pt>
                <c:pt idx="756">
                  <c:v>109.42264640716758</c:v>
                </c:pt>
                <c:pt idx="757">
                  <c:v>109.28779630216331</c:v>
                </c:pt>
                <c:pt idx="758">
                  <c:v>109.15336774340813</c:v>
                </c:pt>
                <c:pt idx="759">
                  <c:v>109.01937142128304</c:v>
                </c:pt>
                <c:pt idx="760">
                  <c:v>108.88581807999981</c:v>
                </c:pt>
                <c:pt idx="761">
                  <c:v>108.7527185176034</c:v>
                </c:pt>
                <c:pt idx="762">
                  <c:v>108.62008358596836</c:v>
                </c:pt>
                <c:pt idx="763">
                  <c:v>108.48792419080314</c:v>
                </c:pt>
                <c:pt idx="764">
                  <c:v>108.35625129164805</c:v>
                </c:pt>
                <c:pt idx="765">
                  <c:v>108.22507590187502</c:v>
                </c:pt>
                <c:pt idx="766">
                  <c:v>108.09440908868828</c:v>
                </c:pt>
                <c:pt idx="767">
                  <c:v>107.96426197312326</c:v>
                </c:pt>
                <c:pt idx="768">
                  <c:v>107.83464573004812</c:v>
                </c:pt>
                <c:pt idx="769">
                  <c:v>107.70557158816337</c:v>
                </c:pt>
                <c:pt idx="770">
                  <c:v>107.57705083000019</c:v>
                </c:pt>
                <c:pt idx="771">
                  <c:v>107.44909479192279</c:v>
                </c:pt>
                <c:pt idx="772">
                  <c:v>107.3217148641279</c:v>
                </c:pt>
                <c:pt idx="773">
                  <c:v>107.19492249064319</c:v>
                </c:pt>
                <c:pt idx="774">
                  <c:v>107.06872916932798</c:v>
                </c:pt>
                <c:pt idx="775">
                  <c:v>106.94314645187546</c:v>
                </c:pt>
                <c:pt idx="776">
                  <c:v>106.8181859438082</c:v>
                </c:pt>
                <c:pt idx="777">
                  <c:v>106.69385930448311</c:v>
                </c:pt>
                <c:pt idx="778">
                  <c:v>106.57017824708782</c:v>
                </c:pt>
                <c:pt idx="779">
                  <c:v>106.44715453864342</c:v>
                </c:pt>
                <c:pt idx="780">
                  <c:v>106.32480000000032</c:v>
                </c:pt>
                <c:pt idx="781">
                  <c:v>106.20312650584287</c:v>
                </c:pt>
                <c:pt idx="782">
                  <c:v>106.08214598468794</c:v>
                </c:pt>
                <c:pt idx="783">
                  <c:v>105.96187041888311</c:v>
                </c:pt>
                <c:pt idx="784">
                  <c:v>105.84231184460805</c:v>
                </c:pt>
                <c:pt idx="785">
                  <c:v>105.72348235187496</c:v>
                </c:pt>
                <c:pt idx="786">
                  <c:v>105.60539408452814</c:v>
                </c:pt>
                <c:pt idx="787">
                  <c:v>105.48805924024305</c:v>
                </c:pt>
                <c:pt idx="788">
                  <c:v>105.37149007052813</c:v>
                </c:pt>
                <c:pt idx="789">
                  <c:v>105.25569888072346</c:v>
                </c:pt>
                <c:pt idx="790">
                  <c:v>105.14069803000007</c:v>
                </c:pt>
                <c:pt idx="791">
                  <c:v>105.02649993136288</c:v>
                </c:pt>
                <c:pt idx="792">
                  <c:v>104.91311705164821</c:v>
                </c:pt>
                <c:pt idx="793">
                  <c:v>104.80056191152289</c:v>
                </c:pt>
                <c:pt idx="794">
                  <c:v>104.68884708548808</c:v>
                </c:pt>
                <c:pt idx="795">
                  <c:v>104.57798520187521</c:v>
                </c:pt>
                <c:pt idx="796">
                  <c:v>104.46798894284802</c:v>
                </c:pt>
                <c:pt idx="797">
                  <c:v>104.35887104440303</c:v>
                </c:pt>
                <c:pt idx="798">
                  <c:v>104.25064429636859</c:v>
                </c:pt>
                <c:pt idx="799">
                  <c:v>104.14332154240356</c:v>
                </c:pt>
                <c:pt idx="800">
                  <c:v>104.03691568000045</c:v>
                </c:pt>
                <c:pt idx="801">
                  <c:v>103.93143966048274</c:v>
                </c:pt>
                <c:pt idx="802">
                  <c:v>103.82690648900848</c:v>
                </c:pt>
                <c:pt idx="803">
                  <c:v>103.72332922456326</c:v>
                </c:pt>
                <c:pt idx="804">
                  <c:v>103.62072097996838</c:v>
                </c:pt>
                <c:pt idx="805">
                  <c:v>103.51909492187519</c:v>
                </c:pt>
                <c:pt idx="806">
                  <c:v>103.41846427076803</c:v>
                </c:pt>
                <c:pt idx="807">
                  <c:v>103.3188423009633</c:v>
                </c:pt>
                <c:pt idx="808">
                  <c:v>103.22024234060814</c:v>
                </c:pt>
                <c:pt idx="809">
                  <c:v>103.1226777716829</c:v>
                </c:pt>
                <c:pt idx="810">
                  <c:v>103.02616203000025</c:v>
                </c:pt>
                <c:pt idx="811">
                  <c:v>102.93070860520311</c:v>
                </c:pt>
                <c:pt idx="812">
                  <c:v>102.8363310407683</c:v>
                </c:pt>
                <c:pt idx="813">
                  <c:v>102.74304293400337</c:v>
                </c:pt>
                <c:pt idx="814">
                  <c:v>102.65085793604771</c:v>
                </c:pt>
                <c:pt idx="815">
                  <c:v>102.55978975187486</c:v>
                </c:pt>
                <c:pt idx="816">
                  <c:v>102.46985214028768</c:v>
                </c:pt>
                <c:pt idx="817">
                  <c:v>102.38105891392274</c:v>
                </c:pt>
                <c:pt idx="818">
                  <c:v>102.29342393924776</c:v>
                </c:pt>
                <c:pt idx="819">
                  <c:v>102.20696113656277</c:v>
                </c:pt>
                <c:pt idx="820">
                  <c:v>102.12168447999989</c:v>
                </c:pt>
                <c:pt idx="821">
                  <c:v>102.03760799752263</c:v>
                </c:pt>
                <c:pt idx="822">
                  <c:v>101.95474577092796</c:v>
                </c:pt>
                <c:pt idx="823">
                  <c:v>101.8731119358431</c:v>
                </c:pt>
                <c:pt idx="824">
                  <c:v>101.79272068172781</c:v>
                </c:pt>
                <c:pt idx="825">
                  <c:v>101.71358625187463</c:v>
                </c:pt>
                <c:pt idx="826">
                  <c:v>101.63572294340793</c:v>
                </c:pt>
                <c:pt idx="827">
                  <c:v>101.55914510728303</c:v>
                </c:pt>
                <c:pt idx="828">
                  <c:v>101.48386714828825</c:v>
                </c:pt>
                <c:pt idx="829">
                  <c:v>101.40990352504309</c:v>
                </c:pt>
                <c:pt idx="830">
                  <c:v>101.33726874999979</c:v>
                </c:pt>
                <c:pt idx="831">
                  <c:v>101.2659773894427</c:v>
                </c:pt>
                <c:pt idx="832">
                  <c:v>101.19604406348799</c:v>
                </c:pt>
                <c:pt idx="833">
                  <c:v>101.12748344608303</c:v>
                </c:pt>
                <c:pt idx="834">
                  <c:v>101.06031026500818</c:v>
                </c:pt>
                <c:pt idx="835">
                  <c:v>100.99453930187542</c:v>
                </c:pt>
                <c:pt idx="836">
                  <c:v>100.93018539212812</c:v>
                </c:pt>
                <c:pt idx="837">
                  <c:v>100.86726342504335</c:v>
                </c:pt>
                <c:pt idx="838">
                  <c:v>100.80578834372795</c:v>
                </c:pt>
                <c:pt idx="839">
                  <c:v>100.74577514512293</c:v>
                </c:pt>
                <c:pt idx="840">
                  <c:v>100.68723888</c:v>
                </c:pt>
                <c:pt idx="841">
                  <c:v>100.63019465296338</c:v>
                </c:pt>
                <c:pt idx="842">
                  <c:v>100.57465762244806</c:v>
                </c:pt>
                <c:pt idx="843">
                  <c:v>100.52064300072243</c:v>
                </c:pt>
                <c:pt idx="844">
                  <c:v>100.46816605388835</c:v>
                </c:pt>
                <c:pt idx="845">
                  <c:v>100.41724210187522</c:v>
                </c:pt>
                <c:pt idx="846">
                  <c:v>100.36788651844813</c:v>
                </c:pt>
                <c:pt idx="847">
                  <c:v>100.32011473120292</c:v>
                </c:pt>
                <c:pt idx="848">
                  <c:v>100.27394222156795</c:v>
                </c:pt>
                <c:pt idx="849">
                  <c:v>100.22938452480275</c:v>
                </c:pt>
                <c:pt idx="850">
                  <c:v>100.18645722999986</c:v>
                </c:pt>
                <c:pt idx="851">
                  <c:v>100.14517598008297</c:v>
                </c:pt>
                <c:pt idx="852">
                  <c:v>100.10555647180786</c:v>
                </c:pt>
                <c:pt idx="853">
                  <c:v>100.06761445576331</c:v>
                </c:pt>
                <c:pt idx="854">
                  <c:v>100.03136573636789</c:v>
                </c:pt>
                <c:pt idx="855">
                  <c:v>99.996826171874545</c:v>
                </c:pt>
                <c:pt idx="856">
                  <c:v>99.964011674368294</c:v>
                </c:pt>
                <c:pt idx="857">
                  <c:v>99.932938209763051</c:v>
                </c:pt>
                <c:pt idx="858">
                  <c:v>99.903621797808</c:v>
                </c:pt>
                <c:pt idx="859">
                  <c:v>99.876078512083041</c:v>
                </c:pt>
                <c:pt idx="860">
                  <c:v>99.850324479999699</c:v>
                </c:pt>
                <c:pt idx="861">
                  <c:v>99.826375882803404</c:v>
                </c:pt>
                <c:pt idx="862">
                  <c:v>99.804248955568028</c:v>
                </c:pt>
                <c:pt idx="863">
                  <c:v>99.783959987203616</c:v>
                </c:pt>
                <c:pt idx="864">
                  <c:v>99.765525320448205</c:v>
                </c:pt>
                <c:pt idx="865">
                  <c:v>99.748961351875096</c:v>
                </c:pt>
                <c:pt idx="866">
                  <c:v>99.734284531888306</c:v>
                </c:pt>
                <c:pt idx="867">
                  <c:v>99.721511364723483</c:v>
                </c:pt>
                <c:pt idx="868">
                  <c:v>99.710658408447898</c:v>
                </c:pt>
                <c:pt idx="869">
                  <c:v>99.701742274963181</c:v>
                </c:pt>
                <c:pt idx="870">
                  <c:v>99.694779630000312</c:v>
                </c:pt>
                <c:pt idx="871">
                  <c:v>99.689787193123266</c:v>
                </c:pt>
                <c:pt idx="872">
                  <c:v>99.686781737728097</c:v>
                </c:pt>
                <c:pt idx="873">
                  <c:v>99.685780091042943</c:v>
                </c:pt>
                <c:pt idx="874">
                  <c:v>99.686799134128478</c:v>
                </c:pt>
                <c:pt idx="875">
                  <c:v>99.689855801875183</c:v>
                </c:pt>
                <c:pt idx="876">
                  <c:v>99.694967083007896</c:v>
                </c:pt>
                <c:pt idx="877">
                  <c:v>99.702150020083081</c:v>
                </c:pt>
                <c:pt idx="878">
                  <c:v>99.711421709487922</c:v>
                </c:pt>
                <c:pt idx="879">
                  <c:v>99.722799301443047</c:v>
                </c:pt>
                <c:pt idx="880">
                  <c:v>99.736300000000256</c:v>
                </c:pt>
                <c:pt idx="881">
                  <c:v>99.751941063042977</c:v>
                </c:pt>
                <c:pt idx="882">
                  <c:v>99.769739802288086</c:v>
                </c:pt>
                <c:pt idx="883">
                  <c:v>99.789713583283628</c:v>
                </c:pt>
                <c:pt idx="884">
                  <c:v>99.811879825408369</c:v>
                </c:pt>
                <c:pt idx="885">
                  <c:v>99.836256001875427</c:v>
                </c:pt>
                <c:pt idx="886">
                  <c:v>99.862859639728185</c:v>
                </c:pt>
                <c:pt idx="887">
                  <c:v>99.891708319843019</c:v>
                </c:pt>
                <c:pt idx="888">
                  <c:v>99.922819676928384</c:v>
                </c:pt>
                <c:pt idx="889">
                  <c:v>99.956211399523454</c:v>
                </c:pt>
                <c:pt idx="890">
                  <c:v>99.991901230000394</c:v>
                </c:pt>
                <c:pt idx="891">
                  <c:v>100.029906964563</c:v>
                </c:pt>
                <c:pt idx="892">
                  <c:v>100.0702464532485</c:v>
                </c:pt>
                <c:pt idx="893">
                  <c:v>100.11293759992304</c:v>
                </c:pt>
                <c:pt idx="894">
                  <c:v>100.15799836228803</c:v>
                </c:pt>
                <c:pt idx="895">
                  <c:v>100.20544675187512</c:v>
                </c:pt>
                <c:pt idx="896">
                  <c:v>100.25530083404806</c:v>
                </c:pt>
                <c:pt idx="897">
                  <c:v>100.30757872800268</c:v>
                </c:pt>
                <c:pt idx="898">
                  <c:v>100.36229860676826</c:v>
                </c:pt>
                <c:pt idx="899">
                  <c:v>100.41947869720343</c:v>
                </c:pt>
                <c:pt idx="900">
                  <c:v>100.47913728000026</c:v>
                </c:pt>
                <c:pt idx="901">
                  <c:v>100.54129268968336</c:v>
                </c:pt>
                <c:pt idx="902">
                  <c:v>100.60596331460806</c:v>
                </c:pt>
                <c:pt idx="903">
                  <c:v>100.67316759696268</c:v>
                </c:pt>
                <c:pt idx="904">
                  <c:v>100.74292403276854</c:v>
                </c:pt>
                <c:pt idx="905">
                  <c:v>100.81525117187584</c:v>
                </c:pt>
                <c:pt idx="906">
                  <c:v>100.89016761796825</c:v>
                </c:pt>
                <c:pt idx="907">
                  <c:v>100.96769202856331</c:v>
                </c:pt>
                <c:pt idx="908">
                  <c:v>101.04784311500839</c:v>
                </c:pt>
                <c:pt idx="909">
                  <c:v>101.1306396424834</c:v>
                </c:pt>
                <c:pt idx="910">
                  <c:v>101.21610042999987</c:v>
                </c:pt>
                <c:pt idx="911">
                  <c:v>101.30424435040322</c:v>
                </c:pt>
                <c:pt idx="912">
                  <c:v>101.39509033036825</c:v>
                </c:pt>
                <c:pt idx="913">
                  <c:v>101.48865735040363</c:v>
                </c:pt>
                <c:pt idx="914">
                  <c:v>101.58496444484831</c:v>
                </c:pt>
                <c:pt idx="915">
                  <c:v>101.68403070187514</c:v>
                </c:pt>
                <c:pt idx="916">
                  <c:v>101.78587526348861</c:v>
                </c:pt>
                <c:pt idx="917">
                  <c:v>101.89051732552298</c:v>
                </c:pt>
                <c:pt idx="918">
                  <c:v>101.99797613764781</c:v>
                </c:pt>
                <c:pt idx="919">
                  <c:v>102.10827100336292</c:v>
                </c:pt>
                <c:pt idx="920">
                  <c:v>102.22142127999973</c:v>
                </c:pt>
                <c:pt idx="921">
                  <c:v>102.33744637872314</c:v>
                </c:pt>
                <c:pt idx="922">
                  <c:v>102.45636576452875</c:v>
                </c:pt>
                <c:pt idx="923">
                  <c:v>102.57819895624334</c:v>
                </c:pt>
                <c:pt idx="924">
                  <c:v>102.70296552652803</c:v>
                </c:pt>
                <c:pt idx="925">
                  <c:v>102.83068510187513</c:v>
                </c:pt>
                <c:pt idx="926">
                  <c:v>102.96137736260857</c:v>
                </c:pt>
                <c:pt idx="927">
                  <c:v>103.095062042883</c:v>
                </c:pt>
                <c:pt idx="928">
                  <c:v>103.23175893068742</c:v>
                </c:pt>
                <c:pt idx="929">
                  <c:v>103.37148786784337</c:v>
                </c:pt>
                <c:pt idx="930">
                  <c:v>103.51426874999993</c:v>
                </c:pt>
                <c:pt idx="931">
                  <c:v>103.6601215266428</c:v>
                </c:pt>
                <c:pt idx="932">
                  <c:v>103.8090662010884</c:v>
                </c:pt>
                <c:pt idx="933">
                  <c:v>103.96112283048296</c:v>
                </c:pt>
                <c:pt idx="934">
                  <c:v>104.1163115258089</c:v>
                </c:pt>
                <c:pt idx="935">
                  <c:v>104.27465245187477</c:v>
                </c:pt>
                <c:pt idx="936">
                  <c:v>104.43616582732852</c:v>
                </c:pt>
                <c:pt idx="937">
                  <c:v>104.60087192464334</c:v>
                </c:pt>
                <c:pt idx="938">
                  <c:v>104.76879107012769</c:v>
                </c:pt>
                <c:pt idx="939">
                  <c:v>104.93994364392347</c:v>
                </c:pt>
                <c:pt idx="940">
                  <c:v>105.11435007999989</c:v>
                </c:pt>
                <c:pt idx="941">
                  <c:v>105.29203086616303</c:v>
                </c:pt>
                <c:pt idx="942">
                  <c:v>105.47300654404762</c:v>
                </c:pt>
                <c:pt idx="943">
                  <c:v>105.65729770912299</c:v>
                </c:pt>
                <c:pt idx="944">
                  <c:v>105.8449250106878</c:v>
                </c:pt>
                <c:pt idx="945">
                  <c:v>106.03590915187556</c:v>
                </c:pt>
                <c:pt idx="946">
                  <c:v>106.23027088964773</c:v>
                </c:pt>
                <c:pt idx="947">
                  <c:v>106.42803103480333</c:v>
                </c:pt>
                <c:pt idx="948">
                  <c:v>106.62921045196754</c:v>
                </c:pt>
                <c:pt idx="949">
                  <c:v>106.83383005960309</c:v>
                </c:pt>
                <c:pt idx="950">
                  <c:v>107.04191082999978</c:v>
                </c:pt>
                <c:pt idx="951">
                  <c:v>107.25347378928268</c:v>
                </c:pt>
                <c:pt idx="952">
                  <c:v>107.46854001740758</c:v>
                </c:pt>
                <c:pt idx="953">
                  <c:v>107.68713064816234</c:v>
                </c:pt>
                <c:pt idx="954">
                  <c:v>107.90926686916828</c:v>
                </c:pt>
                <c:pt idx="955">
                  <c:v>108.1349699218747</c:v>
                </c:pt>
                <c:pt idx="956">
                  <c:v>108.36426110156799</c:v>
                </c:pt>
                <c:pt idx="957">
                  <c:v>108.59716175736344</c:v>
                </c:pt>
                <c:pt idx="958">
                  <c:v>108.83369329220841</c:v>
                </c:pt>
                <c:pt idx="959">
                  <c:v>109.07387716288281</c:v>
                </c:pt>
                <c:pt idx="960">
                  <c:v>109.31773488000044</c:v>
                </c:pt>
                <c:pt idx="961">
                  <c:v>109.56528800800265</c:v>
                </c:pt>
                <c:pt idx="962">
                  <c:v>109.81655816516877</c:v>
                </c:pt>
                <c:pt idx="963">
                  <c:v>110.07156702360248</c:v>
                </c:pt>
                <c:pt idx="964">
                  <c:v>110.33033630924865</c:v>
                </c:pt>
                <c:pt idx="965">
                  <c:v>110.59288780187467</c:v>
                </c:pt>
                <c:pt idx="966">
                  <c:v>110.85924333508819</c:v>
                </c:pt>
                <c:pt idx="967">
                  <c:v>111.12942479632352</c:v>
                </c:pt>
                <c:pt idx="968">
                  <c:v>111.40345412684837</c:v>
                </c:pt>
                <c:pt idx="969">
                  <c:v>111.68135332176348</c:v>
                </c:pt>
                <c:pt idx="970">
                  <c:v>111.96314443000074</c:v>
                </c:pt>
                <c:pt idx="971">
                  <c:v>112.24884955432276</c:v>
                </c:pt>
                <c:pt idx="972">
                  <c:v>112.53849085132788</c:v>
                </c:pt>
                <c:pt idx="973">
                  <c:v>112.83209053144333</c:v>
                </c:pt>
                <c:pt idx="974">
                  <c:v>113.12967085892797</c:v>
                </c:pt>
                <c:pt idx="975">
                  <c:v>113.43125415187592</c:v>
                </c:pt>
                <c:pt idx="976">
                  <c:v>113.73686278220839</c:v>
                </c:pt>
                <c:pt idx="977">
                  <c:v>114.04651917568276</c:v>
                </c:pt>
                <c:pt idx="978">
                  <c:v>114.36024581188894</c:v>
                </c:pt>
                <c:pt idx="979">
                  <c:v>114.67806522424257</c:v>
                </c:pt>
                <c:pt idx="980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A3-4E60-89C3-CF0AF0B2771E}"/>
            </c:ext>
          </c:extLst>
        </c:ser>
        <c:ser>
          <c:idx val="1"/>
          <c:order val="1"/>
          <c:tx>
            <c:v>equivalent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'304SS'!$B$62:$B$1042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'304SS'!$G$62:$G$1042</c:f>
              <c:numCache>
                <c:formatCode>0</c:formatCode>
                <c:ptCount val="981"/>
                <c:pt idx="0">
                  <c:v>0</c:v>
                </c:pt>
                <c:pt idx="1">
                  <c:v>4.486014256338029</c:v>
                </c:pt>
                <c:pt idx="2">
                  <c:v>8.9739171943661979</c:v>
                </c:pt>
                <c:pt idx="3">
                  <c:v>13.463708814084509</c:v>
                </c:pt>
                <c:pt idx="4">
                  <c:v>17.955389115492959</c:v>
                </c:pt>
                <c:pt idx="5">
                  <c:v>22.448958098591554</c:v>
                </c:pt>
                <c:pt idx="6">
                  <c:v>26.944415763380285</c:v>
                </c:pt>
                <c:pt idx="7">
                  <c:v>31.441762109859155</c:v>
                </c:pt>
                <c:pt idx="8">
                  <c:v>35.940997138028166</c:v>
                </c:pt>
                <c:pt idx="9">
                  <c:v>40.442120847887331</c:v>
                </c:pt>
                <c:pt idx="10">
                  <c:v>44.945133239436622</c:v>
                </c:pt>
                <c:pt idx="11">
                  <c:v>49.45003431267606</c:v>
                </c:pt>
                <c:pt idx="12">
                  <c:v>53.956824067605638</c:v>
                </c:pt>
                <c:pt idx="13">
                  <c:v>58.465502504225341</c:v>
                </c:pt>
                <c:pt idx="14">
                  <c:v>62.976069622535213</c:v>
                </c:pt>
                <c:pt idx="15">
                  <c:v>67.488525422535218</c:v>
                </c:pt>
                <c:pt idx="16">
                  <c:v>72.002869904225363</c:v>
                </c:pt>
                <c:pt idx="17">
                  <c:v>76.519103067605656</c:v>
                </c:pt>
                <c:pt idx="18">
                  <c:v>81.037224912676066</c:v>
                </c:pt>
                <c:pt idx="19">
                  <c:v>85.557235439436624</c:v>
                </c:pt>
                <c:pt idx="20">
                  <c:v>90.079134647887329</c:v>
                </c:pt>
                <c:pt idx="21">
                  <c:v>94.602922538028182</c:v>
                </c:pt>
                <c:pt idx="22">
                  <c:v>99.128599109859152</c:v>
                </c:pt>
                <c:pt idx="23">
                  <c:v>103.65616436338028</c:v>
                </c:pt>
                <c:pt idx="24">
                  <c:v>108.18561829859156</c:v>
                </c:pt>
                <c:pt idx="25">
                  <c:v>112.71696091549295</c:v>
                </c:pt>
                <c:pt idx="26">
                  <c:v>117.25019221408451</c:v>
                </c:pt>
                <c:pt idx="27">
                  <c:v>121.7853121943662</c:v>
                </c:pt>
                <c:pt idx="28">
                  <c:v>126.32232085633802</c:v>
                </c:pt>
                <c:pt idx="29">
                  <c:v>130.86121820000002</c:v>
                </c:pt>
                <c:pt idx="30">
                  <c:v>135.40200422535213</c:v>
                </c:pt>
                <c:pt idx="31">
                  <c:v>139.94467893239437</c:v>
                </c:pt>
                <c:pt idx="32">
                  <c:v>144.48924232112677</c:v>
                </c:pt>
                <c:pt idx="33">
                  <c:v>149.03569439154933</c:v>
                </c:pt>
                <c:pt idx="34">
                  <c:v>153.58403514366199</c:v>
                </c:pt>
                <c:pt idx="35">
                  <c:v>158.13426457746482</c:v>
                </c:pt>
                <c:pt idx="36">
                  <c:v>162.68638269295775</c:v>
                </c:pt>
                <c:pt idx="37">
                  <c:v>167.24038949014084</c:v>
                </c:pt>
                <c:pt idx="38">
                  <c:v>171.7962849690141</c:v>
                </c:pt>
                <c:pt idx="39">
                  <c:v>176.35406912957748</c:v>
                </c:pt>
                <c:pt idx="40">
                  <c:v>180.91374197183097</c:v>
                </c:pt>
                <c:pt idx="41">
                  <c:v>185.47530349577465</c:v>
                </c:pt>
                <c:pt idx="42">
                  <c:v>190.03875370140844</c:v>
                </c:pt>
                <c:pt idx="43">
                  <c:v>194.60409258873241</c:v>
                </c:pt>
                <c:pt idx="44">
                  <c:v>199.17132015774649</c:v>
                </c:pt>
                <c:pt idx="45">
                  <c:v>203.74043640845071</c:v>
                </c:pt>
                <c:pt idx="46">
                  <c:v>208.31144134084511</c:v>
                </c:pt>
                <c:pt idx="47">
                  <c:v>212.88433495492961</c:v>
                </c:pt>
                <c:pt idx="48">
                  <c:v>217.45911725070425</c:v>
                </c:pt>
                <c:pt idx="49">
                  <c:v>222.03578822816903</c:v>
                </c:pt>
                <c:pt idx="50">
                  <c:v>226.61434788732399</c:v>
                </c:pt>
                <c:pt idx="51">
                  <c:v>231.19479622816903</c:v>
                </c:pt>
                <c:pt idx="52">
                  <c:v>235.77713325070425</c:v>
                </c:pt>
                <c:pt idx="53">
                  <c:v>240.36135895492959</c:v>
                </c:pt>
                <c:pt idx="54">
                  <c:v>244.94747334084508</c:v>
                </c:pt>
                <c:pt idx="55">
                  <c:v>249.53547640845071</c:v>
                </c:pt>
                <c:pt idx="56">
                  <c:v>254.12536815774649</c:v>
                </c:pt>
                <c:pt idx="57">
                  <c:v>258.71714858873241</c:v>
                </c:pt>
                <c:pt idx="58">
                  <c:v>263.3108177014085</c:v>
                </c:pt>
                <c:pt idx="59">
                  <c:v>267.90637549577468</c:v>
                </c:pt>
                <c:pt idx="60">
                  <c:v>272.50382197183103</c:v>
                </c:pt>
                <c:pt idx="61">
                  <c:v>277.10315712957748</c:v>
                </c:pt>
                <c:pt idx="62">
                  <c:v>281.7043809690141</c:v>
                </c:pt>
                <c:pt idx="63">
                  <c:v>286.30749349014087</c:v>
                </c:pt>
                <c:pt idx="64">
                  <c:v>290.91249469295775</c:v>
                </c:pt>
                <c:pt idx="65">
                  <c:v>295.51938457746479</c:v>
                </c:pt>
                <c:pt idx="66">
                  <c:v>300.12816314366194</c:v>
                </c:pt>
                <c:pt idx="67">
                  <c:v>304.7388303915493</c:v>
                </c:pt>
                <c:pt idx="68">
                  <c:v>309.35138632112677</c:v>
                </c:pt>
                <c:pt idx="69">
                  <c:v>313.96583093239434</c:v>
                </c:pt>
                <c:pt idx="70">
                  <c:v>318.58216422535207</c:v>
                </c:pt>
                <c:pt idx="71">
                  <c:v>323.20038620000003</c:v>
                </c:pt>
                <c:pt idx="72">
                  <c:v>327.82049685633808</c:v>
                </c:pt>
                <c:pt idx="73">
                  <c:v>332.44249619436624</c:v>
                </c:pt>
                <c:pt idx="74">
                  <c:v>337.06638421408451</c:v>
                </c:pt>
                <c:pt idx="75">
                  <c:v>341.69216091549299</c:v>
                </c:pt>
                <c:pt idx="76">
                  <c:v>346.31982629859158</c:v>
                </c:pt>
                <c:pt idx="77">
                  <c:v>350.94938036338033</c:v>
                </c:pt>
                <c:pt idx="78">
                  <c:v>355.58082310985918</c:v>
                </c:pt>
                <c:pt idx="79">
                  <c:v>360.21415453802814</c:v>
                </c:pt>
                <c:pt idx="80">
                  <c:v>364.84937464788732</c:v>
                </c:pt>
                <c:pt idx="81">
                  <c:v>369.4864834394366</c:v>
                </c:pt>
                <c:pt idx="82">
                  <c:v>374.1254809126761</c:v>
                </c:pt>
                <c:pt idx="83">
                  <c:v>378.76636706760559</c:v>
                </c:pt>
                <c:pt idx="84">
                  <c:v>383.40914190422529</c:v>
                </c:pt>
                <c:pt idx="85">
                  <c:v>388.05380542253528</c:v>
                </c:pt>
                <c:pt idx="86">
                  <c:v>392.70035762253525</c:v>
                </c:pt>
                <c:pt idx="87">
                  <c:v>397.34879850422544</c:v>
                </c:pt>
                <c:pt idx="88">
                  <c:v>401.99912806760568</c:v>
                </c:pt>
                <c:pt idx="89">
                  <c:v>406.65134631267608</c:v>
                </c:pt>
                <c:pt idx="90">
                  <c:v>411.30545323943659</c:v>
                </c:pt>
                <c:pt idx="91">
                  <c:v>415.96144884788737</c:v>
                </c:pt>
                <c:pt idx="92">
                  <c:v>420.61933313802825</c:v>
                </c:pt>
                <c:pt idx="93">
                  <c:v>425.27910610985919</c:v>
                </c:pt>
                <c:pt idx="94">
                  <c:v>429.94076776338034</c:v>
                </c:pt>
                <c:pt idx="95">
                  <c:v>434.60431809859153</c:v>
                </c:pt>
                <c:pt idx="96">
                  <c:v>439.26975711549295</c:v>
                </c:pt>
                <c:pt idx="97">
                  <c:v>443.93708481408453</c:v>
                </c:pt>
                <c:pt idx="98">
                  <c:v>448.60630119436621</c:v>
                </c:pt>
                <c:pt idx="99">
                  <c:v>453.27740625633811</c:v>
                </c:pt>
                <c:pt idx="100">
                  <c:v>457.95040000000006</c:v>
                </c:pt>
                <c:pt idx="101">
                  <c:v>462.62528242535217</c:v>
                </c:pt>
                <c:pt idx="102">
                  <c:v>467.30205353239438</c:v>
                </c:pt>
                <c:pt idx="103">
                  <c:v>471.98071332112681</c:v>
                </c:pt>
                <c:pt idx="104">
                  <c:v>476.66126179154935</c:v>
                </c:pt>
                <c:pt idx="105">
                  <c:v>481.34369894366205</c:v>
                </c:pt>
                <c:pt idx="106">
                  <c:v>486.02802477746485</c:v>
                </c:pt>
                <c:pt idx="107">
                  <c:v>490.71423929295776</c:v>
                </c:pt>
                <c:pt idx="108">
                  <c:v>495.40234249014082</c:v>
                </c:pt>
                <c:pt idx="109">
                  <c:v>500.09233436901417</c:v>
                </c:pt>
                <c:pt idx="110">
                  <c:v>504.78421492957744</c:v>
                </c:pt>
                <c:pt idx="111">
                  <c:v>509.477984171831</c:v>
                </c:pt>
                <c:pt idx="112">
                  <c:v>514.17364209577454</c:v>
                </c:pt>
                <c:pt idx="113">
                  <c:v>518.87118870140853</c:v>
                </c:pt>
                <c:pt idx="114">
                  <c:v>523.57062398873245</c:v>
                </c:pt>
                <c:pt idx="115">
                  <c:v>528.27194795774653</c:v>
                </c:pt>
                <c:pt idx="116">
                  <c:v>532.97516060845078</c:v>
                </c:pt>
                <c:pt idx="117">
                  <c:v>537.68026194084518</c:v>
                </c:pt>
                <c:pt idx="118">
                  <c:v>542.38725195492964</c:v>
                </c:pt>
                <c:pt idx="119">
                  <c:v>547.09613065070425</c:v>
                </c:pt>
                <c:pt idx="120">
                  <c:v>551.80689802816903</c:v>
                </c:pt>
                <c:pt idx="121">
                  <c:v>556.51955408732408</c:v>
                </c:pt>
                <c:pt idx="122">
                  <c:v>561.23409882816907</c:v>
                </c:pt>
                <c:pt idx="123">
                  <c:v>565.95053225070421</c:v>
                </c:pt>
                <c:pt idx="124">
                  <c:v>570.66885435492952</c:v>
                </c:pt>
                <c:pt idx="125">
                  <c:v>575.38906514084499</c:v>
                </c:pt>
                <c:pt idx="126">
                  <c:v>580.11116460845074</c:v>
                </c:pt>
                <c:pt idx="127">
                  <c:v>584.83515275774653</c:v>
                </c:pt>
                <c:pt idx="128">
                  <c:v>589.56102958873248</c:v>
                </c:pt>
                <c:pt idx="129">
                  <c:v>594.2887951014086</c:v>
                </c:pt>
                <c:pt idx="130">
                  <c:v>599.01844929577476</c:v>
                </c:pt>
                <c:pt idx="131">
                  <c:v>603.74999217183108</c:v>
                </c:pt>
                <c:pt idx="132">
                  <c:v>608.48342372957757</c:v>
                </c:pt>
                <c:pt idx="133">
                  <c:v>613.21874396901421</c:v>
                </c:pt>
                <c:pt idx="134">
                  <c:v>617.95595289014091</c:v>
                </c:pt>
                <c:pt idx="135">
                  <c:v>622.69505049295776</c:v>
                </c:pt>
                <c:pt idx="136">
                  <c:v>627.43603677746478</c:v>
                </c:pt>
                <c:pt idx="137">
                  <c:v>632.17891174366196</c:v>
                </c:pt>
                <c:pt idx="138">
                  <c:v>636.92367539154941</c:v>
                </c:pt>
                <c:pt idx="139">
                  <c:v>641.6703277211268</c:v>
                </c:pt>
                <c:pt idx="140">
                  <c:v>646.41886873239434</c:v>
                </c:pt>
                <c:pt idx="141">
                  <c:v>651.16929842535228</c:v>
                </c:pt>
                <c:pt idx="142">
                  <c:v>655.92161680000015</c:v>
                </c:pt>
                <c:pt idx="143">
                  <c:v>660.67582385633807</c:v>
                </c:pt>
                <c:pt idx="144">
                  <c:v>665.43191959436626</c:v>
                </c:pt>
                <c:pt idx="145">
                  <c:v>670.1899040140845</c:v>
                </c:pt>
                <c:pt idx="146">
                  <c:v>674.94977711549302</c:v>
                </c:pt>
                <c:pt idx="147">
                  <c:v>679.71153889859158</c:v>
                </c:pt>
                <c:pt idx="148">
                  <c:v>684.47518936338031</c:v>
                </c:pt>
                <c:pt idx="149">
                  <c:v>689.2407285098592</c:v>
                </c:pt>
                <c:pt idx="150">
                  <c:v>694.00815633802813</c:v>
                </c:pt>
                <c:pt idx="151">
                  <c:v>698.77747284788734</c:v>
                </c:pt>
                <c:pt idx="152">
                  <c:v>703.5486780394366</c:v>
                </c:pt>
                <c:pt idx="153">
                  <c:v>708.32177191267601</c:v>
                </c:pt>
                <c:pt idx="154">
                  <c:v>713.09675446760571</c:v>
                </c:pt>
                <c:pt idx="155">
                  <c:v>717.87362570422545</c:v>
                </c:pt>
                <c:pt idx="156">
                  <c:v>722.65238562253523</c:v>
                </c:pt>
                <c:pt idx="157">
                  <c:v>727.4330342225353</c:v>
                </c:pt>
                <c:pt idx="158">
                  <c:v>732.21557150422552</c:v>
                </c:pt>
                <c:pt idx="159">
                  <c:v>736.99999746760568</c:v>
                </c:pt>
                <c:pt idx="160">
                  <c:v>741.78631211267611</c:v>
                </c:pt>
                <c:pt idx="161">
                  <c:v>746.5745154394366</c:v>
                </c:pt>
                <c:pt idx="162">
                  <c:v>751.36460744788724</c:v>
                </c:pt>
                <c:pt idx="163">
                  <c:v>756.15658813802827</c:v>
                </c:pt>
                <c:pt idx="164">
                  <c:v>760.95045750985923</c:v>
                </c:pt>
                <c:pt idx="165">
                  <c:v>765.74621556338036</c:v>
                </c:pt>
                <c:pt idx="166">
                  <c:v>770.54386229859153</c:v>
                </c:pt>
                <c:pt idx="167">
                  <c:v>775.34339771549287</c:v>
                </c:pt>
                <c:pt idx="168">
                  <c:v>780.14482181408471</c:v>
                </c:pt>
                <c:pt idx="169">
                  <c:v>784.94813459436637</c:v>
                </c:pt>
                <c:pt idx="170">
                  <c:v>789.75333605633807</c:v>
                </c:pt>
                <c:pt idx="171">
                  <c:v>794.56042620000017</c:v>
                </c:pt>
                <c:pt idx="172">
                  <c:v>799.36940502535219</c:v>
                </c:pt>
                <c:pt idx="173">
                  <c:v>804.1802725323945</c:v>
                </c:pt>
                <c:pt idx="174">
                  <c:v>808.99302872112685</c:v>
                </c:pt>
                <c:pt idx="175">
                  <c:v>813.80767359154947</c:v>
                </c:pt>
                <c:pt idx="176">
                  <c:v>818.62420714366192</c:v>
                </c:pt>
                <c:pt idx="177">
                  <c:v>823.44262937746487</c:v>
                </c:pt>
                <c:pt idx="178">
                  <c:v>828.26294029295775</c:v>
                </c:pt>
                <c:pt idx="179">
                  <c:v>833.08513989014079</c:v>
                </c:pt>
                <c:pt idx="180">
                  <c:v>837.90922816901423</c:v>
                </c:pt>
                <c:pt idx="181">
                  <c:v>842.73520512957737</c:v>
                </c:pt>
                <c:pt idx="182">
                  <c:v>847.56307077183112</c:v>
                </c:pt>
                <c:pt idx="183">
                  <c:v>852.39282509577481</c:v>
                </c:pt>
                <c:pt idx="184">
                  <c:v>857.22446810140855</c:v>
                </c:pt>
                <c:pt idx="185">
                  <c:v>862.05799978873245</c:v>
                </c:pt>
                <c:pt idx="186">
                  <c:v>866.8934201577465</c:v>
                </c:pt>
                <c:pt idx="187">
                  <c:v>871.73072920845073</c:v>
                </c:pt>
                <c:pt idx="188">
                  <c:v>876.56992694084511</c:v>
                </c:pt>
                <c:pt idx="189">
                  <c:v>881.41101335492965</c:v>
                </c:pt>
                <c:pt idx="190">
                  <c:v>886.25398845070436</c:v>
                </c:pt>
                <c:pt idx="191">
                  <c:v>891.09885222816899</c:v>
                </c:pt>
                <c:pt idx="192">
                  <c:v>895.94560468732402</c:v>
                </c:pt>
                <c:pt idx="193">
                  <c:v>900.79424582816898</c:v>
                </c:pt>
                <c:pt idx="194">
                  <c:v>905.64477565070422</c:v>
                </c:pt>
                <c:pt idx="195">
                  <c:v>910.4971941549295</c:v>
                </c:pt>
                <c:pt idx="196">
                  <c:v>915.35150134084529</c:v>
                </c:pt>
                <c:pt idx="197">
                  <c:v>920.2076972084509</c:v>
                </c:pt>
                <c:pt idx="198">
                  <c:v>925.06578175774655</c:v>
                </c:pt>
                <c:pt idx="199">
                  <c:v>929.92575498873248</c:v>
                </c:pt>
                <c:pt idx="200">
                  <c:v>934.78761690140868</c:v>
                </c:pt>
                <c:pt idx="201">
                  <c:v>939.65136749577471</c:v>
                </c:pt>
                <c:pt idx="202">
                  <c:v>944.51700677183101</c:v>
                </c:pt>
                <c:pt idx="203">
                  <c:v>949.38453472957758</c:v>
                </c:pt>
                <c:pt idx="204">
                  <c:v>954.2539513690142</c:v>
                </c:pt>
                <c:pt idx="205">
                  <c:v>959.12525669014087</c:v>
                </c:pt>
                <c:pt idx="206">
                  <c:v>963.9984506929577</c:v>
                </c:pt>
                <c:pt idx="207">
                  <c:v>968.8735333774647</c:v>
                </c:pt>
                <c:pt idx="208">
                  <c:v>973.75050474366196</c:v>
                </c:pt>
                <c:pt idx="209">
                  <c:v>978.62936479154939</c:v>
                </c:pt>
                <c:pt idx="210">
                  <c:v>983.51011352112687</c:v>
                </c:pt>
                <c:pt idx="211">
                  <c:v>988.39275093239451</c:v>
                </c:pt>
                <c:pt idx="212">
                  <c:v>993.2772770253523</c:v>
                </c:pt>
                <c:pt idx="213">
                  <c:v>998.16369180000015</c:v>
                </c:pt>
                <c:pt idx="214">
                  <c:v>1003.0519952563382</c:v>
                </c:pt>
                <c:pt idx="215">
                  <c:v>1007.9421873943663</c:v>
                </c:pt>
                <c:pt idx="216">
                  <c:v>1012.8342682140845</c:v>
                </c:pt>
                <c:pt idx="217">
                  <c:v>1017.728237715493</c:v>
                </c:pt>
                <c:pt idx="218">
                  <c:v>1022.6240958985917</c:v>
                </c:pt>
                <c:pt idx="219">
                  <c:v>1027.5218427633804</c:v>
                </c:pt>
                <c:pt idx="220">
                  <c:v>1032.4214783098591</c:v>
                </c:pt>
                <c:pt idx="221">
                  <c:v>1037.3230025380283</c:v>
                </c:pt>
                <c:pt idx="222">
                  <c:v>1042.2264154478873</c:v>
                </c:pt>
                <c:pt idx="223">
                  <c:v>1047.1317170394366</c:v>
                </c:pt>
                <c:pt idx="224">
                  <c:v>1052.0389073126764</c:v>
                </c:pt>
                <c:pt idx="225">
                  <c:v>1056.9479862676058</c:v>
                </c:pt>
                <c:pt idx="226">
                  <c:v>1061.8589539042255</c:v>
                </c:pt>
                <c:pt idx="227">
                  <c:v>1066.7718102225354</c:v>
                </c:pt>
                <c:pt idx="228">
                  <c:v>1071.6865552225352</c:v>
                </c:pt>
                <c:pt idx="229">
                  <c:v>1076.6031889042254</c:v>
                </c:pt>
                <c:pt idx="230">
                  <c:v>1081.5217112676057</c:v>
                </c:pt>
                <c:pt idx="231">
                  <c:v>1086.442122312676</c:v>
                </c:pt>
                <c:pt idx="232">
                  <c:v>1091.3644220394367</c:v>
                </c:pt>
                <c:pt idx="233">
                  <c:v>1096.2886104478873</c:v>
                </c:pt>
                <c:pt idx="234">
                  <c:v>1101.2146875380283</c:v>
                </c:pt>
                <c:pt idx="235">
                  <c:v>1106.142653309859</c:v>
                </c:pt>
                <c:pt idx="236">
                  <c:v>1111.0725077633804</c:v>
                </c:pt>
                <c:pt idx="237">
                  <c:v>1116.0042508985914</c:v>
                </c:pt>
                <c:pt idx="238">
                  <c:v>1120.9378827154931</c:v>
                </c:pt>
                <c:pt idx="239">
                  <c:v>1125.8734032140846</c:v>
                </c:pt>
                <c:pt idx="240">
                  <c:v>1130.8108123943664</c:v>
                </c:pt>
                <c:pt idx="241">
                  <c:v>1135.7501102563381</c:v>
                </c:pt>
                <c:pt idx="242">
                  <c:v>1140.6912968000001</c:v>
                </c:pt>
                <c:pt idx="243">
                  <c:v>1145.6343720253521</c:v>
                </c:pt>
                <c:pt idx="244">
                  <c:v>1150.5793359323943</c:v>
                </c:pt>
                <c:pt idx="245">
                  <c:v>1155.5261885211269</c:v>
                </c:pt>
                <c:pt idx="246">
                  <c:v>1160.4749297915494</c:v>
                </c:pt>
                <c:pt idx="247">
                  <c:v>1165.425559743662</c:v>
                </c:pt>
                <c:pt idx="248">
                  <c:v>1170.3780783774648</c:v>
                </c:pt>
                <c:pt idx="249">
                  <c:v>1175.3324856929576</c:v>
                </c:pt>
                <c:pt idx="250">
                  <c:v>1180.2887816901407</c:v>
                </c:pt>
                <c:pt idx="251">
                  <c:v>1185.2469663690142</c:v>
                </c:pt>
                <c:pt idx="252">
                  <c:v>1190.2070397295777</c:v>
                </c:pt>
                <c:pt idx="253">
                  <c:v>1195.1690017718311</c:v>
                </c:pt>
                <c:pt idx="254">
                  <c:v>1200.1328524957748</c:v>
                </c:pt>
                <c:pt idx="255">
                  <c:v>1205.0985919014086</c:v>
                </c:pt>
                <c:pt idx="256">
                  <c:v>1210.0662199887324</c:v>
                </c:pt>
                <c:pt idx="257">
                  <c:v>1215.0357367577465</c:v>
                </c:pt>
                <c:pt idx="258">
                  <c:v>1220.0071422084509</c:v>
                </c:pt>
                <c:pt idx="259">
                  <c:v>1224.980436340845</c:v>
                </c:pt>
                <c:pt idx="260">
                  <c:v>1229.9556191549295</c:v>
                </c:pt>
                <c:pt idx="261">
                  <c:v>1234.9326906507042</c:v>
                </c:pt>
                <c:pt idx="262">
                  <c:v>1239.9116508281691</c:v>
                </c:pt>
                <c:pt idx="263">
                  <c:v>1244.8924996873241</c:v>
                </c:pt>
                <c:pt idx="264">
                  <c:v>1249.875237228169</c:v>
                </c:pt>
                <c:pt idx="265">
                  <c:v>1254.8598634507043</c:v>
                </c:pt>
                <c:pt idx="266">
                  <c:v>1259.8463783549298</c:v>
                </c:pt>
                <c:pt idx="267">
                  <c:v>1264.8347819408452</c:v>
                </c:pt>
                <c:pt idx="268">
                  <c:v>1269.8250742084508</c:v>
                </c:pt>
                <c:pt idx="269">
                  <c:v>1274.8172551577466</c:v>
                </c:pt>
                <c:pt idx="270">
                  <c:v>1279.8113247887327</c:v>
                </c:pt>
                <c:pt idx="271">
                  <c:v>1284.8072831014085</c:v>
                </c:pt>
                <c:pt idx="272">
                  <c:v>1289.8051300957748</c:v>
                </c:pt>
                <c:pt idx="273">
                  <c:v>1294.8048657718311</c:v>
                </c:pt>
                <c:pt idx="274">
                  <c:v>1299.8064901295775</c:v>
                </c:pt>
                <c:pt idx="275">
                  <c:v>1304.8100031690142</c:v>
                </c:pt>
                <c:pt idx="276">
                  <c:v>1309.8154048901408</c:v>
                </c:pt>
                <c:pt idx="277">
                  <c:v>1314.8226952929576</c:v>
                </c:pt>
                <c:pt idx="278">
                  <c:v>1319.8318743774648</c:v>
                </c:pt>
                <c:pt idx="279">
                  <c:v>1324.8429421436622</c:v>
                </c:pt>
                <c:pt idx="280">
                  <c:v>1329.8558985915495</c:v>
                </c:pt>
                <c:pt idx="281">
                  <c:v>1334.8707437211269</c:v>
                </c:pt>
                <c:pt idx="282">
                  <c:v>1339.8874775323948</c:v>
                </c:pt>
                <c:pt idx="283">
                  <c:v>1344.9061000253523</c:v>
                </c:pt>
                <c:pt idx="284">
                  <c:v>1349.9266112000003</c:v>
                </c:pt>
                <c:pt idx="285">
                  <c:v>1354.9490110563381</c:v>
                </c:pt>
                <c:pt idx="286">
                  <c:v>1359.9732995943662</c:v>
                </c:pt>
                <c:pt idx="287">
                  <c:v>1364.9994768140848</c:v>
                </c:pt>
                <c:pt idx="288">
                  <c:v>1370.0275427154932</c:v>
                </c:pt>
                <c:pt idx="289">
                  <c:v>1375.0574972985917</c:v>
                </c:pt>
                <c:pt idx="290">
                  <c:v>1380.0893405633803</c:v>
                </c:pt>
                <c:pt idx="291">
                  <c:v>1385.123072509859</c:v>
                </c:pt>
                <c:pt idx="292">
                  <c:v>1390.1586931380282</c:v>
                </c:pt>
                <c:pt idx="293">
                  <c:v>1395.1962024478873</c:v>
                </c:pt>
                <c:pt idx="294">
                  <c:v>1400.2356004394367</c:v>
                </c:pt>
                <c:pt idx="295">
                  <c:v>1405.2768871126761</c:v>
                </c:pt>
                <c:pt idx="296">
                  <c:v>1410.3200624676058</c:v>
                </c:pt>
                <c:pt idx="297">
                  <c:v>1415.3651265042256</c:v>
                </c:pt>
                <c:pt idx="298">
                  <c:v>1420.4120792225353</c:v>
                </c:pt>
                <c:pt idx="299">
                  <c:v>1425.4609206225355</c:v>
                </c:pt>
                <c:pt idx="300">
                  <c:v>1430.5116507042255</c:v>
                </c:pt>
                <c:pt idx="301">
                  <c:v>1435.5642694676058</c:v>
                </c:pt>
                <c:pt idx="302">
                  <c:v>1440.6187769126761</c:v>
                </c:pt>
                <c:pt idx="303">
                  <c:v>1445.6751730394365</c:v>
                </c:pt>
                <c:pt idx="304">
                  <c:v>1450.7334578478874</c:v>
                </c:pt>
                <c:pt idx="305">
                  <c:v>1455.7936313380283</c:v>
                </c:pt>
                <c:pt idx="306">
                  <c:v>1460.8556935098593</c:v>
                </c:pt>
                <c:pt idx="307">
                  <c:v>1465.9196443633805</c:v>
                </c:pt>
                <c:pt idx="308">
                  <c:v>1470.9854838985918</c:v>
                </c:pt>
                <c:pt idx="309">
                  <c:v>1476.0532121154934</c:v>
                </c:pt>
                <c:pt idx="310">
                  <c:v>1481.1228290140848</c:v>
                </c:pt>
                <c:pt idx="311">
                  <c:v>1486.1943345943662</c:v>
                </c:pt>
                <c:pt idx="312">
                  <c:v>1491.2677288563384</c:v>
                </c:pt>
                <c:pt idx="313">
                  <c:v>1496.3430118000003</c:v>
                </c:pt>
                <c:pt idx="314">
                  <c:v>1501.4201834253522</c:v>
                </c:pt>
                <c:pt idx="315">
                  <c:v>1506.4992437323945</c:v>
                </c:pt>
                <c:pt idx="316">
                  <c:v>1511.5801927211269</c:v>
                </c:pt>
                <c:pt idx="317">
                  <c:v>1516.6630303915495</c:v>
                </c:pt>
                <c:pt idx="318">
                  <c:v>1521.7477567436622</c:v>
                </c:pt>
                <c:pt idx="319">
                  <c:v>1526.8343717774649</c:v>
                </c:pt>
                <c:pt idx="320">
                  <c:v>1531.9228754929577</c:v>
                </c:pt>
                <c:pt idx="321">
                  <c:v>1537.0132678901409</c:v>
                </c:pt>
                <c:pt idx="322">
                  <c:v>1542.1055489690143</c:v>
                </c:pt>
                <c:pt idx="323">
                  <c:v>1547.1997187295776</c:v>
                </c:pt>
                <c:pt idx="324">
                  <c:v>1552.2957771718311</c:v>
                </c:pt>
                <c:pt idx="325">
                  <c:v>1557.393724295775</c:v>
                </c:pt>
                <c:pt idx="326">
                  <c:v>1562.4935601014085</c:v>
                </c:pt>
                <c:pt idx="327">
                  <c:v>1567.5952845887325</c:v>
                </c:pt>
                <c:pt idx="328">
                  <c:v>1572.6988977577466</c:v>
                </c:pt>
                <c:pt idx="329">
                  <c:v>1577.8043996084509</c:v>
                </c:pt>
                <c:pt idx="330">
                  <c:v>1582.9117901408451</c:v>
                </c:pt>
                <c:pt idx="331">
                  <c:v>1588.0210693549298</c:v>
                </c:pt>
                <c:pt idx="332">
                  <c:v>1593.1322372507041</c:v>
                </c:pt>
                <c:pt idx="333">
                  <c:v>1598.2452938281688</c:v>
                </c:pt>
                <c:pt idx="334">
                  <c:v>1603.3602390873241</c:v>
                </c:pt>
                <c:pt idx="335">
                  <c:v>1608.4770730281691</c:v>
                </c:pt>
                <c:pt idx="336">
                  <c:v>1613.5957956507045</c:v>
                </c:pt>
                <c:pt idx="337">
                  <c:v>1618.7164069549297</c:v>
                </c:pt>
                <c:pt idx="338">
                  <c:v>1623.8389069408452</c:v>
                </c:pt>
                <c:pt idx="339">
                  <c:v>1628.9632956084508</c:v>
                </c:pt>
                <c:pt idx="340">
                  <c:v>1634.0895729577467</c:v>
                </c:pt>
                <c:pt idx="341">
                  <c:v>1639.2177389887327</c:v>
                </c:pt>
                <c:pt idx="342">
                  <c:v>1644.3477937014086</c:v>
                </c:pt>
                <c:pt idx="343">
                  <c:v>1649.4797370957749</c:v>
                </c:pt>
                <c:pt idx="344">
                  <c:v>1654.6135691718312</c:v>
                </c:pt>
                <c:pt idx="345">
                  <c:v>1659.7492899295773</c:v>
                </c:pt>
                <c:pt idx="346">
                  <c:v>1664.8868993690144</c:v>
                </c:pt>
                <c:pt idx="347">
                  <c:v>1670.0263974901409</c:v>
                </c:pt>
                <c:pt idx="348">
                  <c:v>1675.1677842929578</c:v>
                </c:pt>
                <c:pt idx="349">
                  <c:v>1680.3110597774648</c:v>
                </c:pt>
                <c:pt idx="350">
                  <c:v>1685.4562239436621</c:v>
                </c:pt>
                <c:pt idx="351">
                  <c:v>1690.6032767915494</c:v>
                </c:pt>
                <c:pt idx="352">
                  <c:v>1695.7522183211267</c:v>
                </c:pt>
                <c:pt idx="353">
                  <c:v>1700.9030485323945</c:v>
                </c:pt>
                <c:pt idx="354">
                  <c:v>1706.0557674253525</c:v>
                </c:pt>
                <c:pt idx="355">
                  <c:v>1711.2103750000003</c:v>
                </c:pt>
                <c:pt idx="356">
                  <c:v>1716.3668712563381</c:v>
                </c:pt>
                <c:pt idx="357">
                  <c:v>1721.5252561943662</c:v>
                </c:pt>
                <c:pt idx="358">
                  <c:v>1726.6855298140845</c:v>
                </c:pt>
                <c:pt idx="359">
                  <c:v>1731.8476921154929</c:v>
                </c:pt>
                <c:pt idx="360">
                  <c:v>1737.0117430985915</c:v>
                </c:pt>
                <c:pt idx="361">
                  <c:v>1742.1776827633803</c:v>
                </c:pt>
                <c:pt idx="362">
                  <c:v>1747.345511109859</c:v>
                </c:pt>
                <c:pt idx="363">
                  <c:v>1752.5152281380283</c:v>
                </c:pt>
                <c:pt idx="364">
                  <c:v>1757.6868338478876</c:v>
                </c:pt>
                <c:pt idx="365">
                  <c:v>1762.8603282394367</c:v>
                </c:pt>
                <c:pt idx="366">
                  <c:v>1768.0357113126763</c:v>
                </c:pt>
                <c:pt idx="367">
                  <c:v>1773.2129830676058</c:v>
                </c:pt>
                <c:pt idx="368">
                  <c:v>1778.3921435042255</c:v>
                </c:pt>
                <c:pt idx="369">
                  <c:v>1783.5731926225353</c:v>
                </c:pt>
                <c:pt idx="370">
                  <c:v>1788.7561304225353</c:v>
                </c:pt>
                <c:pt idx="371">
                  <c:v>1793.9409569042255</c:v>
                </c:pt>
                <c:pt idx="372">
                  <c:v>1799.1276720676058</c:v>
                </c:pt>
                <c:pt idx="373">
                  <c:v>1804.316275912676</c:v>
                </c:pt>
                <c:pt idx="374">
                  <c:v>1809.5067684394364</c:v>
                </c:pt>
                <c:pt idx="375">
                  <c:v>1814.6991496478872</c:v>
                </c:pt>
                <c:pt idx="376">
                  <c:v>1819.8934195380284</c:v>
                </c:pt>
                <c:pt idx="377">
                  <c:v>1825.0895781098593</c:v>
                </c:pt>
                <c:pt idx="378">
                  <c:v>1830.2876253633806</c:v>
                </c:pt>
                <c:pt idx="379">
                  <c:v>1835.4875612985918</c:v>
                </c:pt>
                <c:pt idx="380">
                  <c:v>1840.6893859154932</c:v>
                </c:pt>
                <c:pt idx="381">
                  <c:v>1845.8930992140847</c:v>
                </c:pt>
                <c:pt idx="382">
                  <c:v>1851.0987011943666</c:v>
                </c:pt>
                <c:pt idx="383">
                  <c:v>1856.3061918563385</c:v>
                </c:pt>
                <c:pt idx="384">
                  <c:v>1861.5155712000001</c:v>
                </c:pt>
                <c:pt idx="385">
                  <c:v>1866.7268392253523</c:v>
                </c:pt>
                <c:pt idx="386">
                  <c:v>1871.9399959323944</c:v>
                </c:pt>
                <c:pt idx="387">
                  <c:v>1877.1550413211269</c:v>
                </c:pt>
                <c:pt idx="388">
                  <c:v>1882.3719753915493</c:v>
                </c:pt>
                <c:pt idx="389">
                  <c:v>1887.5907981436619</c:v>
                </c:pt>
                <c:pt idx="390">
                  <c:v>1892.8115095774647</c:v>
                </c:pt>
                <c:pt idx="391">
                  <c:v>1898.0341096929583</c:v>
                </c:pt>
                <c:pt idx="392">
                  <c:v>1903.2585984901411</c:v>
                </c:pt>
                <c:pt idx="393">
                  <c:v>1908.4849759690142</c:v>
                </c:pt>
                <c:pt idx="394">
                  <c:v>1913.7132421295776</c:v>
                </c:pt>
                <c:pt idx="395">
                  <c:v>1918.9433969718311</c:v>
                </c:pt>
                <c:pt idx="396">
                  <c:v>1924.1754404957749</c:v>
                </c:pt>
                <c:pt idx="397">
                  <c:v>1929.4093727014088</c:v>
                </c:pt>
                <c:pt idx="398">
                  <c:v>1934.6451935887324</c:v>
                </c:pt>
                <c:pt idx="399">
                  <c:v>1939.8829031577468</c:v>
                </c:pt>
                <c:pt idx="400">
                  <c:v>1945.1225014084509</c:v>
                </c:pt>
                <c:pt idx="401">
                  <c:v>1950.3639883408453</c:v>
                </c:pt>
                <c:pt idx="402">
                  <c:v>1955.6073639549295</c:v>
                </c:pt>
                <c:pt idx="403">
                  <c:v>1960.8526282507044</c:v>
                </c:pt>
                <c:pt idx="404">
                  <c:v>1966.0997812281694</c:v>
                </c:pt>
                <c:pt idx="405">
                  <c:v>1971.3488228873243</c:v>
                </c:pt>
                <c:pt idx="406">
                  <c:v>1976.599753228169</c:v>
                </c:pt>
                <c:pt idx="407">
                  <c:v>1981.8525722507045</c:v>
                </c:pt>
                <c:pt idx="408">
                  <c:v>1987.1072799549297</c:v>
                </c:pt>
                <c:pt idx="409">
                  <c:v>1992.3638763408453</c:v>
                </c:pt>
                <c:pt idx="410">
                  <c:v>1997.6223614084508</c:v>
                </c:pt>
                <c:pt idx="411">
                  <c:v>2002.8827351577465</c:v>
                </c:pt>
                <c:pt idx="412">
                  <c:v>2008.1449975887326</c:v>
                </c:pt>
                <c:pt idx="413">
                  <c:v>2013.4091487014086</c:v>
                </c:pt>
                <c:pt idx="414">
                  <c:v>2018.6751884957746</c:v>
                </c:pt>
                <c:pt idx="415">
                  <c:v>2023.9431169718309</c:v>
                </c:pt>
                <c:pt idx="416">
                  <c:v>2029.2129341295774</c:v>
                </c:pt>
                <c:pt idx="417">
                  <c:v>2034.4846399690141</c:v>
                </c:pt>
                <c:pt idx="418">
                  <c:v>2039.7582344901409</c:v>
                </c:pt>
                <c:pt idx="419">
                  <c:v>2045.0337176929581</c:v>
                </c:pt>
                <c:pt idx="420">
                  <c:v>2050.3110895774653</c:v>
                </c:pt>
                <c:pt idx="421">
                  <c:v>2055.5903501436624</c:v>
                </c:pt>
                <c:pt idx="422">
                  <c:v>2060.8714993915496</c:v>
                </c:pt>
                <c:pt idx="423">
                  <c:v>2066.1545373211266</c:v>
                </c:pt>
                <c:pt idx="424">
                  <c:v>2071.4394639323946</c:v>
                </c:pt>
                <c:pt idx="425">
                  <c:v>2076.7262792253523</c:v>
                </c:pt>
                <c:pt idx="426">
                  <c:v>2082.0149832000002</c:v>
                </c:pt>
                <c:pt idx="427">
                  <c:v>2087.3055758563382</c:v>
                </c:pt>
                <c:pt idx="428">
                  <c:v>2092.598057194366</c:v>
                </c:pt>
                <c:pt idx="429">
                  <c:v>2097.8924272140848</c:v>
                </c:pt>
                <c:pt idx="430">
                  <c:v>2103.1886859154929</c:v>
                </c:pt>
                <c:pt idx="431">
                  <c:v>2108.4868332985916</c:v>
                </c:pt>
                <c:pt idx="432">
                  <c:v>2113.7868693633809</c:v>
                </c:pt>
                <c:pt idx="433">
                  <c:v>2119.0887941098595</c:v>
                </c:pt>
                <c:pt idx="434">
                  <c:v>2124.3926075380286</c:v>
                </c:pt>
                <c:pt idx="435">
                  <c:v>2129.6983096478875</c:v>
                </c:pt>
                <c:pt idx="436">
                  <c:v>2135.005900439437</c:v>
                </c:pt>
                <c:pt idx="437">
                  <c:v>2140.3153799126762</c:v>
                </c:pt>
                <c:pt idx="438">
                  <c:v>2145.6267480676061</c:v>
                </c:pt>
                <c:pt idx="439">
                  <c:v>2150.9400049042256</c:v>
                </c:pt>
                <c:pt idx="440">
                  <c:v>2156.2551504225353</c:v>
                </c:pt>
                <c:pt idx="441">
                  <c:v>2161.5721846225356</c:v>
                </c:pt>
                <c:pt idx="442">
                  <c:v>2166.8911075042256</c:v>
                </c:pt>
                <c:pt idx="443">
                  <c:v>2172.2119190676058</c:v>
                </c:pt>
                <c:pt idx="444">
                  <c:v>2177.5346193126761</c:v>
                </c:pt>
                <c:pt idx="445">
                  <c:v>2182.8592082394366</c:v>
                </c:pt>
                <c:pt idx="446">
                  <c:v>2188.1856858478873</c:v>
                </c:pt>
                <c:pt idx="447">
                  <c:v>2193.5140521380285</c:v>
                </c:pt>
                <c:pt idx="448">
                  <c:v>2198.8443071098595</c:v>
                </c:pt>
                <c:pt idx="449">
                  <c:v>2204.1764507633807</c:v>
                </c:pt>
                <c:pt idx="450">
                  <c:v>2209.510483098592</c:v>
                </c:pt>
                <c:pt idx="451">
                  <c:v>2214.846404115493</c:v>
                </c:pt>
                <c:pt idx="452">
                  <c:v>2220.1842138140846</c:v>
                </c:pt>
                <c:pt idx="453">
                  <c:v>2225.5239121943664</c:v>
                </c:pt>
                <c:pt idx="454">
                  <c:v>2230.8654992563384</c:v>
                </c:pt>
                <c:pt idx="455">
                  <c:v>2236.208975</c:v>
                </c:pt>
                <c:pt idx="456">
                  <c:v>2241.5543394253523</c:v>
                </c:pt>
                <c:pt idx="457">
                  <c:v>2246.9015925323943</c:v>
                </c:pt>
                <c:pt idx="458">
                  <c:v>2252.2507343211269</c:v>
                </c:pt>
                <c:pt idx="459">
                  <c:v>2257.6017647915492</c:v>
                </c:pt>
                <c:pt idx="460">
                  <c:v>2262.9546839436621</c:v>
                </c:pt>
                <c:pt idx="461">
                  <c:v>2268.3094917774652</c:v>
                </c:pt>
                <c:pt idx="462">
                  <c:v>2273.6661882929584</c:v>
                </c:pt>
                <c:pt idx="463">
                  <c:v>2279.0247734901413</c:v>
                </c:pt>
                <c:pt idx="464">
                  <c:v>2284.3852473690145</c:v>
                </c:pt>
                <c:pt idx="465">
                  <c:v>2289.7476099295777</c:v>
                </c:pt>
                <c:pt idx="466">
                  <c:v>2295.1118611718312</c:v>
                </c:pt>
                <c:pt idx="467">
                  <c:v>2300.4780010957747</c:v>
                </c:pt>
                <c:pt idx="468">
                  <c:v>2305.8460297014085</c:v>
                </c:pt>
                <c:pt idx="469">
                  <c:v>2311.2159469887324</c:v>
                </c:pt>
                <c:pt idx="470">
                  <c:v>2316.5877529577465</c:v>
                </c:pt>
                <c:pt idx="471">
                  <c:v>2321.9614476084507</c:v>
                </c:pt>
                <c:pt idx="472">
                  <c:v>2327.3370309408451</c:v>
                </c:pt>
                <c:pt idx="473">
                  <c:v>2332.7145029549292</c:v>
                </c:pt>
                <c:pt idx="474">
                  <c:v>2338.0938636507044</c:v>
                </c:pt>
                <c:pt idx="475">
                  <c:v>2343.4751130281693</c:v>
                </c:pt>
                <c:pt idx="476">
                  <c:v>2348.8582510873243</c:v>
                </c:pt>
                <c:pt idx="477">
                  <c:v>2354.2432778281691</c:v>
                </c:pt>
                <c:pt idx="478">
                  <c:v>2359.6301932507045</c:v>
                </c:pt>
                <c:pt idx="479">
                  <c:v>2365.01899735493</c:v>
                </c:pt>
                <c:pt idx="480">
                  <c:v>2370.4096901408452</c:v>
                </c:pt>
                <c:pt idx="481">
                  <c:v>2375.8022716084506</c:v>
                </c:pt>
                <c:pt idx="482">
                  <c:v>2381.1967417577466</c:v>
                </c:pt>
                <c:pt idx="483">
                  <c:v>2386.5931005887323</c:v>
                </c:pt>
                <c:pt idx="484">
                  <c:v>2391.9913481014087</c:v>
                </c:pt>
                <c:pt idx="485">
                  <c:v>2397.3914842957747</c:v>
                </c:pt>
                <c:pt idx="486">
                  <c:v>2402.7935091718309</c:v>
                </c:pt>
                <c:pt idx="487">
                  <c:v>2408.1974227295777</c:v>
                </c:pt>
                <c:pt idx="488">
                  <c:v>2413.6032249690147</c:v>
                </c:pt>
                <c:pt idx="489">
                  <c:v>2419.0109158901414</c:v>
                </c:pt>
                <c:pt idx="490">
                  <c:v>2424.4204954929583</c:v>
                </c:pt>
                <c:pt idx="491">
                  <c:v>2429.8319637774653</c:v>
                </c:pt>
                <c:pt idx="492">
                  <c:v>2435.245320743662</c:v>
                </c:pt>
                <c:pt idx="493">
                  <c:v>2440.6605663915493</c:v>
                </c:pt>
                <c:pt idx="494">
                  <c:v>2446.0777007211268</c:v>
                </c:pt>
                <c:pt idx="495">
                  <c:v>2451.4967237323945</c:v>
                </c:pt>
                <c:pt idx="496">
                  <c:v>2456.9176354253523</c:v>
                </c:pt>
                <c:pt idx="497">
                  <c:v>2462.3404358000003</c:v>
                </c:pt>
                <c:pt idx="498">
                  <c:v>2467.7651248563379</c:v>
                </c:pt>
                <c:pt idx="499">
                  <c:v>2473.1917025943662</c:v>
                </c:pt>
                <c:pt idx="500">
                  <c:v>2478.6201690140847</c:v>
                </c:pt>
                <c:pt idx="501">
                  <c:v>2484.0505241154929</c:v>
                </c:pt>
                <c:pt idx="502">
                  <c:v>2489.4827678985921</c:v>
                </c:pt>
                <c:pt idx="503">
                  <c:v>2494.9169003633806</c:v>
                </c:pt>
                <c:pt idx="504">
                  <c:v>2500.3529215098597</c:v>
                </c:pt>
                <c:pt idx="505">
                  <c:v>2505.7908313380285</c:v>
                </c:pt>
                <c:pt idx="506">
                  <c:v>2511.2306298478875</c:v>
                </c:pt>
                <c:pt idx="507">
                  <c:v>2516.6723170394371</c:v>
                </c:pt>
                <c:pt idx="508">
                  <c:v>2522.1158929126764</c:v>
                </c:pt>
                <c:pt idx="509">
                  <c:v>2527.5613574676058</c:v>
                </c:pt>
                <c:pt idx="510">
                  <c:v>2533.0087107042255</c:v>
                </c:pt>
                <c:pt idx="511">
                  <c:v>2538.4579526225352</c:v>
                </c:pt>
                <c:pt idx="512">
                  <c:v>2543.9090832225356</c:v>
                </c:pt>
                <c:pt idx="513">
                  <c:v>2549.3621025042253</c:v>
                </c:pt>
                <c:pt idx="514">
                  <c:v>2554.8170104676055</c:v>
                </c:pt>
                <c:pt idx="515">
                  <c:v>2560.273807112676</c:v>
                </c:pt>
                <c:pt idx="516">
                  <c:v>2565.732492439437</c:v>
                </c:pt>
                <c:pt idx="517">
                  <c:v>2571.1930664478878</c:v>
                </c:pt>
                <c:pt idx="518">
                  <c:v>2576.6555291380287</c:v>
                </c:pt>
                <c:pt idx="519">
                  <c:v>2582.1198805098597</c:v>
                </c:pt>
                <c:pt idx="520">
                  <c:v>2587.5861205633805</c:v>
                </c:pt>
                <c:pt idx="521">
                  <c:v>2593.0542492985919</c:v>
                </c:pt>
                <c:pt idx="522">
                  <c:v>2598.524266715493</c:v>
                </c:pt>
                <c:pt idx="523">
                  <c:v>2603.9961728140843</c:v>
                </c:pt>
                <c:pt idx="524">
                  <c:v>2609.4699675943662</c:v>
                </c:pt>
                <c:pt idx="525">
                  <c:v>2614.9456510563382</c:v>
                </c:pt>
                <c:pt idx="526">
                  <c:v>2620.4232231999999</c:v>
                </c:pt>
                <c:pt idx="527">
                  <c:v>2625.9026840253518</c:v>
                </c:pt>
                <c:pt idx="528">
                  <c:v>2631.3840335323944</c:v>
                </c:pt>
                <c:pt idx="529">
                  <c:v>2636.8672717211271</c:v>
                </c:pt>
                <c:pt idx="530">
                  <c:v>2642.3523985915494</c:v>
                </c:pt>
                <c:pt idx="531">
                  <c:v>2647.8394141436625</c:v>
                </c:pt>
                <c:pt idx="532">
                  <c:v>2653.3283183774652</c:v>
                </c:pt>
                <c:pt idx="533">
                  <c:v>2658.819111292958</c:v>
                </c:pt>
                <c:pt idx="534">
                  <c:v>2664.3117928901411</c:v>
                </c:pt>
                <c:pt idx="535">
                  <c:v>2669.8063631690143</c:v>
                </c:pt>
                <c:pt idx="536">
                  <c:v>2675.3028221295781</c:v>
                </c:pt>
                <c:pt idx="537">
                  <c:v>2680.8011697718312</c:v>
                </c:pt>
                <c:pt idx="538">
                  <c:v>2686.3014060957748</c:v>
                </c:pt>
                <c:pt idx="539">
                  <c:v>2691.8035311014082</c:v>
                </c:pt>
                <c:pt idx="540">
                  <c:v>2697.3075447887322</c:v>
                </c:pt>
                <c:pt idx="541">
                  <c:v>2702.8134471577469</c:v>
                </c:pt>
                <c:pt idx="542">
                  <c:v>2708.3212382084507</c:v>
                </c:pt>
                <c:pt idx="543">
                  <c:v>2713.8309179408452</c:v>
                </c:pt>
                <c:pt idx="544">
                  <c:v>2719.3424863549299</c:v>
                </c:pt>
                <c:pt idx="545">
                  <c:v>2724.8559434507047</c:v>
                </c:pt>
                <c:pt idx="546">
                  <c:v>2730.3712892281692</c:v>
                </c:pt>
                <c:pt idx="547">
                  <c:v>2735.8885236873243</c:v>
                </c:pt>
                <c:pt idx="548">
                  <c:v>2741.4076468281692</c:v>
                </c:pt>
                <c:pt idx="549">
                  <c:v>2746.9286586507046</c:v>
                </c:pt>
                <c:pt idx="550">
                  <c:v>2752.4515591549298</c:v>
                </c:pt>
                <c:pt idx="551">
                  <c:v>2757.9763483408451</c:v>
                </c:pt>
                <c:pt idx="552">
                  <c:v>2763.503026208451</c:v>
                </c:pt>
                <c:pt idx="553">
                  <c:v>2769.0315927577467</c:v>
                </c:pt>
                <c:pt idx="554">
                  <c:v>2774.5620479887325</c:v>
                </c:pt>
                <c:pt idx="555">
                  <c:v>2780.0943919014085</c:v>
                </c:pt>
                <c:pt idx="556">
                  <c:v>2785.6286244957746</c:v>
                </c:pt>
                <c:pt idx="557">
                  <c:v>2791.1647457718313</c:v>
                </c:pt>
                <c:pt idx="558">
                  <c:v>2796.7027557295773</c:v>
                </c:pt>
                <c:pt idx="559">
                  <c:v>2802.2426543690144</c:v>
                </c:pt>
                <c:pt idx="560">
                  <c:v>2807.7844416901412</c:v>
                </c:pt>
                <c:pt idx="561">
                  <c:v>2813.3281176929581</c:v>
                </c:pt>
                <c:pt idx="562">
                  <c:v>2818.8736823774648</c:v>
                </c:pt>
                <c:pt idx="563">
                  <c:v>2824.421135743662</c:v>
                </c:pt>
                <c:pt idx="564">
                  <c:v>2829.9704777915495</c:v>
                </c:pt>
                <c:pt idx="565">
                  <c:v>2835.521708521127</c:v>
                </c:pt>
                <c:pt idx="566">
                  <c:v>2841.0748279323948</c:v>
                </c:pt>
                <c:pt idx="567">
                  <c:v>2846.6298360253522</c:v>
                </c:pt>
                <c:pt idx="568">
                  <c:v>2852.1867327999998</c:v>
                </c:pt>
                <c:pt idx="569">
                  <c:v>2857.7455182563381</c:v>
                </c:pt>
                <c:pt idx="570">
                  <c:v>2863.3061923943665</c:v>
                </c:pt>
                <c:pt idx="571">
                  <c:v>2868.8687552140846</c:v>
                </c:pt>
                <c:pt idx="572">
                  <c:v>2874.4332067154933</c:v>
                </c:pt>
                <c:pt idx="573">
                  <c:v>2879.9995468985921</c:v>
                </c:pt>
                <c:pt idx="574">
                  <c:v>2885.5677757633807</c:v>
                </c:pt>
                <c:pt idx="575">
                  <c:v>2891.1378933098595</c:v>
                </c:pt>
                <c:pt idx="576">
                  <c:v>2896.7098995380279</c:v>
                </c:pt>
                <c:pt idx="577">
                  <c:v>2902.2837944478874</c:v>
                </c:pt>
                <c:pt idx="578">
                  <c:v>2907.8595780394371</c:v>
                </c:pt>
                <c:pt idx="579">
                  <c:v>2913.437250312676</c:v>
                </c:pt>
                <c:pt idx="580">
                  <c:v>2919.016811267606</c:v>
                </c:pt>
                <c:pt idx="581">
                  <c:v>2924.5982609042253</c:v>
                </c:pt>
                <c:pt idx="582">
                  <c:v>2930.1815992225352</c:v>
                </c:pt>
                <c:pt idx="583">
                  <c:v>2935.7668262225357</c:v>
                </c:pt>
                <c:pt idx="584">
                  <c:v>2941.3539419042254</c:v>
                </c:pt>
                <c:pt idx="585">
                  <c:v>2946.9429462676067</c:v>
                </c:pt>
                <c:pt idx="586">
                  <c:v>2952.5338393126763</c:v>
                </c:pt>
                <c:pt idx="587">
                  <c:v>2958.1266210394374</c:v>
                </c:pt>
                <c:pt idx="588">
                  <c:v>2963.7212914478878</c:v>
                </c:pt>
                <c:pt idx="589">
                  <c:v>2969.3178505380283</c:v>
                </c:pt>
                <c:pt idx="590">
                  <c:v>2974.9162983098595</c:v>
                </c:pt>
                <c:pt idx="591">
                  <c:v>2980.5166347633808</c:v>
                </c:pt>
                <c:pt idx="592">
                  <c:v>2986.1188598985918</c:v>
                </c:pt>
                <c:pt idx="593">
                  <c:v>2991.722973715493</c:v>
                </c:pt>
                <c:pt idx="594">
                  <c:v>2997.3289762140848</c:v>
                </c:pt>
                <c:pt idx="595">
                  <c:v>3002.9368673943668</c:v>
                </c:pt>
                <c:pt idx="596">
                  <c:v>3008.5466472563385</c:v>
                </c:pt>
                <c:pt idx="597">
                  <c:v>3014.1583158000003</c:v>
                </c:pt>
                <c:pt idx="598">
                  <c:v>3019.7718730253523</c:v>
                </c:pt>
                <c:pt idx="599">
                  <c:v>3025.387318932394</c:v>
                </c:pt>
                <c:pt idx="600">
                  <c:v>3031.0046535211268</c:v>
                </c:pt>
                <c:pt idx="601">
                  <c:v>3036.6238767915497</c:v>
                </c:pt>
                <c:pt idx="602">
                  <c:v>3042.2449887436628</c:v>
                </c:pt>
                <c:pt idx="603">
                  <c:v>3047.8679893774652</c:v>
                </c:pt>
                <c:pt idx="604">
                  <c:v>3053.4928786929581</c:v>
                </c:pt>
                <c:pt idx="605">
                  <c:v>3059.1196566901413</c:v>
                </c:pt>
                <c:pt idx="606">
                  <c:v>3064.7483233690145</c:v>
                </c:pt>
                <c:pt idx="607">
                  <c:v>3070.378878729578</c:v>
                </c:pt>
                <c:pt idx="608">
                  <c:v>3076.0113227718311</c:v>
                </c:pt>
                <c:pt idx="609">
                  <c:v>3081.6456554957749</c:v>
                </c:pt>
                <c:pt idx="610">
                  <c:v>3087.2818769014084</c:v>
                </c:pt>
                <c:pt idx="611">
                  <c:v>3092.9199869887325</c:v>
                </c:pt>
                <c:pt idx="612">
                  <c:v>3098.5599857577463</c:v>
                </c:pt>
                <c:pt idx="613">
                  <c:v>3104.2018732084512</c:v>
                </c:pt>
                <c:pt idx="614">
                  <c:v>3109.8456493408457</c:v>
                </c:pt>
                <c:pt idx="615">
                  <c:v>3115.4913141549305</c:v>
                </c:pt>
                <c:pt idx="616">
                  <c:v>3121.1388676507049</c:v>
                </c:pt>
                <c:pt idx="617">
                  <c:v>3126.7883098281691</c:v>
                </c:pt>
                <c:pt idx="618">
                  <c:v>3132.4396406873238</c:v>
                </c:pt>
                <c:pt idx="619">
                  <c:v>3138.0928602281697</c:v>
                </c:pt>
                <c:pt idx="620">
                  <c:v>3143.7479684507043</c:v>
                </c:pt>
                <c:pt idx="621">
                  <c:v>3149.4049653549296</c:v>
                </c:pt>
                <c:pt idx="622">
                  <c:v>3155.0638509408454</c:v>
                </c:pt>
                <c:pt idx="623">
                  <c:v>3160.7246252084506</c:v>
                </c:pt>
                <c:pt idx="624">
                  <c:v>3166.3872881577468</c:v>
                </c:pt>
                <c:pt idx="625">
                  <c:v>3172.0518397887327</c:v>
                </c:pt>
                <c:pt idx="626">
                  <c:v>3177.7182801014087</c:v>
                </c:pt>
                <c:pt idx="627">
                  <c:v>3183.3866090957749</c:v>
                </c:pt>
                <c:pt idx="628">
                  <c:v>3189.0568267718313</c:v>
                </c:pt>
                <c:pt idx="629">
                  <c:v>3194.7289331295779</c:v>
                </c:pt>
                <c:pt idx="630">
                  <c:v>3200.4029281690141</c:v>
                </c:pt>
                <c:pt idx="631">
                  <c:v>3206.0788118901414</c:v>
                </c:pt>
                <c:pt idx="632">
                  <c:v>3211.756584292958</c:v>
                </c:pt>
                <c:pt idx="633">
                  <c:v>3217.4362453774652</c:v>
                </c:pt>
                <c:pt idx="634">
                  <c:v>3223.1177951436621</c:v>
                </c:pt>
                <c:pt idx="635">
                  <c:v>3228.8012335915496</c:v>
                </c:pt>
                <c:pt idx="636">
                  <c:v>3234.4865607211273</c:v>
                </c:pt>
                <c:pt idx="637">
                  <c:v>3240.1737765323946</c:v>
                </c:pt>
                <c:pt idx="638">
                  <c:v>3245.8628810253522</c:v>
                </c:pt>
                <c:pt idx="639">
                  <c:v>3251.5538741999999</c:v>
                </c:pt>
                <c:pt idx="640">
                  <c:v>3257.2467560563377</c:v>
                </c:pt>
                <c:pt idx="641">
                  <c:v>3262.9415265943667</c:v>
                </c:pt>
                <c:pt idx="642">
                  <c:v>3268.6381858140849</c:v>
                </c:pt>
                <c:pt idx="643">
                  <c:v>3274.3367337154928</c:v>
                </c:pt>
                <c:pt idx="644">
                  <c:v>3280.0371702985917</c:v>
                </c:pt>
                <c:pt idx="645">
                  <c:v>3285.7394955633808</c:v>
                </c:pt>
                <c:pt idx="646">
                  <c:v>3291.4437095098597</c:v>
                </c:pt>
                <c:pt idx="647">
                  <c:v>3297.1498121380287</c:v>
                </c:pt>
                <c:pt idx="648">
                  <c:v>3302.8578034478878</c:v>
                </c:pt>
                <c:pt idx="649">
                  <c:v>3308.5676834394371</c:v>
                </c:pt>
                <c:pt idx="650">
                  <c:v>3314.2794521126762</c:v>
                </c:pt>
                <c:pt idx="651">
                  <c:v>3319.9931094676058</c:v>
                </c:pt>
                <c:pt idx="652">
                  <c:v>3325.7086555042256</c:v>
                </c:pt>
                <c:pt idx="653">
                  <c:v>3331.4260902225355</c:v>
                </c:pt>
                <c:pt idx="654">
                  <c:v>3337.1454136225357</c:v>
                </c:pt>
                <c:pt idx="655">
                  <c:v>3342.866625704225</c:v>
                </c:pt>
                <c:pt idx="656">
                  <c:v>3348.5897264676059</c:v>
                </c:pt>
                <c:pt idx="657">
                  <c:v>3354.3147159126765</c:v>
                </c:pt>
                <c:pt idx="658">
                  <c:v>3360.0415940394369</c:v>
                </c:pt>
                <c:pt idx="659">
                  <c:v>3365.7703608478873</c:v>
                </c:pt>
                <c:pt idx="660">
                  <c:v>3371.501016338028</c:v>
                </c:pt>
                <c:pt idx="661">
                  <c:v>3377.2335605098597</c:v>
                </c:pt>
                <c:pt idx="662">
                  <c:v>3382.9679933633806</c:v>
                </c:pt>
                <c:pt idx="663">
                  <c:v>3388.7043148985922</c:v>
                </c:pt>
                <c:pt idx="664">
                  <c:v>3394.442525115493</c:v>
                </c:pt>
                <c:pt idx="665">
                  <c:v>3400.1826240140849</c:v>
                </c:pt>
                <c:pt idx="666">
                  <c:v>3405.9246115943661</c:v>
                </c:pt>
                <c:pt idx="667">
                  <c:v>3411.6684878563378</c:v>
                </c:pt>
                <c:pt idx="668">
                  <c:v>3417.4142527999998</c:v>
                </c:pt>
                <c:pt idx="669">
                  <c:v>3423.1619064253523</c:v>
                </c:pt>
                <c:pt idx="670">
                  <c:v>3428.911448732395</c:v>
                </c:pt>
                <c:pt idx="671">
                  <c:v>3434.6628797211274</c:v>
                </c:pt>
                <c:pt idx="672">
                  <c:v>3440.4161993915495</c:v>
                </c:pt>
                <c:pt idx="673">
                  <c:v>3446.1714077436627</c:v>
                </c:pt>
                <c:pt idx="674">
                  <c:v>3451.9285047774652</c:v>
                </c:pt>
                <c:pt idx="675">
                  <c:v>3457.6874904929582</c:v>
                </c:pt>
                <c:pt idx="676">
                  <c:v>3463.448364890141</c:v>
                </c:pt>
                <c:pt idx="677">
                  <c:v>3469.2111279690139</c:v>
                </c:pt>
                <c:pt idx="678">
                  <c:v>3474.9757797295779</c:v>
                </c:pt>
                <c:pt idx="679">
                  <c:v>3480.7423201718311</c:v>
                </c:pt>
                <c:pt idx="680">
                  <c:v>3486.5107492957745</c:v>
                </c:pt>
                <c:pt idx="681">
                  <c:v>3492.2810671014081</c:v>
                </c:pt>
                <c:pt idx="682">
                  <c:v>3498.0532735887332</c:v>
                </c:pt>
                <c:pt idx="683">
                  <c:v>3503.8273687577466</c:v>
                </c:pt>
                <c:pt idx="684">
                  <c:v>3509.6033526084511</c:v>
                </c:pt>
                <c:pt idx="685">
                  <c:v>3515.3812251408453</c:v>
                </c:pt>
                <c:pt idx="686">
                  <c:v>3521.1609863549302</c:v>
                </c:pt>
                <c:pt idx="687">
                  <c:v>3526.9426362507047</c:v>
                </c:pt>
                <c:pt idx="688">
                  <c:v>3532.7261748281694</c:v>
                </c:pt>
                <c:pt idx="689">
                  <c:v>3538.5116020873243</c:v>
                </c:pt>
                <c:pt idx="690">
                  <c:v>3544.2989180281697</c:v>
                </c:pt>
                <c:pt idx="691">
                  <c:v>3550.0881226507045</c:v>
                </c:pt>
                <c:pt idx="692">
                  <c:v>3555.8792159549298</c:v>
                </c:pt>
                <c:pt idx="693">
                  <c:v>3561.6721979408449</c:v>
                </c:pt>
                <c:pt idx="694">
                  <c:v>3567.4670686084505</c:v>
                </c:pt>
                <c:pt idx="695">
                  <c:v>3573.2638279577463</c:v>
                </c:pt>
                <c:pt idx="696">
                  <c:v>3579.0624759887323</c:v>
                </c:pt>
                <c:pt idx="697">
                  <c:v>3584.8630127014089</c:v>
                </c:pt>
                <c:pt idx="698">
                  <c:v>3590.6654380957752</c:v>
                </c:pt>
                <c:pt idx="699">
                  <c:v>3596.4697521718317</c:v>
                </c:pt>
                <c:pt idx="700">
                  <c:v>3602.2759549295779</c:v>
                </c:pt>
                <c:pt idx="701">
                  <c:v>3608.0840463690142</c:v>
                </c:pt>
                <c:pt idx="702">
                  <c:v>3613.8940264901412</c:v>
                </c:pt>
                <c:pt idx="703">
                  <c:v>3619.7058952929583</c:v>
                </c:pt>
                <c:pt idx="704">
                  <c:v>3625.5196527774651</c:v>
                </c:pt>
                <c:pt idx="705">
                  <c:v>3631.3352989436617</c:v>
                </c:pt>
                <c:pt idx="706">
                  <c:v>3637.1528337915493</c:v>
                </c:pt>
                <c:pt idx="707">
                  <c:v>3642.972257321127</c:v>
                </c:pt>
                <c:pt idx="708">
                  <c:v>3648.7935695323945</c:v>
                </c:pt>
                <c:pt idx="709">
                  <c:v>3654.6167704253526</c:v>
                </c:pt>
                <c:pt idx="710">
                  <c:v>3660.4418600000008</c:v>
                </c:pt>
                <c:pt idx="711">
                  <c:v>3666.2688382563374</c:v>
                </c:pt>
                <c:pt idx="712">
                  <c:v>3672.0977051943664</c:v>
                </c:pt>
                <c:pt idx="713">
                  <c:v>3677.9284608140847</c:v>
                </c:pt>
                <c:pt idx="714">
                  <c:v>3683.7611051154936</c:v>
                </c:pt>
                <c:pt idx="715">
                  <c:v>3689.5956380985917</c:v>
                </c:pt>
                <c:pt idx="716">
                  <c:v>3695.4320597633805</c:v>
                </c:pt>
                <c:pt idx="717">
                  <c:v>3701.270370109859</c:v>
                </c:pt>
                <c:pt idx="718">
                  <c:v>3707.110569138028</c:v>
                </c:pt>
                <c:pt idx="719">
                  <c:v>3712.9526568478882</c:v>
                </c:pt>
                <c:pt idx="720">
                  <c:v>3718.7966332394367</c:v>
                </c:pt>
                <c:pt idx="721">
                  <c:v>3724.6424983126763</c:v>
                </c:pt>
                <c:pt idx="722">
                  <c:v>3730.4902520676055</c:v>
                </c:pt>
                <c:pt idx="723">
                  <c:v>3736.3398945042254</c:v>
                </c:pt>
                <c:pt idx="724">
                  <c:v>3742.1914256225355</c:v>
                </c:pt>
                <c:pt idx="725">
                  <c:v>3748.0448454225357</c:v>
                </c:pt>
                <c:pt idx="726">
                  <c:v>3753.9001539042256</c:v>
                </c:pt>
                <c:pt idx="727">
                  <c:v>3759.7573510676061</c:v>
                </c:pt>
                <c:pt idx="728">
                  <c:v>3765.6164369126768</c:v>
                </c:pt>
                <c:pt idx="729">
                  <c:v>3771.4774114394372</c:v>
                </c:pt>
                <c:pt idx="730">
                  <c:v>3777.3402746478878</c:v>
                </c:pt>
                <c:pt idx="731">
                  <c:v>3783.205026538029</c:v>
                </c:pt>
                <c:pt idx="732">
                  <c:v>3789.0716671098598</c:v>
                </c:pt>
                <c:pt idx="733">
                  <c:v>3794.9401963633804</c:v>
                </c:pt>
                <c:pt idx="734">
                  <c:v>3800.8106142985916</c:v>
                </c:pt>
                <c:pt idx="735">
                  <c:v>3806.682920915493</c:v>
                </c:pt>
                <c:pt idx="736">
                  <c:v>3812.5571162140845</c:v>
                </c:pt>
                <c:pt idx="737">
                  <c:v>3818.4332001943662</c:v>
                </c:pt>
                <c:pt idx="738">
                  <c:v>3824.3111728563385</c:v>
                </c:pt>
                <c:pt idx="739">
                  <c:v>3830.191034200001</c:v>
                </c:pt>
                <c:pt idx="740">
                  <c:v>3836.0727842253527</c:v>
                </c:pt>
                <c:pt idx="741">
                  <c:v>3841.9564229323951</c:v>
                </c:pt>
                <c:pt idx="742">
                  <c:v>3847.8419503211271</c:v>
                </c:pt>
                <c:pt idx="743">
                  <c:v>3853.7293663915498</c:v>
                </c:pt>
                <c:pt idx="744">
                  <c:v>3859.6186711436621</c:v>
                </c:pt>
                <c:pt idx="745">
                  <c:v>3865.5098645774647</c:v>
                </c:pt>
                <c:pt idx="746">
                  <c:v>3871.4029466929578</c:v>
                </c:pt>
                <c:pt idx="747">
                  <c:v>3877.2979174901411</c:v>
                </c:pt>
                <c:pt idx="748">
                  <c:v>3883.1947769690141</c:v>
                </c:pt>
                <c:pt idx="749">
                  <c:v>3889.0935251295778</c:v>
                </c:pt>
                <c:pt idx="750">
                  <c:v>3894.9941619718311</c:v>
                </c:pt>
                <c:pt idx="751">
                  <c:v>3900.8966874957746</c:v>
                </c:pt>
                <c:pt idx="752">
                  <c:v>3906.8011017014082</c:v>
                </c:pt>
                <c:pt idx="753">
                  <c:v>3912.7074045887325</c:v>
                </c:pt>
                <c:pt idx="754">
                  <c:v>3918.6155961577469</c:v>
                </c:pt>
                <c:pt idx="755">
                  <c:v>3924.5256764084511</c:v>
                </c:pt>
                <c:pt idx="756">
                  <c:v>3930.4376453408458</c:v>
                </c:pt>
                <c:pt idx="757">
                  <c:v>3936.3515029549299</c:v>
                </c:pt>
                <c:pt idx="758">
                  <c:v>3942.2672492507045</c:v>
                </c:pt>
                <c:pt idx="759">
                  <c:v>3948.1848842281688</c:v>
                </c:pt>
                <c:pt idx="760">
                  <c:v>3954.1044078873238</c:v>
                </c:pt>
                <c:pt idx="761">
                  <c:v>3960.0258202281698</c:v>
                </c:pt>
                <c:pt idx="762">
                  <c:v>3965.9491212507041</c:v>
                </c:pt>
                <c:pt idx="763">
                  <c:v>3971.87431095493</c:v>
                </c:pt>
                <c:pt idx="764">
                  <c:v>3977.8013893408452</c:v>
                </c:pt>
                <c:pt idx="765">
                  <c:v>3983.7303564084505</c:v>
                </c:pt>
                <c:pt idx="766">
                  <c:v>3989.6612121577473</c:v>
                </c:pt>
                <c:pt idx="767">
                  <c:v>3995.5939565887334</c:v>
                </c:pt>
                <c:pt idx="768">
                  <c:v>4001.5285897014091</c:v>
                </c:pt>
                <c:pt idx="769">
                  <c:v>4007.4651114957755</c:v>
                </c:pt>
                <c:pt idx="770">
                  <c:v>4013.4035219718317</c:v>
                </c:pt>
                <c:pt idx="771">
                  <c:v>4019.3438211295775</c:v>
                </c:pt>
                <c:pt idx="772">
                  <c:v>4025.2860089690139</c:v>
                </c:pt>
                <c:pt idx="773">
                  <c:v>4031.2300854901414</c:v>
                </c:pt>
                <c:pt idx="774">
                  <c:v>4037.1760506929581</c:v>
                </c:pt>
                <c:pt idx="775">
                  <c:v>4043.1239045774651</c:v>
                </c:pt>
                <c:pt idx="776">
                  <c:v>4049.0736471436617</c:v>
                </c:pt>
                <c:pt idx="777">
                  <c:v>4055.0252783915494</c:v>
                </c:pt>
                <c:pt idx="778">
                  <c:v>4060.9787983211272</c:v>
                </c:pt>
                <c:pt idx="779">
                  <c:v>4066.9342069323952</c:v>
                </c:pt>
                <c:pt idx="780">
                  <c:v>4072.891504225352</c:v>
                </c:pt>
                <c:pt idx="781">
                  <c:v>4078.8506902000004</c:v>
                </c:pt>
                <c:pt idx="782">
                  <c:v>4084.8117648563384</c:v>
                </c:pt>
                <c:pt idx="783">
                  <c:v>4090.7747281943666</c:v>
                </c:pt>
                <c:pt idx="784">
                  <c:v>4096.7395802140845</c:v>
                </c:pt>
                <c:pt idx="785">
                  <c:v>4102.7063209154931</c:v>
                </c:pt>
                <c:pt idx="786">
                  <c:v>4108.6749502985922</c:v>
                </c:pt>
                <c:pt idx="787">
                  <c:v>4114.645468363381</c:v>
                </c:pt>
                <c:pt idx="788">
                  <c:v>4120.6178751098587</c:v>
                </c:pt>
                <c:pt idx="789">
                  <c:v>4126.5921705380279</c:v>
                </c:pt>
                <c:pt idx="790">
                  <c:v>4132.5683546478876</c:v>
                </c:pt>
                <c:pt idx="791">
                  <c:v>4138.5464274394371</c:v>
                </c:pt>
                <c:pt idx="792">
                  <c:v>4144.5263889126763</c:v>
                </c:pt>
                <c:pt idx="793">
                  <c:v>4150.5082390676052</c:v>
                </c:pt>
                <c:pt idx="794">
                  <c:v>4156.4919779042257</c:v>
                </c:pt>
                <c:pt idx="795">
                  <c:v>4162.4776054225358</c:v>
                </c:pt>
                <c:pt idx="796">
                  <c:v>4168.4651216225357</c:v>
                </c:pt>
                <c:pt idx="797">
                  <c:v>4174.4545265042261</c:v>
                </c:pt>
                <c:pt idx="798">
                  <c:v>4180.4458200676063</c:v>
                </c:pt>
                <c:pt idx="799">
                  <c:v>4186.4390023126771</c:v>
                </c:pt>
                <c:pt idx="800">
                  <c:v>4192.4340732394367</c:v>
                </c:pt>
                <c:pt idx="801">
                  <c:v>4198.4310328478878</c:v>
                </c:pt>
                <c:pt idx="802">
                  <c:v>4204.4298811380286</c:v>
                </c:pt>
                <c:pt idx="803">
                  <c:v>4210.4306181098591</c:v>
                </c:pt>
                <c:pt idx="804">
                  <c:v>4216.4332437633802</c:v>
                </c:pt>
                <c:pt idx="805">
                  <c:v>4222.4377580985911</c:v>
                </c:pt>
                <c:pt idx="806">
                  <c:v>4228.4441611154934</c:v>
                </c:pt>
                <c:pt idx="807">
                  <c:v>4234.4524528140846</c:v>
                </c:pt>
                <c:pt idx="808">
                  <c:v>4240.4626331943664</c:v>
                </c:pt>
                <c:pt idx="809">
                  <c:v>4246.4747022563379</c:v>
                </c:pt>
                <c:pt idx="810">
                  <c:v>4252.4886600000009</c:v>
                </c:pt>
                <c:pt idx="811">
                  <c:v>4258.5045064253527</c:v>
                </c:pt>
                <c:pt idx="812">
                  <c:v>4264.5222415323951</c:v>
                </c:pt>
                <c:pt idx="813">
                  <c:v>4270.5418653211273</c:v>
                </c:pt>
                <c:pt idx="814">
                  <c:v>4276.56337779155</c:v>
                </c:pt>
                <c:pt idx="815">
                  <c:v>4282.5867789436625</c:v>
                </c:pt>
                <c:pt idx="816">
                  <c:v>4288.6120687774646</c:v>
                </c:pt>
                <c:pt idx="817">
                  <c:v>4294.6392472929583</c:v>
                </c:pt>
                <c:pt idx="818">
                  <c:v>4300.6683144901408</c:v>
                </c:pt>
                <c:pt idx="819">
                  <c:v>4306.6992703690148</c:v>
                </c:pt>
                <c:pt idx="820">
                  <c:v>4312.7321149295776</c:v>
                </c:pt>
                <c:pt idx="821">
                  <c:v>4318.766848171831</c:v>
                </c:pt>
                <c:pt idx="822">
                  <c:v>4324.803470095776</c:v>
                </c:pt>
                <c:pt idx="823">
                  <c:v>4330.8419807014088</c:v>
                </c:pt>
                <c:pt idx="824">
                  <c:v>4336.8823799887332</c:v>
                </c:pt>
                <c:pt idx="825">
                  <c:v>4342.9246679577464</c:v>
                </c:pt>
                <c:pt idx="826">
                  <c:v>4348.968844608451</c:v>
                </c:pt>
                <c:pt idx="827">
                  <c:v>4355.0149099408454</c:v>
                </c:pt>
                <c:pt idx="828">
                  <c:v>4361.0628639549304</c:v>
                </c:pt>
                <c:pt idx="829">
                  <c:v>4367.1127066507042</c:v>
                </c:pt>
                <c:pt idx="830">
                  <c:v>4373.1644380281696</c:v>
                </c:pt>
                <c:pt idx="831">
                  <c:v>4379.2180580873246</c:v>
                </c:pt>
                <c:pt idx="832">
                  <c:v>4385.2735668281694</c:v>
                </c:pt>
                <c:pt idx="833">
                  <c:v>4391.3309642507047</c:v>
                </c:pt>
                <c:pt idx="834">
                  <c:v>4397.3902503549298</c:v>
                </c:pt>
                <c:pt idx="835">
                  <c:v>4403.4514251408464</c:v>
                </c:pt>
                <c:pt idx="836">
                  <c:v>4409.5144886084508</c:v>
                </c:pt>
                <c:pt idx="837">
                  <c:v>4415.5794407577469</c:v>
                </c:pt>
                <c:pt idx="838">
                  <c:v>4421.6462815887335</c:v>
                </c:pt>
                <c:pt idx="839">
                  <c:v>4427.7150111014089</c:v>
                </c:pt>
                <c:pt idx="840">
                  <c:v>4433.7856292957749</c:v>
                </c:pt>
                <c:pt idx="841">
                  <c:v>4439.8581361718316</c:v>
                </c:pt>
                <c:pt idx="842">
                  <c:v>4445.9325317295779</c:v>
                </c:pt>
                <c:pt idx="843">
                  <c:v>4452.008815969014</c:v>
                </c:pt>
                <c:pt idx="844">
                  <c:v>4458.0869888901416</c:v>
                </c:pt>
                <c:pt idx="845">
                  <c:v>4464.167050492958</c:v>
                </c:pt>
                <c:pt idx="846">
                  <c:v>4470.249000777465</c:v>
                </c:pt>
                <c:pt idx="847">
                  <c:v>4476.3328397436626</c:v>
                </c:pt>
                <c:pt idx="848">
                  <c:v>4482.418567391549</c:v>
                </c:pt>
                <c:pt idx="849">
                  <c:v>4488.5061837211269</c:v>
                </c:pt>
                <c:pt idx="850">
                  <c:v>4494.5956887323946</c:v>
                </c:pt>
                <c:pt idx="851">
                  <c:v>4500.6870824253529</c:v>
                </c:pt>
                <c:pt idx="852">
                  <c:v>4506.7803648000008</c:v>
                </c:pt>
                <c:pt idx="853">
                  <c:v>4512.8755358563385</c:v>
                </c:pt>
                <c:pt idx="854">
                  <c:v>4518.9725955943668</c:v>
                </c:pt>
                <c:pt idx="855">
                  <c:v>4525.0715440140848</c:v>
                </c:pt>
                <c:pt idx="856">
                  <c:v>4531.1723811154934</c:v>
                </c:pt>
                <c:pt idx="857">
                  <c:v>4537.2751068985917</c:v>
                </c:pt>
                <c:pt idx="858">
                  <c:v>4543.3797213633807</c:v>
                </c:pt>
                <c:pt idx="859">
                  <c:v>4549.4862245098593</c:v>
                </c:pt>
                <c:pt idx="860">
                  <c:v>4555.5946163380277</c:v>
                </c:pt>
                <c:pt idx="861">
                  <c:v>4561.7048968478875</c:v>
                </c:pt>
                <c:pt idx="862">
                  <c:v>4567.8170660394371</c:v>
                </c:pt>
                <c:pt idx="863">
                  <c:v>4573.9311239126773</c:v>
                </c:pt>
                <c:pt idx="864">
                  <c:v>4580.0470704676054</c:v>
                </c:pt>
                <c:pt idx="865">
                  <c:v>4586.1649057042259</c:v>
                </c:pt>
                <c:pt idx="866">
                  <c:v>4592.2846296225362</c:v>
                </c:pt>
                <c:pt idx="867">
                  <c:v>4598.4062422225352</c:v>
                </c:pt>
                <c:pt idx="868">
                  <c:v>4604.5297435042266</c:v>
                </c:pt>
                <c:pt idx="869">
                  <c:v>4610.655133467606</c:v>
                </c:pt>
                <c:pt idx="870">
                  <c:v>4616.782412112676</c:v>
                </c:pt>
                <c:pt idx="871">
                  <c:v>4622.9115794394365</c:v>
                </c:pt>
                <c:pt idx="872">
                  <c:v>4629.0426354478877</c:v>
                </c:pt>
                <c:pt idx="873">
                  <c:v>4635.1755801380286</c:v>
                </c:pt>
                <c:pt idx="874">
                  <c:v>4641.3104135098592</c:v>
                </c:pt>
                <c:pt idx="875">
                  <c:v>4647.4471355633805</c:v>
                </c:pt>
                <c:pt idx="876">
                  <c:v>4653.5857462985914</c:v>
                </c:pt>
                <c:pt idx="877">
                  <c:v>4659.726245715493</c:v>
                </c:pt>
                <c:pt idx="878">
                  <c:v>4665.8686338140851</c:v>
                </c:pt>
                <c:pt idx="879">
                  <c:v>4672.012910594367</c:v>
                </c:pt>
                <c:pt idx="880">
                  <c:v>4678.1590760563386</c:v>
                </c:pt>
                <c:pt idx="881">
                  <c:v>4684.3071302000008</c:v>
                </c:pt>
                <c:pt idx="882">
                  <c:v>4690.4570730253527</c:v>
                </c:pt>
                <c:pt idx="883">
                  <c:v>4696.6089045323943</c:v>
                </c:pt>
                <c:pt idx="884">
                  <c:v>4702.7626247211274</c:v>
                </c:pt>
                <c:pt idx="885">
                  <c:v>4708.9182335915502</c:v>
                </c:pt>
                <c:pt idx="886">
                  <c:v>4715.0757311436619</c:v>
                </c:pt>
                <c:pt idx="887">
                  <c:v>4721.235117377465</c:v>
                </c:pt>
                <c:pt idx="888">
                  <c:v>4727.3963922929579</c:v>
                </c:pt>
                <c:pt idx="889">
                  <c:v>4733.5595558901405</c:v>
                </c:pt>
                <c:pt idx="890">
                  <c:v>4739.7246081690146</c:v>
                </c:pt>
                <c:pt idx="891">
                  <c:v>4745.8915491295784</c:v>
                </c:pt>
                <c:pt idx="892">
                  <c:v>4752.0603787718319</c:v>
                </c:pt>
                <c:pt idx="893">
                  <c:v>4758.231097095776</c:v>
                </c:pt>
                <c:pt idx="894">
                  <c:v>4764.4037041014089</c:v>
                </c:pt>
                <c:pt idx="895">
                  <c:v>4770.5781997887325</c:v>
                </c:pt>
                <c:pt idx="896">
                  <c:v>4776.7545841577466</c:v>
                </c:pt>
                <c:pt idx="897">
                  <c:v>4782.9328572084514</c:v>
                </c:pt>
                <c:pt idx="898">
                  <c:v>4789.1130189408459</c:v>
                </c:pt>
                <c:pt idx="899">
                  <c:v>4795.2950693549301</c:v>
                </c:pt>
                <c:pt idx="900">
                  <c:v>4801.479008450704</c:v>
                </c:pt>
                <c:pt idx="901">
                  <c:v>4807.6648362281694</c:v>
                </c:pt>
                <c:pt idx="902">
                  <c:v>4813.8525526873245</c:v>
                </c:pt>
                <c:pt idx="903">
                  <c:v>4820.0421578281694</c:v>
                </c:pt>
                <c:pt idx="904">
                  <c:v>4826.2336516507039</c:v>
                </c:pt>
                <c:pt idx="905">
                  <c:v>4832.42703415493</c:v>
                </c:pt>
                <c:pt idx="906">
                  <c:v>4838.6223053408457</c:v>
                </c:pt>
                <c:pt idx="907">
                  <c:v>4844.8194652084512</c:v>
                </c:pt>
                <c:pt idx="908">
                  <c:v>4851.0185137577473</c:v>
                </c:pt>
                <c:pt idx="909">
                  <c:v>4857.2194509887331</c:v>
                </c:pt>
                <c:pt idx="910">
                  <c:v>4863.4222769014086</c:v>
                </c:pt>
                <c:pt idx="911">
                  <c:v>4869.6269914957757</c:v>
                </c:pt>
                <c:pt idx="912">
                  <c:v>4875.8335947718315</c:v>
                </c:pt>
                <c:pt idx="913">
                  <c:v>4882.0420867295779</c:v>
                </c:pt>
                <c:pt idx="914">
                  <c:v>4888.252467369015</c:v>
                </c:pt>
                <c:pt idx="915">
                  <c:v>4894.4647366901418</c:v>
                </c:pt>
                <c:pt idx="916">
                  <c:v>4900.6788946929582</c:v>
                </c:pt>
                <c:pt idx="917">
                  <c:v>4906.8949413774653</c:v>
                </c:pt>
                <c:pt idx="918">
                  <c:v>4913.1128767436621</c:v>
                </c:pt>
                <c:pt idx="919">
                  <c:v>4919.3327007915505</c:v>
                </c:pt>
                <c:pt idx="920">
                  <c:v>4925.5544135211276</c:v>
                </c:pt>
                <c:pt idx="921">
                  <c:v>4931.7780149323944</c:v>
                </c:pt>
                <c:pt idx="922">
                  <c:v>4938.0035050253528</c:v>
                </c:pt>
                <c:pt idx="923">
                  <c:v>4944.2308838000008</c:v>
                </c:pt>
                <c:pt idx="924">
                  <c:v>4950.4601512563386</c:v>
                </c:pt>
                <c:pt idx="925">
                  <c:v>4956.691307394367</c:v>
                </c:pt>
                <c:pt idx="926">
                  <c:v>4962.924352214085</c:v>
                </c:pt>
                <c:pt idx="927">
                  <c:v>4969.1592857154938</c:v>
                </c:pt>
                <c:pt idx="928">
                  <c:v>4975.3961078985922</c:v>
                </c:pt>
                <c:pt idx="929">
                  <c:v>4981.6348187633812</c:v>
                </c:pt>
                <c:pt idx="930">
                  <c:v>4987.875418309859</c:v>
                </c:pt>
                <c:pt idx="931">
                  <c:v>4994.1179065380284</c:v>
                </c:pt>
                <c:pt idx="932">
                  <c:v>5000.3622834478883</c:v>
                </c:pt>
                <c:pt idx="933">
                  <c:v>5006.6085490394362</c:v>
                </c:pt>
                <c:pt idx="934">
                  <c:v>5012.8567033126774</c:v>
                </c:pt>
                <c:pt idx="935">
                  <c:v>5019.1067462676065</c:v>
                </c:pt>
                <c:pt idx="936">
                  <c:v>5025.3586779042262</c:v>
                </c:pt>
                <c:pt idx="937">
                  <c:v>5031.6124982225356</c:v>
                </c:pt>
                <c:pt idx="938">
                  <c:v>5037.8682072225356</c:v>
                </c:pt>
                <c:pt idx="939">
                  <c:v>5044.1258049042262</c:v>
                </c:pt>
                <c:pt idx="940">
                  <c:v>5050.3852912676066</c:v>
                </c:pt>
                <c:pt idx="941">
                  <c:v>5056.6466663126766</c:v>
                </c:pt>
                <c:pt idx="942">
                  <c:v>5062.9099300394364</c:v>
                </c:pt>
                <c:pt idx="943">
                  <c:v>5069.1750824478877</c:v>
                </c:pt>
                <c:pt idx="944">
                  <c:v>5075.4421235380287</c:v>
                </c:pt>
                <c:pt idx="945">
                  <c:v>5081.7110533098594</c:v>
                </c:pt>
                <c:pt idx="946">
                  <c:v>5087.9818717633798</c:v>
                </c:pt>
                <c:pt idx="947">
                  <c:v>5094.2545788985926</c:v>
                </c:pt>
                <c:pt idx="948">
                  <c:v>5100.5291747154934</c:v>
                </c:pt>
                <c:pt idx="949">
                  <c:v>5106.8056592140847</c:v>
                </c:pt>
                <c:pt idx="950">
                  <c:v>5113.0840323943667</c:v>
                </c:pt>
                <c:pt idx="951">
                  <c:v>5119.3642942563392</c:v>
                </c:pt>
                <c:pt idx="952">
                  <c:v>5125.6464448000006</c:v>
                </c:pt>
                <c:pt idx="953">
                  <c:v>5131.9304840253526</c:v>
                </c:pt>
                <c:pt idx="954">
                  <c:v>5138.2164119323943</c:v>
                </c:pt>
                <c:pt idx="955">
                  <c:v>5144.5042285211266</c:v>
                </c:pt>
                <c:pt idx="956">
                  <c:v>5150.7939337915495</c:v>
                </c:pt>
                <c:pt idx="957">
                  <c:v>5157.0855277436622</c:v>
                </c:pt>
                <c:pt idx="958">
                  <c:v>5163.3790103774654</c:v>
                </c:pt>
                <c:pt idx="959">
                  <c:v>5169.6743816929575</c:v>
                </c:pt>
                <c:pt idx="960">
                  <c:v>5175.971641690142</c:v>
                </c:pt>
                <c:pt idx="961">
                  <c:v>5182.2707903690143</c:v>
                </c:pt>
                <c:pt idx="962">
                  <c:v>5188.5718277295782</c:v>
                </c:pt>
                <c:pt idx="963">
                  <c:v>5194.8747537718318</c:v>
                </c:pt>
                <c:pt idx="964">
                  <c:v>5201.179568495776</c:v>
                </c:pt>
                <c:pt idx="965">
                  <c:v>5207.4862719014091</c:v>
                </c:pt>
                <c:pt idx="966">
                  <c:v>5213.7948639887327</c:v>
                </c:pt>
                <c:pt idx="967">
                  <c:v>5220.1053447577469</c:v>
                </c:pt>
                <c:pt idx="968">
                  <c:v>5226.4177142084518</c:v>
                </c:pt>
                <c:pt idx="969">
                  <c:v>5232.7319723408455</c:v>
                </c:pt>
                <c:pt idx="970">
                  <c:v>5239.0481191549297</c:v>
                </c:pt>
                <c:pt idx="971">
                  <c:v>5245.3661546507037</c:v>
                </c:pt>
                <c:pt idx="972">
                  <c:v>5251.6860788281692</c:v>
                </c:pt>
                <c:pt idx="973">
                  <c:v>5258.0078916873244</c:v>
                </c:pt>
                <c:pt idx="974">
                  <c:v>5264.3315932281694</c:v>
                </c:pt>
                <c:pt idx="975">
                  <c:v>5270.6571834507049</c:v>
                </c:pt>
                <c:pt idx="976">
                  <c:v>5276.9846623549302</c:v>
                </c:pt>
                <c:pt idx="977">
                  <c:v>5283.314029940846</c:v>
                </c:pt>
                <c:pt idx="978">
                  <c:v>5289.6452862084516</c:v>
                </c:pt>
                <c:pt idx="979">
                  <c:v>5295.9784311577469</c:v>
                </c:pt>
                <c:pt idx="980">
                  <c:v>5302.3134647887327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A3-4E60-89C3-CF0AF0B2771E}"/>
            </c:ext>
          </c:extLst>
        </c:ser>
        <c:ser>
          <c:idx val="2"/>
          <c:order val="2"/>
          <c:tx>
            <c:v>RS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386915170992981"/>
                  <c:y val="0.165070559360051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'304SS'!$B$110:$B$1110</c:f>
              <c:numCache>
                <c:formatCode>General</c:formatCode>
                <c:ptCount val="1001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  <c:pt idx="5">
                  <c:v>73</c:v>
                </c:pt>
                <c:pt idx="6">
                  <c:v>74</c:v>
                </c:pt>
                <c:pt idx="7">
                  <c:v>75</c:v>
                </c:pt>
                <c:pt idx="8">
                  <c:v>76</c:v>
                </c:pt>
                <c:pt idx="9">
                  <c:v>77</c:v>
                </c:pt>
                <c:pt idx="10">
                  <c:v>78</c:v>
                </c:pt>
                <c:pt idx="11">
                  <c:v>79</c:v>
                </c:pt>
                <c:pt idx="12">
                  <c:v>80</c:v>
                </c:pt>
                <c:pt idx="13">
                  <c:v>81</c:v>
                </c:pt>
                <c:pt idx="14">
                  <c:v>82</c:v>
                </c:pt>
                <c:pt idx="15">
                  <c:v>83</c:v>
                </c:pt>
                <c:pt idx="16">
                  <c:v>84</c:v>
                </c:pt>
                <c:pt idx="17">
                  <c:v>85</c:v>
                </c:pt>
                <c:pt idx="18">
                  <c:v>86</c:v>
                </c:pt>
                <c:pt idx="19">
                  <c:v>87</c:v>
                </c:pt>
                <c:pt idx="20">
                  <c:v>88</c:v>
                </c:pt>
                <c:pt idx="21">
                  <c:v>89</c:v>
                </c:pt>
                <c:pt idx="22">
                  <c:v>90</c:v>
                </c:pt>
                <c:pt idx="23">
                  <c:v>91</c:v>
                </c:pt>
                <c:pt idx="24">
                  <c:v>92</c:v>
                </c:pt>
                <c:pt idx="25">
                  <c:v>93</c:v>
                </c:pt>
                <c:pt idx="26">
                  <c:v>94</c:v>
                </c:pt>
                <c:pt idx="27">
                  <c:v>95</c:v>
                </c:pt>
                <c:pt idx="28">
                  <c:v>96</c:v>
                </c:pt>
                <c:pt idx="29">
                  <c:v>97</c:v>
                </c:pt>
                <c:pt idx="30">
                  <c:v>98</c:v>
                </c:pt>
                <c:pt idx="31">
                  <c:v>99</c:v>
                </c:pt>
                <c:pt idx="32">
                  <c:v>100</c:v>
                </c:pt>
                <c:pt idx="33">
                  <c:v>101</c:v>
                </c:pt>
                <c:pt idx="34">
                  <c:v>102</c:v>
                </c:pt>
                <c:pt idx="35">
                  <c:v>103</c:v>
                </c:pt>
                <c:pt idx="36">
                  <c:v>104</c:v>
                </c:pt>
                <c:pt idx="37">
                  <c:v>105</c:v>
                </c:pt>
                <c:pt idx="38">
                  <c:v>106</c:v>
                </c:pt>
                <c:pt idx="39">
                  <c:v>107</c:v>
                </c:pt>
                <c:pt idx="40">
                  <c:v>108</c:v>
                </c:pt>
                <c:pt idx="41">
                  <c:v>109</c:v>
                </c:pt>
                <c:pt idx="42">
                  <c:v>110</c:v>
                </c:pt>
                <c:pt idx="43">
                  <c:v>111</c:v>
                </c:pt>
                <c:pt idx="44">
                  <c:v>112</c:v>
                </c:pt>
                <c:pt idx="45">
                  <c:v>113</c:v>
                </c:pt>
                <c:pt idx="46">
                  <c:v>114</c:v>
                </c:pt>
                <c:pt idx="47">
                  <c:v>115</c:v>
                </c:pt>
                <c:pt idx="48">
                  <c:v>116</c:v>
                </c:pt>
                <c:pt idx="49">
                  <c:v>117</c:v>
                </c:pt>
                <c:pt idx="50">
                  <c:v>118</c:v>
                </c:pt>
                <c:pt idx="51">
                  <c:v>119</c:v>
                </c:pt>
                <c:pt idx="52">
                  <c:v>120</c:v>
                </c:pt>
                <c:pt idx="53">
                  <c:v>121</c:v>
                </c:pt>
                <c:pt idx="54">
                  <c:v>122</c:v>
                </c:pt>
                <c:pt idx="55">
                  <c:v>123</c:v>
                </c:pt>
                <c:pt idx="56">
                  <c:v>124</c:v>
                </c:pt>
                <c:pt idx="57">
                  <c:v>125</c:v>
                </c:pt>
                <c:pt idx="58">
                  <c:v>126</c:v>
                </c:pt>
                <c:pt idx="59">
                  <c:v>127</c:v>
                </c:pt>
                <c:pt idx="60">
                  <c:v>128</c:v>
                </c:pt>
                <c:pt idx="61">
                  <c:v>129</c:v>
                </c:pt>
                <c:pt idx="62">
                  <c:v>130</c:v>
                </c:pt>
                <c:pt idx="63">
                  <c:v>131</c:v>
                </c:pt>
                <c:pt idx="64">
                  <c:v>132</c:v>
                </c:pt>
                <c:pt idx="65">
                  <c:v>133</c:v>
                </c:pt>
                <c:pt idx="66">
                  <c:v>134</c:v>
                </c:pt>
                <c:pt idx="67">
                  <c:v>135</c:v>
                </c:pt>
                <c:pt idx="68">
                  <c:v>136</c:v>
                </c:pt>
                <c:pt idx="69">
                  <c:v>137</c:v>
                </c:pt>
                <c:pt idx="70">
                  <c:v>138</c:v>
                </c:pt>
                <c:pt idx="71">
                  <c:v>139</c:v>
                </c:pt>
                <c:pt idx="72">
                  <c:v>140</c:v>
                </c:pt>
                <c:pt idx="73">
                  <c:v>141</c:v>
                </c:pt>
                <c:pt idx="74">
                  <c:v>142</c:v>
                </c:pt>
                <c:pt idx="75">
                  <c:v>143</c:v>
                </c:pt>
                <c:pt idx="76">
                  <c:v>144</c:v>
                </c:pt>
                <c:pt idx="77">
                  <c:v>145</c:v>
                </c:pt>
                <c:pt idx="78">
                  <c:v>146</c:v>
                </c:pt>
                <c:pt idx="79">
                  <c:v>147</c:v>
                </c:pt>
                <c:pt idx="80">
                  <c:v>148</c:v>
                </c:pt>
                <c:pt idx="81">
                  <c:v>149</c:v>
                </c:pt>
                <c:pt idx="82">
                  <c:v>150</c:v>
                </c:pt>
                <c:pt idx="83">
                  <c:v>151</c:v>
                </c:pt>
                <c:pt idx="84">
                  <c:v>152</c:v>
                </c:pt>
                <c:pt idx="85">
                  <c:v>153</c:v>
                </c:pt>
                <c:pt idx="86">
                  <c:v>154</c:v>
                </c:pt>
                <c:pt idx="87">
                  <c:v>155</c:v>
                </c:pt>
                <c:pt idx="88">
                  <c:v>156</c:v>
                </c:pt>
                <c:pt idx="89">
                  <c:v>157</c:v>
                </c:pt>
                <c:pt idx="90">
                  <c:v>158</c:v>
                </c:pt>
                <c:pt idx="91">
                  <c:v>159</c:v>
                </c:pt>
                <c:pt idx="92">
                  <c:v>160</c:v>
                </c:pt>
                <c:pt idx="93">
                  <c:v>161</c:v>
                </c:pt>
                <c:pt idx="94">
                  <c:v>162</c:v>
                </c:pt>
                <c:pt idx="95">
                  <c:v>163</c:v>
                </c:pt>
                <c:pt idx="96">
                  <c:v>164</c:v>
                </c:pt>
                <c:pt idx="97">
                  <c:v>165</c:v>
                </c:pt>
                <c:pt idx="98">
                  <c:v>166</c:v>
                </c:pt>
                <c:pt idx="99">
                  <c:v>167</c:v>
                </c:pt>
                <c:pt idx="100">
                  <c:v>168</c:v>
                </c:pt>
                <c:pt idx="101">
                  <c:v>169</c:v>
                </c:pt>
                <c:pt idx="102">
                  <c:v>170</c:v>
                </c:pt>
                <c:pt idx="103">
                  <c:v>171</c:v>
                </c:pt>
                <c:pt idx="104">
                  <c:v>172</c:v>
                </c:pt>
                <c:pt idx="105">
                  <c:v>173</c:v>
                </c:pt>
                <c:pt idx="106">
                  <c:v>174</c:v>
                </c:pt>
                <c:pt idx="107">
                  <c:v>175</c:v>
                </c:pt>
                <c:pt idx="108">
                  <c:v>176</c:v>
                </c:pt>
                <c:pt idx="109">
                  <c:v>177</c:v>
                </c:pt>
                <c:pt idx="110">
                  <c:v>178</c:v>
                </c:pt>
                <c:pt idx="111">
                  <c:v>179</c:v>
                </c:pt>
                <c:pt idx="112">
                  <c:v>180</c:v>
                </c:pt>
                <c:pt idx="113">
                  <c:v>181</c:v>
                </c:pt>
                <c:pt idx="114">
                  <c:v>182</c:v>
                </c:pt>
                <c:pt idx="115">
                  <c:v>183</c:v>
                </c:pt>
                <c:pt idx="116">
                  <c:v>184</c:v>
                </c:pt>
                <c:pt idx="117">
                  <c:v>185</c:v>
                </c:pt>
                <c:pt idx="118">
                  <c:v>186</c:v>
                </c:pt>
                <c:pt idx="119">
                  <c:v>187</c:v>
                </c:pt>
                <c:pt idx="120">
                  <c:v>188</c:v>
                </c:pt>
                <c:pt idx="121">
                  <c:v>189</c:v>
                </c:pt>
                <c:pt idx="122">
                  <c:v>190</c:v>
                </c:pt>
                <c:pt idx="123">
                  <c:v>191</c:v>
                </c:pt>
                <c:pt idx="124">
                  <c:v>192</c:v>
                </c:pt>
                <c:pt idx="125">
                  <c:v>193</c:v>
                </c:pt>
                <c:pt idx="126">
                  <c:v>194</c:v>
                </c:pt>
                <c:pt idx="127">
                  <c:v>195</c:v>
                </c:pt>
                <c:pt idx="128">
                  <c:v>196</c:v>
                </c:pt>
                <c:pt idx="129">
                  <c:v>197</c:v>
                </c:pt>
                <c:pt idx="130">
                  <c:v>198</c:v>
                </c:pt>
                <c:pt idx="131">
                  <c:v>199</c:v>
                </c:pt>
                <c:pt idx="132">
                  <c:v>200</c:v>
                </c:pt>
                <c:pt idx="133">
                  <c:v>201</c:v>
                </c:pt>
                <c:pt idx="134">
                  <c:v>202</c:v>
                </c:pt>
                <c:pt idx="135">
                  <c:v>203</c:v>
                </c:pt>
                <c:pt idx="136">
                  <c:v>204</c:v>
                </c:pt>
                <c:pt idx="137">
                  <c:v>205</c:v>
                </c:pt>
                <c:pt idx="138">
                  <c:v>206</c:v>
                </c:pt>
                <c:pt idx="139">
                  <c:v>207</c:v>
                </c:pt>
                <c:pt idx="140">
                  <c:v>208</c:v>
                </c:pt>
                <c:pt idx="141">
                  <c:v>209</c:v>
                </c:pt>
                <c:pt idx="142">
                  <c:v>210</c:v>
                </c:pt>
                <c:pt idx="143">
                  <c:v>211</c:v>
                </c:pt>
                <c:pt idx="144">
                  <c:v>212</c:v>
                </c:pt>
                <c:pt idx="145">
                  <c:v>213</c:v>
                </c:pt>
                <c:pt idx="146">
                  <c:v>214</c:v>
                </c:pt>
                <c:pt idx="147">
                  <c:v>215</c:v>
                </c:pt>
                <c:pt idx="148">
                  <c:v>216</c:v>
                </c:pt>
                <c:pt idx="149">
                  <c:v>217</c:v>
                </c:pt>
                <c:pt idx="150">
                  <c:v>218</c:v>
                </c:pt>
                <c:pt idx="151">
                  <c:v>219</c:v>
                </c:pt>
                <c:pt idx="152">
                  <c:v>220</c:v>
                </c:pt>
                <c:pt idx="153">
                  <c:v>221</c:v>
                </c:pt>
                <c:pt idx="154">
                  <c:v>222</c:v>
                </c:pt>
                <c:pt idx="155">
                  <c:v>223</c:v>
                </c:pt>
                <c:pt idx="156">
                  <c:v>224</c:v>
                </c:pt>
                <c:pt idx="157">
                  <c:v>225</c:v>
                </c:pt>
                <c:pt idx="158">
                  <c:v>226</c:v>
                </c:pt>
                <c:pt idx="159">
                  <c:v>227</c:v>
                </c:pt>
                <c:pt idx="160">
                  <c:v>228</c:v>
                </c:pt>
                <c:pt idx="161">
                  <c:v>229</c:v>
                </c:pt>
                <c:pt idx="162">
                  <c:v>230</c:v>
                </c:pt>
                <c:pt idx="163">
                  <c:v>231</c:v>
                </c:pt>
                <c:pt idx="164">
                  <c:v>232</c:v>
                </c:pt>
                <c:pt idx="165">
                  <c:v>233</c:v>
                </c:pt>
                <c:pt idx="166">
                  <c:v>234</c:v>
                </c:pt>
                <c:pt idx="167">
                  <c:v>235</c:v>
                </c:pt>
                <c:pt idx="168">
                  <c:v>236</c:v>
                </c:pt>
                <c:pt idx="169">
                  <c:v>237</c:v>
                </c:pt>
                <c:pt idx="170">
                  <c:v>238</c:v>
                </c:pt>
                <c:pt idx="171">
                  <c:v>239</c:v>
                </c:pt>
                <c:pt idx="172">
                  <c:v>240</c:v>
                </c:pt>
                <c:pt idx="173">
                  <c:v>241</c:v>
                </c:pt>
                <c:pt idx="174">
                  <c:v>242</c:v>
                </c:pt>
                <c:pt idx="175">
                  <c:v>243</c:v>
                </c:pt>
                <c:pt idx="176">
                  <c:v>244</c:v>
                </c:pt>
                <c:pt idx="177">
                  <c:v>245</c:v>
                </c:pt>
                <c:pt idx="178">
                  <c:v>246</c:v>
                </c:pt>
                <c:pt idx="179">
                  <c:v>247</c:v>
                </c:pt>
                <c:pt idx="180">
                  <c:v>248</c:v>
                </c:pt>
                <c:pt idx="181">
                  <c:v>249</c:v>
                </c:pt>
                <c:pt idx="182">
                  <c:v>250</c:v>
                </c:pt>
                <c:pt idx="183">
                  <c:v>251</c:v>
                </c:pt>
                <c:pt idx="184">
                  <c:v>252</c:v>
                </c:pt>
                <c:pt idx="185">
                  <c:v>253</c:v>
                </c:pt>
                <c:pt idx="186">
                  <c:v>254</c:v>
                </c:pt>
                <c:pt idx="187">
                  <c:v>255</c:v>
                </c:pt>
                <c:pt idx="188">
                  <c:v>256</c:v>
                </c:pt>
                <c:pt idx="189">
                  <c:v>257</c:v>
                </c:pt>
                <c:pt idx="190">
                  <c:v>258</c:v>
                </c:pt>
                <c:pt idx="191">
                  <c:v>259</c:v>
                </c:pt>
                <c:pt idx="192">
                  <c:v>260</c:v>
                </c:pt>
                <c:pt idx="193">
                  <c:v>261</c:v>
                </c:pt>
                <c:pt idx="194">
                  <c:v>262</c:v>
                </c:pt>
                <c:pt idx="195">
                  <c:v>263</c:v>
                </c:pt>
                <c:pt idx="196">
                  <c:v>264</c:v>
                </c:pt>
                <c:pt idx="197">
                  <c:v>265</c:v>
                </c:pt>
                <c:pt idx="198">
                  <c:v>266</c:v>
                </c:pt>
                <c:pt idx="199">
                  <c:v>267</c:v>
                </c:pt>
                <c:pt idx="200">
                  <c:v>268</c:v>
                </c:pt>
                <c:pt idx="201">
                  <c:v>269</c:v>
                </c:pt>
                <c:pt idx="202">
                  <c:v>270</c:v>
                </c:pt>
                <c:pt idx="203">
                  <c:v>271</c:v>
                </c:pt>
                <c:pt idx="204">
                  <c:v>272</c:v>
                </c:pt>
                <c:pt idx="205">
                  <c:v>273</c:v>
                </c:pt>
                <c:pt idx="206">
                  <c:v>274</c:v>
                </c:pt>
                <c:pt idx="207">
                  <c:v>275</c:v>
                </c:pt>
                <c:pt idx="208">
                  <c:v>276</c:v>
                </c:pt>
                <c:pt idx="209">
                  <c:v>277</c:v>
                </c:pt>
                <c:pt idx="210">
                  <c:v>278</c:v>
                </c:pt>
                <c:pt idx="211">
                  <c:v>279</c:v>
                </c:pt>
                <c:pt idx="212">
                  <c:v>280</c:v>
                </c:pt>
                <c:pt idx="213">
                  <c:v>281</c:v>
                </c:pt>
                <c:pt idx="214">
                  <c:v>282</c:v>
                </c:pt>
                <c:pt idx="215">
                  <c:v>283</c:v>
                </c:pt>
                <c:pt idx="216">
                  <c:v>284</c:v>
                </c:pt>
                <c:pt idx="217">
                  <c:v>285</c:v>
                </c:pt>
                <c:pt idx="218">
                  <c:v>286</c:v>
                </c:pt>
                <c:pt idx="219">
                  <c:v>287</c:v>
                </c:pt>
                <c:pt idx="220">
                  <c:v>288</c:v>
                </c:pt>
                <c:pt idx="221">
                  <c:v>289</c:v>
                </c:pt>
                <c:pt idx="222">
                  <c:v>290</c:v>
                </c:pt>
                <c:pt idx="223">
                  <c:v>291</c:v>
                </c:pt>
                <c:pt idx="224">
                  <c:v>292</c:v>
                </c:pt>
                <c:pt idx="225">
                  <c:v>293</c:v>
                </c:pt>
                <c:pt idx="226">
                  <c:v>294</c:v>
                </c:pt>
                <c:pt idx="227">
                  <c:v>295</c:v>
                </c:pt>
                <c:pt idx="228">
                  <c:v>296</c:v>
                </c:pt>
                <c:pt idx="229">
                  <c:v>297</c:v>
                </c:pt>
                <c:pt idx="230">
                  <c:v>298</c:v>
                </c:pt>
                <c:pt idx="231">
                  <c:v>299</c:v>
                </c:pt>
                <c:pt idx="232">
                  <c:v>300</c:v>
                </c:pt>
                <c:pt idx="233">
                  <c:v>301</c:v>
                </c:pt>
                <c:pt idx="234">
                  <c:v>302</c:v>
                </c:pt>
                <c:pt idx="235">
                  <c:v>303</c:v>
                </c:pt>
                <c:pt idx="236">
                  <c:v>304</c:v>
                </c:pt>
                <c:pt idx="237">
                  <c:v>305</c:v>
                </c:pt>
                <c:pt idx="238">
                  <c:v>306</c:v>
                </c:pt>
                <c:pt idx="239">
                  <c:v>307</c:v>
                </c:pt>
                <c:pt idx="240">
                  <c:v>308</c:v>
                </c:pt>
                <c:pt idx="241">
                  <c:v>309</c:v>
                </c:pt>
                <c:pt idx="242">
                  <c:v>310</c:v>
                </c:pt>
                <c:pt idx="243">
                  <c:v>311</c:v>
                </c:pt>
                <c:pt idx="244">
                  <c:v>312</c:v>
                </c:pt>
                <c:pt idx="245">
                  <c:v>313</c:v>
                </c:pt>
                <c:pt idx="246">
                  <c:v>314</c:v>
                </c:pt>
                <c:pt idx="247">
                  <c:v>315</c:v>
                </c:pt>
                <c:pt idx="248">
                  <c:v>316</c:v>
                </c:pt>
                <c:pt idx="249">
                  <c:v>317</c:v>
                </c:pt>
                <c:pt idx="250">
                  <c:v>318</c:v>
                </c:pt>
                <c:pt idx="251">
                  <c:v>319</c:v>
                </c:pt>
                <c:pt idx="252">
                  <c:v>320</c:v>
                </c:pt>
                <c:pt idx="253">
                  <c:v>321</c:v>
                </c:pt>
                <c:pt idx="254">
                  <c:v>322</c:v>
                </c:pt>
                <c:pt idx="255">
                  <c:v>323</c:v>
                </c:pt>
                <c:pt idx="256">
                  <c:v>324</c:v>
                </c:pt>
                <c:pt idx="257">
                  <c:v>325</c:v>
                </c:pt>
                <c:pt idx="258">
                  <c:v>326</c:v>
                </c:pt>
                <c:pt idx="259">
                  <c:v>327</c:v>
                </c:pt>
                <c:pt idx="260">
                  <c:v>328</c:v>
                </c:pt>
                <c:pt idx="261">
                  <c:v>329</c:v>
                </c:pt>
                <c:pt idx="262">
                  <c:v>330</c:v>
                </c:pt>
                <c:pt idx="263">
                  <c:v>331</c:v>
                </c:pt>
                <c:pt idx="264">
                  <c:v>332</c:v>
                </c:pt>
                <c:pt idx="265">
                  <c:v>333</c:v>
                </c:pt>
                <c:pt idx="266">
                  <c:v>334</c:v>
                </c:pt>
                <c:pt idx="267">
                  <c:v>335</c:v>
                </c:pt>
                <c:pt idx="268">
                  <c:v>336</c:v>
                </c:pt>
                <c:pt idx="269">
                  <c:v>337</c:v>
                </c:pt>
                <c:pt idx="270">
                  <c:v>338</c:v>
                </c:pt>
                <c:pt idx="271">
                  <c:v>339</c:v>
                </c:pt>
                <c:pt idx="272">
                  <c:v>340</c:v>
                </c:pt>
                <c:pt idx="273">
                  <c:v>341</c:v>
                </c:pt>
                <c:pt idx="274">
                  <c:v>342</c:v>
                </c:pt>
                <c:pt idx="275">
                  <c:v>343</c:v>
                </c:pt>
                <c:pt idx="276">
                  <c:v>344</c:v>
                </c:pt>
                <c:pt idx="277">
                  <c:v>345</c:v>
                </c:pt>
                <c:pt idx="278">
                  <c:v>346</c:v>
                </c:pt>
                <c:pt idx="279">
                  <c:v>347</c:v>
                </c:pt>
                <c:pt idx="280">
                  <c:v>348</c:v>
                </c:pt>
                <c:pt idx="281">
                  <c:v>349</c:v>
                </c:pt>
                <c:pt idx="282">
                  <c:v>350</c:v>
                </c:pt>
                <c:pt idx="283">
                  <c:v>351</c:v>
                </c:pt>
                <c:pt idx="284">
                  <c:v>352</c:v>
                </c:pt>
                <c:pt idx="285">
                  <c:v>353</c:v>
                </c:pt>
                <c:pt idx="286">
                  <c:v>354</c:v>
                </c:pt>
                <c:pt idx="287">
                  <c:v>355</c:v>
                </c:pt>
                <c:pt idx="288">
                  <c:v>356</c:v>
                </c:pt>
                <c:pt idx="289">
                  <c:v>357</c:v>
                </c:pt>
                <c:pt idx="290">
                  <c:v>358</c:v>
                </c:pt>
                <c:pt idx="291">
                  <c:v>359</c:v>
                </c:pt>
                <c:pt idx="292">
                  <c:v>360</c:v>
                </c:pt>
                <c:pt idx="293">
                  <c:v>361</c:v>
                </c:pt>
                <c:pt idx="294">
                  <c:v>362</c:v>
                </c:pt>
                <c:pt idx="295">
                  <c:v>363</c:v>
                </c:pt>
                <c:pt idx="296">
                  <c:v>364</c:v>
                </c:pt>
                <c:pt idx="297">
                  <c:v>365</c:v>
                </c:pt>
                <c:pt idx="298">
                  <c:v>366</c:v>
                </c:pt>
                <c:pt idx="299">
                  <c:v>367</c:v>
                </c:pt>
                <c:pt idx="300">
                  <c:v>368</c:v>
                </c:pt>
                <c:pt idx="301">
                  <c:v>369</c:v>
                </c:pt>
                <c:pt idx="302">
                  <c:v>370</c:v>
                </c:pt>
                <c:pt idx="303">
                  <c:v>371</c:v>
                </c:pt>
                <c:pt idx="304">
                  <c:v>372</c:v>
                </c:pt>
                <c:pt idx="305">
                  <c:v>373</c:v>
                </c:pt>
                <c:pt idx="306">
                  <c:v>374</c:v>
                </c:pt>
                <c:pt idx="307">
                  <c:v>375</c:v>
                </c:pt>
                <c:pt idx="308">
                  <c:v>376</c:v>
                </c:pt>
                <c:pt idx="309">
                  <c:v>377</c:v>
                </c:pt>
                <c:pt idx="310">
                  <c:v>378</c:v>
                </c:pt>
                <c:pt idx="311">
                  <c:v>379</c:v>
                </c:pt>
                <c:pt idx="312">
                  <c:v>380</c:v>
                </c:pt>
                <c:pt idx="313">
                  <c:v>381</c:v>
                </c:pt>
                <c:pt idx="314">
                  <c:v>382</c:v>
                </c:pt>
                <c:pt idx="315">
                  <c:v>383</c:v>
                </c:pt>
                <c:pt idx="316">
                  <c:v>384</c:v>
                </c:pt>
                <c:pt idx="317">
                  <c:v>385</c:v>
                </c:pt>
                <c:pt idx="318">
                  <c:v>386</c:v>
                </c:pt>
                <c:pt idx="319">
                  <c:v>387</c:v>
                </c:pt>
                <c:pt idx="320">
                  <c:v>388</c:v>
                </c:pt>
                <c:pt idx="321">
                  <c:v>389</c:v>
                </c:pt>
                <c:pt idx="322">
                  <c:v>390</c:v>
                </c:pt>
                <c:pt idx="323">
                  <c:v>391</c:v>
                </c:pt>
                <c:pt idx="324">
                  <c:v>392</c:v>
                </c:pt>
                <c:pt idx="325">
                  <c:v>393</c:v>
                </c:pt>
                <c:pt idx="326">
                  <c:v>394</c:v>
                </c:pt>
                <c:pt idx="327">
                  <c:v>395</c:v>
                </c:pt>
                <c:pt idx="328">
                  <c:v>396</c:v>
                </c:pt>
                <c:pt idx="329">
                  <c:v>397</c:v>
                </c:pt>
                <c:pt idx="330">
                  <c:v>398</c:v>
                </c:pt>
                <c:pt idx="331">
                  <c:v>399</c:v>
                </c:pt>
                <c:pt idx="332">
                  <c:v>400</c:v>
                </c:pt>
                <c:pt idx="333">
                  <c:v>401</c:v>
                </c:pt>
                <c:pt idx="334">
                  <c:v>402</c:v>
                </c:pt>
                <c:pt idx="335">
                  <c:v>403</c:v>
                </c:pt>
                <c:pt idx="336">
                  <c:v>404</c:v>
                </c:pt>
                <c:pt idx="337">
                  <c:v>405</c:v>
                </c:pt>
                <c:pt idx="338">
                  <c:v>406</c:v>
                </c:pt>
                <c:pt idx="339">
                  <c:v>407</c:v>
                </c:pt>
                <c:pt idx="340">
                  <c:v>408</c:v>
                </c:pt>
                <c:pt idx="341">
                  <c:v>409</c:v>
                </c:pt>
                <c:pt idx="342">
                  <c:v>410</c:v>
                </c:pt>
                <c:pt idx="343">
                  <c:v>411</c:v>
                </c:pt>
                <c:pt idx="344">
                  <c:v>412</c:v>
                </c:pt>
                <c:pt idx="345">
                  <c:v>413</c:v>
                </c:pt>
                <c:pt idx="346">
                  <c:v>414</c:v>
                </c:pt>
                <c:pt idx="347">
                  <c:v>415</c:v>
                </c:pt>
                <c:pt idx="348">
                  <c:v>416</c:v>
                </c:pt>
                <c:pt idx="349">
                  <c:v>417</c:v>
                </c:pt>
                <c:pt idx="350">
                  <c:v>418</c:v>
                </c:pt>
                <c:pt idx="351">
                  <c:v>419</c:v>
                </c:pt>
                <c:pt idx="352">
                  <c:v>420</c:v>
                </c:pt>
                <c:pt idx="353">
                  <c:v>421</c:v>
                </c:pt>
                <c:pt idx="354">
                  <c:v>422</c:v>
                </c:pt>
                <c:pt idx="355">
                  <c:v>423</c:v>
                </c:pt>
                <c:pt idx="356">
                  <c:v>424</c:v>
                </c:pt>
                <c:pt idx="357">
                  <c:v>425</c:v>
                </c:pt>
                <c:pt idx="358">
                  <c:v>426</c:v>
                </c:pt>
                <c:pt idx="359">
                  <c:v>427</c:v>
                </c:pt>
                <c:pt idx="360">
                  <c:v>428</c:v>
                </c:pt>
                <c:pt idx="361">
                  <c:v>429</c:v>
                </c:pt>
                <c:pt idx="362">
                  <c:v>430</c:v>
                </c:pt>
                <c:pt idx="363">
                  <c:v>431</c:v>
                </c:pt>
                <c:pt idx="364">
                  <c:v>432</c:v>
                </c:pt>
                <c:pt idx="365">
                  <c:v>433</c:v>
                </c:pt>
                <c:pt idx="366">
                  <c:v>434</c:v>
                </c:pt>
                <c:pt idx="367">
                  <c:v>435</c:v>
                </c:pt>
                <c:pt idx="368">
                  <c:v>436</c:v>
                </c:pt>
                <c:pt idx="369">
                  <c:v>437</c:v>
                </c:pt>
                <c:pt idx="370">
                  <c:v>438</c:v>
                </c:pt>
                <c:pt idx="371">
                  <c:v>439</c:v>
                </c:pt>
                <c:pt idx="372">
                  <c:v>440</c:v>
                </c:pt>
                <c:pt idx="373">
                  <c:v>441</c:v>
                </c:pt>
                <c:pt idx="374">
                  <c:v>442</c:v>
                </c:pt>
                <c:pt idx="375">
                  <c:v>443</c:v>
                </c:pt>
                <c:pt idx="376">
                  <c:v>444</c:v>
                </c:pt>
                <c:pt idx="377">
                  <c:v>445</c:v>
                </c:pt>
                <c:pt idx="378">
                  <c:v>446</c:v>
                </c:pt>
                <c:pt idx="379">
                  <c:v>447</c:v>
                </c:pt>
                <c:pt idx="380">
                  <c:v>448</c:v>
                </c:pt>
                <c:pt idx="381">
                  <c:v>449</c:v>
                </c:pt>
                <c:pt idx="382">
                  <c:v>450</c:v>
                </c:pt>
                <c:pt idx="383">
                  <c:v>451</c:v>
                </c:pt>
                <c:pt idx="384">
                  <c:v>452</c:v>
                </c:pt>
                <c:pt idx="385">
                  <c:v>453</c:v>
                </c:pt>
                <c:pt idx="386">
                  <c:v>454</c:v>
                </c:pt>
                <c:pt idx="387">
                  <c:v>455</c:v>
                </c:pt>
                <c:pt idx="388">
                  <c:v>456</c:v>
                </c:pt>
                <c:pt idx="389">
                  <c:v>457</c:v>
                </c:pt>
                <c:pt idx="390">
                  <c:v>458</c:v>
                </c:pt>
                <c:pt idx="391">
                  <c:v>459</c:v>
                </c:pt>
                <c:pt idx="392">
                  <c:v>460</c:v>
                </c:pt>
                <c:pt idx="393">
                  <c:v>461</c:v>
                </c:pt>
                <c:pt idx="394">
                  <c:v>462</c:v>
                </c:pt>
                <c:pt idx="395">
                  <c:v>463</c:v>
                </c:pt>
                <c:pt idx="396">
                  <c:v>464</c:v>
                </c:pt>
                <c:pt idx="397">
                  <c:v>465</c:v>
                </c:pt>
                <c:pt idx="398">
                  <c:v>466</c:v>
                </c:pt>
                <c:pt idx="399">
                  <c:v>467</c:v>
                </c:pt>
                <c:pt idx="400">
                  <c:v>468</c:v>
                </c:pt>
                <c:pt idx="401">
                  <c:v>469</c:v>
                </c:pt>
                <c:pt idx="402">
                  <c:v>470</c:v>
                </c:pt>
                <c:pt idx="403">
                  <c:v>471</c:v>
                </c:pt>
                <c:pt idx="404">
                  <c:v>472</c:v>
                </c:pt>
                <c:pt idx="405">
                  <c:v>473</c:v>
                </c:pt>
                <c:pt idx="406">
                  <c:v>474</c:v>
                </c:pt>
                <c:pt idx="407">
                  <c:v>475</c:v>
                </c:pt>
                <c:pt idx="408">
                  <c:v>476</c:v>
                </c:pt>
                <c:pt idx="409">
                  <c:v>477</c:v>
                </c:pt>
                <c:pt idx="410">
                  <c:v>478</c:v>
                </c:pt>
                <c:pt idx="411">
                  <c:v>479</c:v>
                </c:pt>
                <c:pt idx="412">
                  <c:v>480</c:v>
                </c:pt>
                <c:pt idx="413">
                  <c:v>481</c:v>
                </c:pt>
                <c:pt idx="414">
                  <c:v>482</c:v>
                </c:pt>
                <c:pt idx="415">
                  <c:v>483</c:v>
                </c:pt>
                <c:pt idx="416">
                  <c:v>484</c:v>
                </c:pt>
                <c:pt idx="417">
                  <c:v>485</c:v>
                </c:pt>
                <c:pt idx="418">
                  <c:v>486</c:v>
                </c:pt>
                <c:pt idx="419">
                  <c:v>487</c:v>
                </c:pt>
                <c:pt idx="420">
                  <c:v>488</c:v>
                </c:pt>
                <c:pt idx="421">
                  <c:v>489</c:v>
                </c:pt>
                <c:pt idx="422">
                  <c:v>490</c:v>
                </c:pt>
                <c:pt idx="423">
                  <c:v>491</c:v>
                </c:pt>
                <c:pt idx="424">
                  <c:v>492</c:v>
                </c:pt>
                <c:pt idx="425">
                  <c:v>493</c:v>
                </c:pt>
                <c:pt idx="426">
                  <c:v>494</c:v>
                </c:pt>
                <c:pt idx="427">
                  <c:v>495</c:v>
                </c:pt>
                <c:pt idx="428">
                  <c:v>496</c:v>
                </c:pt>
                <c:pt idx="429">
                  <c:v>497</c:v>
                </c:pt>
                <c:pt idx="430">
                  <c:v>498</c:v>
                </c:pt>
                <c:pt idx="431">
                  <c:v>499</c:v>
                </c:pt>
                <c:pt idx="432">
                  <c:v>500</c:v>
                </c:pt>
                <c:pt idx="433">
                  <c:v>501</c:v>
                </c:pt>
                <c:pt idx="434">
                  <c:v>502</c:v>
                </c:pt>
                <c:pt idx="435">
                  <c:v>503</c:v>
                </c:pt>
                <c:pt idx="436">
                  <c:v>504</c:v>
                </c:pt>
                <c:pt idx="437">
                  <c:v>505</c:v>
                </c:pt>
                <c:pt idx="438">
                  <c:v>506</c:v>
                </c:pt>
                <c:pt idx="439">
                  <c:v>507</c:v>
                </c:pt>
                <c:pt idx="440">
                  <c:v>508</c:v>
                </c:pt>
                <c:pt idx="441">
                  <c:v>509</c:v>
                </c:pt>
                <c:pt idx="442">
                  <c:v>510</c:v>
                </c:pt>
                <c:pt idx="443">
                  <c:v>511</c:v>
                </c:pt>
                <c:pt idx="444">
                  <c:v>512</c:v>
                </c:pt>
                <c:pt idx="445">
                  <c:v>513</c:v>
                </c:pt>
                <c:pt idx="446">
                  <c:v>514</c:v>
                </c:pt>
                <c:pt idx="447">
                  <c:v>515</c:v>
                </c:pt>
                <c:pt idx="448">
                  <c:v>516</c:v>
                </c:pt>
                <c:pt idx="449">
                  <c:v>517</c:v>
                </c:pt>
                <c:pt idx="450">
                  <c:v>518</c:v>
                </c:pt>
                <c:pt idx="451">
                  <c:v>519</c:v>
                </c:pt>
                <c:pt idx="452">
                  <c:v>520</c:v>
                </c:pt>
                <c:pt idx="453">
                  <c:v>521</c:v>
                </c:pt>
                <c:pt idx="454">
                  <c:v>522</c:v>
                </c:pt>
                <c:pt idx="455">
                  <c:v>523</c:v>
                </c:pt>
                <c:pt idx="456">
                  <c:v>524</c:v>
                </c:pt>
                <c:pt idx="457">
                  <c:v>525</c:v>
                </c:pt>
                <c:pt idx="458">
                  <c:v>526</c:v>
                </c:pt>
                <c:pt idx="459">
                  <c:v>527</c:v>
                </c:pt>
                <c:pt idx="460">
                  <c:v>528</c:v>
                </c:pt>
                <c:pt idx="461">
                  <c:v>529</c:v>
                </c:pt>
                <c:pt idx="462">
                  <c:v>530</c:v>
                </c:pt>
                <c:pt idx="463">
                  <c:v>531</c:v>
                </c:pt>
                <c:pt idx="464">
                  <c:v>532</c:v>
                </c:pt>
                <c:pt idx="465">
                  <c:v>533</c:v>
                </c:pt>
                <c:pt idx="466">
                  <c:v>534</c:v>
                </c:pt>
                <c:pt idx="467">
                  <c:v>535</c:v>
                </c:pt>
                <c:pt idx="468">
                  <c:v>536</c:v>
                </c:pt>
                <c:pt idx="469">
                  <c:v>537</c:v>
                </c:pt>
                <c:pt idx="470">
                  <c:v>538</c:v>
                </c:pt>
                <c:pt idx="471">
                  <c:v>539</c:v>
                </c:pt>
                <c:pt idx="472">
                  <c:v>540</c:v>
                </c:pt>
                <c:pt idx="473">
                  <c:v>541</c:v>
                </c:pt>
                <c:pt idx="474">
                  <c:v>542</c:v>
                </c:pt>
                <c:pt idx="475">
                  <c:v>543</c:v>
                </c:pt>
                <c:pt idx="476">
                  <c:v>544</c:v>
                </c:pt>
                <c:pt idx="477">
                  <c:v>545</c:v>
                </c:pt>
                <c:pt idx="478">
                  <c:v>546</c:v>
                </c:pt>
                <c:pt idx="479">
                  <c:v>547</c:v>
                </c:pt>
                <c:pt idx="480">
                  <c:v>548</c:v>
                </c:pt>
                <c:pt idx="481">
                  <c:v>549</c:v>
                </c:pt>
                <c:pt idx="482">
                  <c:v>550</c:v>
                </c:pt>
                <c:pt idx="483">
                  <c:v>551</c:v>
                </c:pt>
                <c:pt idx="484">
                  <c:v>552</c:v>
                </c:pt>
                <c:pt idx="485">
                  <c:v>553</c:v>
                </c:pt>
                <c:pt idx="486">
                  <c:v>554</c:v>
                </c:pt>
                <c:pt idx="487">
                  <c:v>555</c:v>
                </c:pt>
                <c:pt idx="488">
                  <c:v>556</c:v>
                </c:pt>
                <c:pt idx="489">
                  <c:v>557</c:v>
                </c:pt>
                <c:pt idx="490">
                  <c:v>558</c:v>
                </c:pt>
                <c:pt idx="491">
                  <c:v>559</c:v>
                </c:pt>
                <c:pt idx="492">
                  <c:v>560</c:v>
                </c:pt>
                <c:pt idx="493">
                  <c:v>561</c:v>
                </c:pt>
                <c:pt idx="494">
                  <c:v>562</c:v>
                </c:pt>
                <c:pt idx="495">
                  <c:v>563</c:v>
                </c:pt>
                <c:pt idx="496">
                  <c:v>564</c:v>
                </c:pt>
                <c:pt idx="497">
                  <c:v>565</c:v>
                </c:pt>
                <c:pt idx="498">
                  <c:v>566</c:v>
                </c:pt>
                <c:pt idx="499">
                  <c:v>567</c:v>
                </c:pt>
                <c:pt idx="500">
                  <c:v>568</c:v>
                </c:pt>
                <c:pt idx="501">
                  <c:v>569</c:v>
                </c:pt>
                <c:pt idx="502">
                  <c:v>570</c:v>
                </c:pt>
                <c:pt idx="503">
                  <c:v>571</c:v>
                </c:pt>
                <c:pt idx="504">
                  <c:v>572</c:v>
                </c:pt>
                <c:pt idx="505">
                  <c:v>573</c:v>
                </c:pt>
                <c:pt idx="506">
                  <c:v>574</c:v>
                </c:pt>
                <c:pt idx="507">
                  <c:v>575</c:v>
                </c:pt>
                <c:pt idx="508">
                  <c:v>576</c:v>
                </c:pt>
                <c:pt idx="509">
                  <c:v>577</c:v>
                </c:pt>
                <c:pt idx="510">
                  <c:v>578</c:v>
                </c:pt>
                <c:pt idx="511">
                  <c:v>579</c:v>
                </c:pt>
                <c:pt idx="512">
                  <c:v>580</c:v>
                </c:pt>
                <c:pt idx="513">
                  <c:v>581</c:v>
                </c:pt>
                <c:pt idx="514">
                  <c:v>582</c:v>
                </c:pt>
                <c:pt idx="515">
                  <c:v>583</c:v>
                </c:pt>
                <c:pt idx="516">
                  <c:v>584</c:v>
                </c:pt>
                <c:pt idx="517">
                  <c:v>585</c:v>
                </c:pt>
                <c:pt idx="518">
                  <c:v>586</c:v>
                </c:pt>
                <c:pt idx="519">
                  <c:v>587</c:v>
                </c:pt>
                <c:pt idx="520">
                  <c:v>588</c:v>
                </c:pt>
                <c:pt idx="521">
                  <c:v>589</c:v>
                </c:pt>
                <c:pt idx="522">
                  <c:v>590</c:v>
                </c:pt>
                <c:pt idx="523">
                  <c:v>591</c:v>
                </c:pt>
                <c:pt idx="524">
                  <c:v>592</c:v>
                </c:pt>
                <c:pt idx="525">
                  <c:v>593</c:v>
                </c:pt>
                <c:pt idx="526">
                  <c:v>594</c:v>
                </c:pt>
                <c:pt idx="527">
                  <c:v>595</c:v>
                </c:pt>
                <c:pt idx="528">
                  <c:v>596</c:v>
                </c:pt>
                <c:pt idx="529">
                  <c:v>597</c:v>
                </c:pt>
                <c:pt idx="530">
                  <c:v>598</c:v>
                </c:pt>
                <c:pt idx="531">
                  <c:v>599</c:v>
                </c:pt>
                <c:pt idx="532">
                  <c:v>600</c:v>
                </c:pt>
                <c:pt idx="533">
                  <c:v>601</c:v>
                </c:pt>
                <c:pt idx="534">
                  <c:v>602</c:v>
                </c:pt>
                <c:pt idx="535">
                  <c:v>603</c:v>
                </c:pt>
                <c:pt idx="536">
                  <c:v>604</c:v>
                </c:pt>
                <c:pt idx="537">
                  <c:v>605</c:v>
                </c:pt>
                <c:pt idx="538">
                  <c:v>606</c:v>
                </c:pt>
                <c:pt idx="539">
                  <c:v>607</c:v>
                </c:pt>
                <c:pt idx="540">
                  <c:v>608</c:v>
                </c:pt>
                <c:pt idx="541">
                  <c:v>609</c:v>
                </c:pt>
                <c:pt idx="542">
                  <c:v>610</c:v>
                </c:pt>
                <c:pt idx="543">
                  <c:v>611</c:v>
                </c:pt>
                <c:pt idx="544">
                  <c:v>612</c:v>
                </c:pt>
                <c:pt idx="545">
                  <c:v>613</c:v>
                </c:pt>
                <c:pt idx="546">
                  <c:v>614</c:v>
                </c:pt>
                <c:pt idx="547">
                  <c:v>615</c:v>
                </c:pt>
                <c:pt idx="548">
                  <c:v>616</c:v>
                </c:pt>
                <c:pt idx="549">
                  <c:v>617</c:v>
                </c:pt>
                <c:pt idx="550">
                  <c:v>618</c:v>
                </c:pt>
                <c:pt idx="551">
                  <c:v>619</c:v>
                </c:pt>
                <c:pt idx="552">
                  <c:v>620</c:v>
                </c:pt>
                <c:pt idx="553">
                  <c:v>621</c:v>
                </c:pt>
                <c:pt idx="554">
                  <c:v>622</c:v>
                </c:pt>
                <c:pt idx="555">
                  <c:v>623</c:v>
                </c:pt>
                <c:pt idx="556">
                  <c:v>624</c:v>
                </c:pt>
                <c:pt idx="557">
                  <c:v>625</c:v>
                </c:pt>
                <c:pt idx="558">
                  <c:v>626</c:v>
                </c:pt>
                <c:pt idx="559">
                  <c:v>627</c:v>
                </c:pt>
                <c:pt idx="560">
                  <c:v>628</c:v>
                </c:pt>
                <c:pt idx="561">
                  <c:v>629</c:v>
                </c:pt>
                <c:pt idx="562">
                  <c:v>630</c:v>
                </c:pt>
                <c:pt idx="563">
                  <c:v>631</c:v>
                </c:pt>
                <c:pt idx="564">
                  <c:v>632</c:v>
                </c:pt>
                <c:pt idx="565">
                  <c:v>633</c:v>
                </c:pt>
                <c:pt idx="566">
                  <c:v>634</c:v>
                </c:pt>
                <c:pt idx="567">
                  <c:v>635</c:v>
                </c:pt>
                <c:pt idx="568">
                  <c:v>636</c:v>
                </c:pt>
                <c:pt idx="569">
                  <c:v>637</c:v>
                </c:pt>
                <c:pt idx="570">
                  <c:v>638</c:v>
                </c:pt>
                <c:pt idx="571">
                  <c:v>639</c:v>
                </c:pt>
                <c:pt idx="572">
                  <c:v>640</c:v>
                </c:pt>
                <c:pt idx="573">
                  <c:v>641</c:v>
                </c:pt>
                <c:pt idx="574">
                  <c:v>642</c:v>
                </c:pt>
                <c:pt idx="575">
                  <c:v>643</c:v>
                </c:pt>
                <c:pt idx="576">
                  <c:v>644</c:v>
                </c:pt>
                <c:pt idx="577">
                  <c:v>645</c:v>
                </c:pt>
                <c:pt idx="578">
                  <c:v>646</c:v>
                </c:pt>
                <c:pt idx="579">
                  <c:v>647</c:v>
                </c:pt>
                <c:pt idx="580">
                  <c:v>648</c:v>
                </c:pt>
                <c:pt idx="581">
                  <c:v>649</c:v>
                </c:pt>
                <c:pt idx="582">
                  <c:v>650</c:v>
                </c:pt>
                <c:pt idx="583">
                  <c:v>651</c:v>
                </c:pt>
                <c:pt idx="584">
                  <c:v>652</c:v>
                </c:pt>
                <c:pt idx="585">
                  <c:v>653</c:v>
                </c:pt>
                <c:pt idx="586">
                  <c:v>654</c:v>
                </c:pt>
                <c:pt idx="587">
                  <c:v>655</c:v>
                </c:pt>
                <c:pt idx="588">
                  <c:v>656</c:v>
                </c:pt>
                <c:pt idx="589">
                  <c:v>657</c:v>
                </c:pt>
                <c:pt idx="590">
                  <c:v>658</c:v>
                </c:pt>
                <c:pt idx="591">
                  <c:v>659</c:v>
                </c:pt>
                <c:pt idx="592">
                  <c:v>660</c:v>
                </c:pt>
                <c:pt idx="593">
                  <c:v>661</c:v>
                </c:pt>
                <c:pt idx="594">
                  <c:v>662</c:v>
                </c:pt>
                <c:pt idx="595">
                  <c:v>663</c:v>
                </c:pt>
                <c:pt idx="596">
                  <c:v>664</c:v>
                </c:pt>
                <c:pt idx="597">
                  <c:v>665</c:v>
                </c:pt>
                <c:pt idx="598">
                  <c:v>666</c:v>
                </c:pt>
                <c:pt idx="599">
                  <c:v>667</c:v>
                </c:pt>
                <c:pt idx="600">
                  <c:v>668</c:v>
                </c:pt>
                <c:pt idx="601">
                  <c:v>669</c:v>
                </c:pt>
                <c:pt idx="602">
                  <c:v>670</c:v>
                </c:pt>
                <c:pt idx="603">
                  <c:v>671</c:v>
                </c:pt>
                <c:pt idx="604">
                  <c:v>672</c:v>
                </c:pt>
                <c:pt idx="605">
                  <c:v>673</c:v>
                </c:pt>
                <c:pt idx="606">
                  <c:v>674</c:v>
                </c:pt>
                <c:pt idx="607">
                  <c:v>675</c:v>
                </c:pt>
                <c:pt idx="608">
                  <c:v>676</c:v>
                </c:pt>
                <c:pt idx="609">
                  <c:v>677</c:v>
                </c:pt>
                <c:pt idx="610">
                  <c:v>678</c:v>
                </c:pt>
                <c:pt idx="611">
                  <c:v>679</c:v>
                </c:pt>
                <c:pt idx="612">
                  <c:v>680</c:v>
                </c:pt>
                <c:pt idx="613">
                  <c:v>681</c:v>
                </c:pt>
                <c:pt idx="614">
                  <c:v>682</c:v>
                </c:pt>
                <c:pt idx="615">
                  <c:v>683</c:v>
                </c:pt>
                <c:pt idx="616">
                  <c:v>684</c:v>
                </c:pt>
                <c:pt idx="617">
                  <c:v>685</c:v>
                </c:pt>
                <c:pt idx="618">
                  <c:v>686</c:v>
                </c:pt>
                <c:pt idx="619">
                  <c:v>687</c:v>
                </c:pt>
                <c:pt idx="620">
                  <c:v>688</c:v>
                </c:pt>
                <c:pt idx="621">
                  <c:v>689</c:v>
                </c:pt>
                <c:pt idx="622">
                  <c:v>690</c:v>
                </c:pt>
                <c:pt idx="623">
                  <c:v>691</c:v>
                </c:pt>
                <c:pt idx="624">
                  <c:v>692</c:v>
                </c:pt>
                <c:pt idx="625">
                  <c:v>693</c:v>
                </c:pt>
                <c:pt idx="626">
                  <c:v>694</c:v>
                </c:pt>
                <c:pt idx="627">
                  <c:v>695</c:v>
                </c:pt>
                <c:pt idx="628">
                  <c:v>696</c:v>
                </c:pt>
                <c:pt idx="629">
                  <c:v>697</c:v>
                </c:pt>
                <c:pt idx="630">
                  <c:v>698</c:v>
                </c:pt>
                <c:pt idx="631">
                  <c:v>699</c:v>
                </c:pt>
                <c:pt idx="632">
                  <c:v>700</c:v>
                </c:pt>
                <c:pt idx="633">
                  <c:v>701</c:v>
                </c:pt>
                <c:pt idx="634">
                  <c:v>702</c:v>
                </c:pt>
                <c:pt idx="635">
                  <c:v>703</c:v>
                </c:pt>
                <c:pt idx="636">
                  <c:v>704</c:v>
                </c:pt>
                <c:pt idx="637">
                  <c:v>705</c:v>
                </c:pt>
                <c:pt idx="638">
                  <c:v>706</c:v>
                </c:pt>
                <c:pt idx="639">
                  <c:v>707</c:v>
                </c:pt>
                <c:pt idx="640">
                  <c:v>708</c:v>
                </c:pt>
                <c:pt idx="641">
                  <c:v>709</c:v>
                </c:pt>
                <c:pt idx="642">
                  <c:v>710</c:v>
                </c:pt>
                <c:pt idx="643">
                  <c:v>711</c:v>
                </c:pt>
                <c:pt idx="644">
                  <c:v>712</c:v>
                </c:pt>
                <c:pt idx="645">
                  <c:v>713</c:v>
                </c:pt>
                <c:pt idx="646">
                  <c:v>714</c:v>
                </c:pt>
                <c:pt idx="647">
                  <c:v>715</c:v>
                </c:pt>
                <c:pt idx="648">
                  <c:v>716</c:v>
                </c:pt>
                <c:pt idx="649">
                  <c:v>717</c:v>
                </c:pt>
                <c:pt idx="650">
                  <c:v>718</c:v>
                </c:pt>
                <c:pt idx="651">
                  <c:v>719</c:v>
                </c:pt>
                <c:pt idx="652">
                  <c:v>720</c:v>
                </c:pt>
                <c:pt idx="653">
                  <c:v>721</c:v>
                </c:pt>
                <c:pt idx="654">
                  <c:v>722</c:v>
                </c:pt>
                <c:pt idx="655">
                  <c:v>723</c:v>
                </c:pt>
                <c:pt idx="656">
                  <c:v>724</c:v>
                </c:pt>
                <c:pt idx="657">
                  <c:v>725</c:v>
                </c:pt>
                <c:pt idx="658">
                  <c:v>726</c:v>
                </c:pt>
                <c:pt idx="659">
                  <c:v>727</c:v>
                </c:pt>
                <c:pt idx="660">
                  <c:v>728</c:v>
                </c:pt>
                <c:pt idx="661">
                  <c:v>729</c:v>
                </c:pt>
                <c:pt idx="662">
                  <c:v>730</c:v>
                </c:pt>
                <c:pt idx="663">
                  <c:v>731</c:v>
                </c:pt>
                <c:pt idx="664">
                  <c:v>732</c:v>
                </c:pt>
                <c:pt idx="665">
                  <c:v>733</c:v>
                </c:pt>
                <c:pt idx="666">
                  <c:v>734</c:v>
                </c:pt>
                <c:pt idx="667">
                  <c:v>735</c:v>
                </c:pt>
                <c:pt idx="668">
                  <c:v>736</c:v>
                </c:pt>
                <c:pt idx="669">
                  <c:v>737</c:v>
                </c:pt>
                <c:pt idx="670">
                  <c:v>738</c:v>
                </c:pt>
                <c:pt idx="671">
                  <c:v>739</c:v>
                </c:pt>
                <c:pt idx="672">
                  <c:v>740</c:v>
                </c:pt>
                <c:pt idx="673">
                  <c:v>741</c:v>
                </c:pt>
                <c:pt idx="674">
                  <c:v>742</c:v>
                </c:pt>
                <c:pt idx="675">
                  <c:v>743</c:v>
                </c:pt>
                <c:pt idx="676">
                  <c:v>744</c:v>
                </c:pt>
                <c:pt idx="677">
                  <c:v>745</c:v>
                </c:pt>
                <c:pt idx="678">
                  <c:v>746</c:v>
                </c:pt>
                <c:pt idx="679">
                  <c:v>747</c:v>
                </c:pt>
                <c:pt idx="680">
                  <c:v>748</c:v>
                </c:pt>
                <c:pt idx="681">
                  <c:v>749</c:v>
                </c:pt>
                <c:pt idx="682">
                  <c:v>750</c:v>
                </c:pt>
                <c:pt idx="683">
                  <c:v>751</c:v>
                </c:pt>
                <c:pt idx="684">
                  <c:v>752</c:v>
                </c:pt>
                <c:pt idx="685">
                  <c:v>753</c:v>
                </c:pt>
                <c:pt idx="686">
                  <c:v>754</c:v>
                </c:pt>
                <c:pt idx="687">
                  <c:v>755</c:v>
                </c:pt>
                <c:pt idx="688">
                  <c:v>756</c:v>
                </c:pt>
                <c:pt idx="689">
                  <c:v>757</c:v>
                </c:pt>
                <c:pt idx="690">
                  <c:v>758</c:v>
                </c:pt>
                <c:pt idx="691">
                  <c:v>759</c:v>
                </c:pt>
                <c:pt idx="692">
                  <c:v>760</c:v>
                </c:pt>
                <c:pt idx="693">
                  <c:v>761</c:v>
                </c:pt>
                <c:pt idx="694">
                  <c:v>762</c:v>
                </c:pt>
                <c:pt idx="695">
                  <c:v>763</c:v>
                </c:pt>
                <c:pt idx="696">
                  <c:v>764</c:v>
                </c:pt>
                <c:pt idx="697">
                  <c:v>765</c:v>
                </c:pt>
                <c:pt idx="698">
                  <c:v>766</c:v>
                </c:pt>
                <c:pt idx="699">
                  <c:v>767</c:v>
                </c:pt>
                <c:pt idx="700">
                  <c:v>768</c:v>
                </c:pt>
                <c:pt idx="701">
                  <c:v>769</c:v>
                </c:pt>
                <c:pt idx="702">
                  <c:v>770</c:v>
                </c:pt>
                <c:pt idx="703">
                  <c:v>771</c:v>
                </c:pt>
                <c:pt idx="704">
                  <c:v>772</c:v>
                </c:pt>
                <c:pt idx="705">
                  <c:v>773</c:v>
                </c:pt>
                <c:pt idx="706">
                  <c:v>774</c:v>
                </c:pt>
                <c:pt idx="707">
                  <c:v>775</c:v>
                </c:pt>
                <c:pt idx="708">
                  <c:v>776</c:v>
                </c:pt>
                <c:pt idx="709">
                  <c:v>777</c:v>
                </c:pt>
                <c:pt idx="710">
                  <c:v>778</c:v>
                </c:pt>
                <c:pt idx="711">
                  <c:v>779</c:v>
                </c:pt>
                <c:pt idx="712">
                  <c:v>780</c:v>
                </c:pt>
                <c:pt idx="713">
                  <c:v>781</c:v>
                </c:pt>
                <c:pt idx="714">
                  <c:v>782</c:v>
                </c:pt>
                <c:pt idx="715">
                  <c:v>783</c:v>
                </c:pt>
                <c:pt idx="716">
                  <c:v>784</c:v>
                </c:pt>
                <c:pt idx="717">
                  <c:v>785</c:v>
                </c:pt>
                <c:pt idx="718">
                  <c:v>786</c:v>
                </c:pt>
                <c:pt idx="719">
                  <c:v>787</c:v>
                </c:pt>
                <c:pt idx="720">
                  <c:v>788</c:v>
                </c:pt>
                <c:pt idx="721">
                  <c:v>789</c:v>
                </c:pt>
                <c:pt idx="722">
                  <c:v>790</c:v>
                </c:pt>
                <c:pt idx="723">
                  <c:v>791</c:v>
                </c:pt>
                <c:pt idx="724">
                  <c:v>792</c:v>
                </c:pt>
                <c:pt idx="725">
                  <c:v>793</c:v>
                </c:pt>
                <c:pt idx="726">
                  <c:v>794</c:v>
                </c:pt>
                <c:pt idx="727">
                  <c:v>795</c:v>
                </c:pt>
                <c:pt idx="728">
                  <c:v>796</c:v>
                </c:pt>
                <c:pt idx="729">
                  <c:v>797</c:v>
                </c:pt>
                <c:pt idx="730">
                  <c:v>798</c:v>
                </c:pt>
                <c:pt idx="731">
                  <c:v>799</c:v>
                </c:pt>
                <c:pt idx="732">
                  <c:v>800</c:v>
                </c:pt>
                <c:pt idx="733">
                  <c:v>801</c:v>
                </c:pt>
                <c:pt idx="734">
                  <c:v>802</c:v>
                </c:pt>
                <c:pt idx="735">
                  <c:v>803</c:v>
                </c:pt>
                <c:pt idx="736">
                  <c:v>804</c:v>
                </c:pt>
                <c:pt idx="737">
                  <c:v>805</c:v>
                </c:pt>
                <c:pt idx="738">
                  <c:v>806</c:v>
                </c:pt>
                <c:pt idx="739">
                  <c:v>807</c:v>
                </c:pt>
                <c:pt idx="740">
                  <c:v>808</c:v>
                </c:pt>
                <c:pt idx="741">
                  <c:v>809</c:v>
                </c:pt>
                <c:pt idx="742">
                  <c:v>810</c:v>
                </c:pt>
                <c:pt idx="743">
                  <c:v>811</c:v>
                </c:pt>
                <c:pt idx="744">
                  <c:v>812</c:v>
                </c:pt>
                <c:pt idx="745">
                  <c:v>813</c:v>
                </c:pt>
                <c:pt idx="746">
                  <c:v>814</c:v>
                </c:pt>
                <c:pt idx="747">
                  <c:v>815</c:v>
                </c:pt>
                <c:pt idx="748">
                  <c:v>816</c:v>
                </c:pt>
                <c:pt idx="749">
                  <c:v>817</c:v>
                </c:pt>
                <c:pt idx="750">
                  <c:v>818</c:v>
                </c:pt>
                <c:pt idx="751">
                  <c:v>819</c:v>
                </c:pt>
                <c:pt idx="752">
                  <c:v>820</c:v>
                </c:pt>
                <c:pt idx="753">
                  <c:v>821</c:v>
                </c:pt>
                <c:pt idx="754">
                  <c:v>822</c:v>
                </c:pt>
                <c:pt idx="755">
                  <c:v>823</c:v>
                </c:pt>
                <c:pt idx="756">
                  <c:v>824</c:v>
                </c:pt>
                <c:pt idx="757">
                  <c:v>825</c:v>
                </c:pt>
                <c:pt idx="758">
                  <c:v>826</c:v>
                </c:pt>
                <c:pt idx="759">
                  <c:v>827</c:v>
                </c:pt>
                <c:pt idx="760">
                  <c:v>828</c:v>
                </c:pt>
                <c:pt idx="761">
                  <c:v>829</c:v>
                </c:pt>
                <c:pt idx="762">
                  <c:v>830</c:v>
                </c:pt>
                <c:pt idx="763">
                  <c:v>831</c:v>
                </c:pt>
                <c:pt idx="764">
                  <c:v>832</c:v>
                </c:pt>
                <c:pt idx="765">
                  <c:v>833</c:v>
                </c:pt>
                <c:pt idx="766">
                  <c:v>834</c:v>
                </c:pt>
                <c:pt idx="767">
                  <c:v>835</c:v>
                </c:pt>
                <c:pt idx="768">
                  <c:v>836</c:v>
                </c:pt>
                <c:pt idx="769">
                  <c:v>837</c:v>
                </c:pt>
                <c:pt idx="770">
                  <c:v>838</c:v>
                </c:pt>
                <c:pt idx="771">
                  <c:v>839</c:v>
                </c:pt>
                <c:pt idx="772">
                  <c:v>840</c:v>
                </c:pt>
                <c:pt idx="773">
                  <c:v>841</c:v>
                </c:pt>
                <c:pt idx="774">
                  <c:v>842</c:v>
                </c:pt>
                <c:pt idx="775">
                  <c:v>843</c:v>
                </c:pt>
                <c:pt idx="776">
                  <c:v>844</c:v>
                </c:pt>
                <c:pt idx="777">
                  <c:v>845</c:v>
                </c:pt>
                <c:pt idx="778">
                  <c:v>846</c:v>
                </c:pt>
                <c:pt idx="779">
                  <c:v>847</c:v>
                </c:pt>
                <c:pt idx="780">
                  <c:v>848</c:v>
                </c:pt>
                <c:pt idx="781">
                  <c:v>849</c:v>
                </c:pt>
                <c:pt idx="782">
                  <c:v>850</c:v>
                </c:pt>
                <c:pt idx="783">
                  <c:v>851</c:v>
                </c:pt>
                <c:pt idx="784">
                  <c:v>852</c:v>
                </c:pt>
                <c:pt idx="785">
                  <c:v>853</c:v>
                </c:pt>
                <c:pt idx="786">
                  <c:v>854</c:v>
                </c:pt>
                <c:pt idx="787">
                  <c:v>855</c:v>
                </c:pt>
                <c:pt idx="788">
                  <c:v>856</c:v>
                </c:pt>
                <c:pt idx="789">
                  <c:v>857</c:v>
                </c:pt>
                <c:pt idx="790">
                  <c:v>858</c:v>
                </c:pt>
                <c:pt idx="791">
                  <c:v>859</c:v>
                </c:pt>
                <c:pt idx="792">
                  <c:v>860</c:v>
                </c:pt>
                <c:pt idx="793">
                  <c:v>861</c:v>
                </c:pt>
                <c:pt idx="794">
                  <c:v>862</c:v>
                </c:pt>
                <c:pt idx="795">
                  <c:v>863</c:v>
                </c:pt>
                <c:pt idx="796">
                  <c:v>864</c:v>
                </c:pt>
                <c:pt idx="797">
                  <c:v>865</c:v>
                </c:pt>
                <c:pt idx="798">
                  <c:v>866</c:v>
                </c:pt>
                <c:pt idx="799">
                  <c:v>867</c:v>
                </c:pt>
                <c:pt idx="800">
                  <c:v>868</c:v>
                </c:pt>
                <c:pt idx="801">
                  <c:v>869</c:v>
                </c:pt>
                <c:pt idx="802">
                  <c:v>870</c:v>
                </c:pt>
                <c:pt idx="803">
                  <c:v>871</c:v>
                </c:pt>
                <c:pt idx="804">
                  <c:v>872</c:v>
                </c:pt>
                <c:pt idx="805">
                  <c:v>873</c:v>
                </c:pt>
                <c:pt idx="806">
                  <c:v>874</c:v>
                </c:pt>
                <c:pt idx="807">
                  <c:v>875</c:v>
                </c:pt>
                <c:pt idx="808">
                  <c:v>876</c:v>
                </c:pt>
                <c:pt idx="809">
                  <c:v>877</c:v>
                </c:pt>
                <c:pt idx="810">
                  <c:v>878</c:v>
                </c:pt>
                <c:pt idx="811">
                  <c:v>879</c:v>
                </c:pt>
                <c:pt idx="812">
                  <c:v>880</c:v>
                </c:pt>
                <c:pt idx="813">
                  <c:v>881</c:v>
                </c:pt>
                <c:pt idx="814">
                  <c:v>882</c:v>
                </c:pt>
                <c:pt idx="815">
                  <c:v>883</c:v>
                </c:pt>
                <c:pt idx="816">
                  <c:v>884</c:v>
                </c:pt>
                <c:pt idx="817">
                  <c:v>885</c:v>
                </c:pt>
                <c:pt idx="818">
                  <c:v>886</c:v>
                </c:pt>
                <c:pt idx="819">
                  <c:v>887</c:v>
                </c:pt>
                <c:pt idx="820">
                  <c:v>888</c:v>
                </c:pt>
                <c:pt idx="821">
                  <c:v>889</c:v>
                </c:pt>
                <c:pt idx="822">
                  <c:v>890</c:v>
                </c:pt>
                <c:pt idx="823">
                  <c:v>891</c:v>
                </c:pt>
                <c:pt idx="824">
                  <c:v>892</c:v>
                </c:pt>
                <c:pt idx="825">
                  <c:v>893</c:v>
                </c:pt>
                <c:pt idx="826">
                  <c:v>894</c:v>
                </c:pt>
                <c:pt idx="827">
                  <c:v>895</c:v>
                </c:pt>
                <c:pt idx="828">
                  <c:v>896</c:v>
                </c:pt>
                <c:pt idx="829">
                  <c:v>897</c:v>
                </c:pt>
                <c:pt idx="830">
                  <c:v>898</c:v>
                </c:pt>
                <c:pt idx="831">
                  <c:v>899</c:v>
                </c:pt>
                <c:pt idx="832">
                  <c:v>900</c:v>
                </c:pt>
                <c:pt idx="833">
                  <c:v>901</c:v>
                </c:pt>
                <c:pt idx="834">
                  <c:v>902</c:v>
                </c:pt>
                <c:pt idx="835">
                  <c:v>903</c:v>
                </c:pt>
                <c:pt idx="836">
                  <c:v>904</c:v>
                </c:pt>
                <c:pt idx="837">
                  <c:v>905</c:v>
                </c:pt>
                <c:pt idx="838">
                  <c:v>906</c:v>
                </c:pt>
                <c:pt idx="839">
                  <c:v>907</c:v>
                </c:pt>
                <c:pt idx="840">
                  <c:v>908</c:v>
                </c:pt>
                <c:pt idx="841">
                  <c:v>909</c:v>
                </c:pt>
                <c:pt idx="842">
                  <c:v>910</c:v>
                </c:pt>
                <c:pt idx="843">
                  <c:v>911</c:v>
                </c:pt>
                <c:pt idx="844">
                  <c:v>912</c:v>
                </c:pt>
                <c:pt idx="845">
                  <c:v>913</c:v>
                </c:pt>
                <c:pt idx="846">
                  <c:v>914</c:v>
                </c:pt>
                <c:pt idx="847">
                  <c:v>915</c:v>
                </c:pt>
                <c:pt idx="848">
                  <c:v>916</c:v>
                </c:pt>
                <c:pt idx="849">
                  <c:v>917</c:v>
                </c:pt>
                <c:pt idx="850">
                  <c:v>918</c:v>
                </c:pt>
                <c:pt idx="851">
                  <c:v>919</c:v>
                </c:pt>
                <c:pt idx="852">
                  <c:v>920</c:v>
                </c:pt>
                <c:pt idx="853">
                  <c:v>921</c:v>
                </c:pt>
                <c:pt idx="854">
                  <c:v>922</c:v>
                </c:pt>
                <c:pt idx="855">
                  <c:v>923</c:v>
                </c:pt>
                <c:pt idx="856">
                  <c:v>924</c:v>
                </c:pt>
                <c:pt idx="857">
                  <c:v>925</c:v>
                </c:pt>
                <c:pt idx="858">
                  <c:v>926</c:v>
                </c:pt>
                <c:pt idx="859">
                  <c:v>927</c:v>
                </c:pt>
                <c:pt idx="860">
                  <c:v>928</c:v>
                </c:pt>
                <c:pt idx="861">
                  <c:v>929</c:v>
                </c:pt>
                <c:pt idx="862">
                  <c:v>930</c:v>
                </c:pt>
                <c:pt idx="863">
                  <c:v>931</c:v>
                </c:pt>
                <c:pt idx="864">
                  <c:v>932</c:v>
                </c:pt>
                <c:pt idx="865">
                  <c:v>933</c:v>
                </c:pt>
                <c:pt idx="866">
                  <c:v>934</c:v>
                </c:pt>
                <c:pt idx="867">
                  <c:v>935</c:v>
                </c:pt>
                <c:pt idx="868">
                  <c:v>936</c:v>
                </c:pt>
                <c:pt idx="869">
                  <c:v>937</c:v>
                </c:pt>
                <c:pt idx="870">
                  <c:v>938</c:v>
                </c:pt>
                <c:pt idx="871">
                  <c:v>939</c:v>
                </c:pt>
                <c:pt idx="872">
                  <c:v>940</c:v>
                </c:pt>
                <c:pt idx="873">
                  <c:v>941</c:v>
                </c:pt>
                <c:pt idx="874">
                  <c:v>942</c:v>
                </c:pt>
                <c:pt idx="875">
                  <c:v>943</c:v>
                </c:pt>
                <c:pt idx="876">
                  <c:v>944</c:v>
                </c:pt>
                <c:pt idx="877">
                  <c:v>945</c:v>
                </c:pt>
                <c:pt idx="878">
                  <c:v>946</c:v>
                </c:pt>
                <c:pt idx="879">
                  <c:v>947</c:v>
                </c:pt>
                <c:pt idx="880">
                  <c:v>948</c:v>
                </c:pt>
                <c:pt idx="881">
                  <c:v>949</c:v>
                </c:pt>
                <c:pt idx="882">
                  <c:v>950</c:v>
                </c:pt>
                <c:pt idx="883">
                  <c:v>951</c:v>
                </c:pt>
                <c:pt idx="884">
                  <c:v>952</c:v>
                </c:pt>
                <c:pt idx="885">
                  <c:v>953</c:v>
                </c:pt>
                <c:pt idx="886">
                  <c:v>954</c:v>
                </c:pt>
                <c:pt idx="887">
                  <c:v>955</c:v>
                </c:pt>
                <c:pt idx="888">
                  <c:v>956</c:v>
                </c:pt>
                <c:pt idx="889">
                  <c:v>957</c:v>
                </c:pt>
                <c:pt idx="890">
                  <c:v>958</c:v>
                </c:pt>
                <c:pt idx="891">
                  <c:v>959</c:v>
                </c:pt>
                <c:pt idx="892">
                  <c:v>960</c:v>
                </c:pt>
                <c:pt idx="893">
                  <c:v>961</c:v>
                </c:pt>
                <c:pt idx="894">
                  <c:v>962</c:v>
                </c:pt>
                <c:pt idx="895">
                  <c:v>963</c:v>
                </c:pt>
                <c:pt idx="896">
                  <c:v>964</c:v>
                </c:pt>
                <c:pt idx="897">
                  <c:v>965</c:v>
                </c:pt>
                <c:pt idx="898">
                  <c:v>966</c:v>
                </c:pt>
                <c:pt idx="899">
                  <c:v>967</c:v>
                </c:pt>
                <c:pt idx="900">
                  <c:v>968</c:v>
                </c:pt>
                <c:pt idx="901">
                  <c:v>969</c:v>
                </c:pt>
                <c:pt idx="902">
                  <c:v>970</c:v>
                </c:pt>
                <c:pt idx="903">
                  <c:v>971</c:v>
                </c:pt>
                <c:pt idx="904">
                  <c:v>972</c:v>
                </c:pt>
                <c:pt idx="905">
                  <c:v>973</c:v>
                </c:pt>
                <c:pt idx="906">
                  <c:v>974</c:v>
                </c:pt>
                <c:pt idx="907">
                  <c:v>975</c:v>
                </c:pt>
                <c:pt idx="908">
                  <c:v>976</c:v>
                </c:pt>
                <c:pt idx="909">
                  <c:v>977</c:v>
                </c:pt>
                <c:pt idx="910">
                  <c:v>978</c:v>
                </c:pt>
                <c:pt idx="911">
                  <c:v>979</c:v>
                </c:pt>
                <c:pt idx="912">
                  <c:v>980</c:v>
                </c:pt>
                <c:pt idx="913">
                  <c:v>981</c:v>
                </c:pt>
                <c:pt idx="914">
                  <c:v>982</c:v>
                </c:pt>
                <c:pt idx="915">
                  <c:v>983</c:v>
                </c:pt>
                <c:pt idx="916">
                  <c:v>984</c:v>
                </c:pt>
                <c:pt idx="917">
                  <c:v>985</c:v>
                </c:pt>
                <c:pt idx="918">
                  <c:v>986</c:v>
                </c:pt>
                <c:pt idx="919">
                  <c:v>987</c:v>
                </c:pt>
                <c:pt idx="920">
                  <c:v>988</c:v>
                </c:pt>
                <c:pt idx="921">
                  <c:v>989</c:v>
                </c:pt>
                <c:pt idx="922">
                  <c:v>990</c:v>
                </c:pt>
                <c:pt idx="923">
                  <c:v>991</c:v>
                </c:pt>
                <c:pt idx="924">
                  <c:v>992</c:v>
                </c:pt>
                <c:pt idx="925">
                  <c:v>993</c:v>
                </c:pt>
                <c:pt idx="926">
                  <c:v>994</c:v>
                </c:pt>
                <c:pt idx="927">
                  <c:v>995</c:v>
                </c:pt>
                <c:pt idx="928">
                  <c:v>996</c:v>
                </c:pt>
                <c:pt idx="929">
                  <c:v>997</c:v>
                </c:pt>
                <c:pt idx="930">
                  <c:v>998</c:v>
                </c:pt>
                <c:pt idx="931">
                  <c:v>999</c:v>
                </c:pt>
                <c:pt idx="932">
                  <c:v>1000</c:v>
                </c:pt>
              </c:numCache>
            </c:numRef>
          </c:xVal>
          <c:yVal>
            <c:numRef>
              <c:f>'304SS'!$H$110:$H$1042</c:f>
              <c:numCache>
                <c:formatCode>0</c:formatCode>
                <c:ptCount val="9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0.96971899836660214</c:v>
                </c:pt>
                <c:pt idx="6">
                  <c:v>6.4720789068770728</c:v>
                </c:pt>
                <c:pt idx="7">
                  <c:v>11.970100236575689</c:v>
                </c:pt>
                <c:pt idx="8">
                  <c:v>17.463810140978495</c:v>
                </c:pt>
                <c:pt idx="9">
                  <c:v>22.953235719769424</c:v>
                </c:pt>
                <c:pt idx="10">
                  <c:v>28.438404018800497</c:v>
                </c:pt>
                <c:pt idx="11">
                  <c:v>33.919342030091684</c:v>
                </c:pt>
                <c:pt idx="12">
                  <c:v>39.396076691831013</c:v>
                </c:pt>
                <c:pt idx="13">
                  <c:v>44.868634888374487</c:v>
                </c:pt>
                <c:pt idx="14">
                  <c:v>50.337043450246085</c:v>
                </c:pt>
                <c:pt idx="15">
                  <c:v>55.801329154137875</c:v>
                </c:pt>
                <c:pt idx="16">
                  <c:v>61.261518722909727</c:v>
                </c:pt>
                <c:pt idx="17">
                  <c:v>66.717638825589802</c:v>
                </c:pt>
                <c:pt idx="18">
                  <c:v>72.169716077373948</c:v>
                </c:pt>
                <c:pt idx="19">
                  <c:v>77.617777039626304</c:v>
                </c:pt>
                <c:pt idx="20">
                  <c:v>83.061848219878755</c:v>
                </c:pt>
                <c:pt idx="21">
                  <c:v>88.50195607183133</c:v>
                </c:pt>
                <c:pt idx="22">
                  <c:v>93.938126995352093</c:v>
                </c:pt>
                <c:pt idx="23">
                  <c:v>99.370387336477052</c:v>
                </c:pt>
                <c:pt idx="24">
                  <c:v>104.79876338741008</c:v>
                </c:pt>
                <c:pt idx="25">
                  <c:v>110.22328138652324</c:v>
                </c:pt>
                <c:pt idx="26">
                  <c:v>115.6439675183565</c:v>
                </c:pt>
                <c:pt idx="27">
                  <c:v>121.06084791361798</c:v>
                </c:pt>
                <c:pt idx="28">
                  <c:v>126.47394864918357</c:v>
                </c:pt>
                <c:pt idx="29">
                  <c:v>131.88329574809734</c:v>
                </c:pt>
                <c:pt idx="30">
                  <c:v>137.28891517957118</c:v>
                </c:pt>
                <c:pt idx="31">
                  <c:v>142.69083285898512</c:v>
                </c:pt>
                <c:pt idx="32">
                  <c:v>148.08907464788729</c:v>
                </c:pt>
                <c:pt idx="33">
                  <c:v>153.48366635399358</c:v>
                </c:pt>
                <c:pt idx="34">
                  <c:v>158.87463373118808</c:v>
                </c:pt>
                <c:pt idx="35">
                  <c:v>164.26200247952258</c:v>
                </c:pt>
                <c:pt idx="36">
                  <c:v>169.64579824521729</c:v>
                </c:pt>
                <c:pt idx="37">
                  <c:v>175.02604662066028</c:v>
                </c:pt>
                <c:pt idx="38">
                  <c:v>180.40277314440726</c:v>
                </c:pt>
                <c:pt idx="39">
                  <c:v>185.77600330118244</c:v>
                </c:pt>
                <c:pt idx="40">
                  <c:v>191.14576252187769</c:v>
                </c:pt>
                <c:pt idx="41">
                  <c:v>196.51207618355309</c:v>
                </c:pt>
                <c:pt idx="42">
                  <c:v>201.87496960943659</c:v>
                </c:pt>
                <c:pt idx="43">
                  <c:v>207.23446806892437</c:v>
                </c:pt>
                <c:pt idx="44">
                  <c:v>212.59059677758026</c:v>
                </c:pt>
                <c:pt idx="45">
                  <c:v>217.94338089713619</c:v>
                </c:pt>
                <c:pt idx="46">
                  <c:v>223.29284553549235</c:v>
                </c:pt>
                <c:pt idx="47">
                  <c:v>228.63901574671652</c:v>
                </c:pt>
                <c:pt idx="48">
                  <c:v>233.98191653104493</c:v>
                </c:pt>
                <c:pt idx="49">
                  <c:v>239.32157283488152</c:v>
                </c:pt>
                <c:pt idx="50">
                  <c:v>244.6580095507982</c:v>
                </c:pt>
                <c:pt idx="51">
                  <c:v>249.99125151753509</c:v>
                </c:pt>
                <c:pt idx="52">
                  <c:v>255.32132352000008</c:v>
                </c:pt>
                <c:pt idx="53">
                  <c:v>260.64825028926919</c:v>
                </c:pt>
                <c:pt idx="54">
                  <c:v>265.97205650258638</c:v>
                </c:pt>
                <c:pt idx="55">
                  <c:v>271.29276678336385</c:v>
                </c:pt>
                <c:pt idx="56">
                  <c:v>276.61040570118138</c:v>
                </c:pt>
                <c:pt idx="57">
                  <c:v>281.92499777178705</c:v>
                </c:pt>
                <c:pt idx="58">
                  <c:v>287.23656745709684</c:v>
                </c:pt>
                <c:pt idx="59">
                  <c:v>292.54513916519477</c:v>
                </c:pt>
                <c:pt idx="60">
                  <c:v>297.85073725033283</c:v>
                </c:pt>
                <c:pt idx="61">
                  <c:v>303.15338601293115</c:v>
                </c:pt>
                <c:pt idx="62">
                  <c:v>308.45310969957745</c:v>
                </c:pt>
                <c:pt idx="63">
                  <c:v>313.74993250302799</c:v>
                </c:pt>
                <c:pt idx="64">
                  <c:v>319.04387856220654</c:v>
                </c:pt>
                <c:pt idx="65">
                  <c:v>324.33497196220549</c:v>
                </c:pt>
                <c:pt idx="66">
                  <c:v>329.62323673428443</c:v>
                </c:pt>
                <c:pt idx="67">
                  <c:v>334.90869685587154</c:v>
                </c:pt>
                <c:pt idx="68">
                  <c:v>340.19137625056277</c:v>
                </c:pt>
                <c:pt idx="69">
                  <c:v>345.47129878812223</c:v>
                </c:pt>
                <c:pt idx="70">
                  <c:v>350.74848828448165</c:v>
                </c:pt>
                <c:pt idx="71">
                  <c:v>356.02296850174127</c:v>
                </c:pt>
                <c:pt idx="72">
                  <c:v>361.29476314816901</c:v>
                </c:pt>
                <c:pt idx="73">
                  <c:v>366.56389587820109</c:v>
                </c:pt>
                <c:pt idx="74">
                  <c:v>371.83039029244105</c:v>
                </c:pt>
                <c:pt idx="75">
                  <c:v>377.09426993766124</c:v>
                </c:pt>
                <c:pt idx="76">
                  <c:v>382.35555830680153</c:v>
                </c:pt>
                <c:pt idx="77">
                  <c:v>387.61427883896999</c:v>
                </c:pt>
                <c:pt idx="78">
                  <c:v>392.87045491944275</c:v>
                </c:pt>
                <c:pt idx="79">
                  <c:v>398.12410987966354</c:v>
                </c:pt>
                <c:pt idx="80">
                  <c:v>403.37526699724447</c:v>
                </c:pt>
                <c:pt idx="81">
                  <c:v>408.62394949596558</c:v>
                </c:pt>
                <c:pt idx="82">
                  <c:v>413.87018054577476</c:v>
                </c:pt>
                <c:pt idx="83">
                  <c:v>419.11398326278805</c:v>
                </c:pt>
                <c:pt idx="84">
                  <c:v>424.35538070928959</c:v>
                </c:pt>
                <c:pt idx="85">
                  <c:v>429.59439589373119</c:v>
                </c:pt>
                <c:pt idx="86">
                  <c:v>434.83105177073293</c:v>
                </c:pt>
                <c:pt idx="87">
                  <c:v>440.06537124108274</c:v>
                </c:pt>
                <c:pt idx="88">
                  <c:v>445.29737715173678</c:v>
                </c:pt>
                <c:pt idx="89">
                  <c:v>450.52709229581899</c:v>
                </c:pt>
                <c:pt idx="90">
                  <c:v>455.7545394126214</c:v>
                </c:pt>
                <c:pt idx="91">
                  <c:v>460.97974118760379</c:v>
                </c:pt>
                <c:pt idx="92">
                  <c:v>466.20272025239433</c:v>
                </c:pt>
                <c:pt idx="93">
                  <c:v>471.42349918478931</c:v>
                </c:pt>
                <c:pt idx="94">
                  <c:v>476.64210050875215</c:v>
                </c:pt>
                <c:pt idx="95">
                  <c:v>481.85854669441505</c:v>
                </c:pt>
                <c:pt idx="96">
                  <c:v>487.07286015807824</c:v>
                </c:pt>
                <c:pt idx="97">
                  <c:v>492.28506326220952</c:v>
                </c:pt>
                <c:pt idx="98">
                  <c:v>497.495178315445</c:v>
                </c:pt>
                <c:pt idx="99">
                  <c:v>502.70322757258856</c:v>
                </c:pt>
                <c:pt idx="100">
                  <c:v>507.90923323461232</c:v>
                </c:pt>
                <c:pt idx="101">
                  <c:v>513.1132174486562</c:v>
                </c:pt>
                <c:pt idx="102">
                  <c:v>518.31520230802812</c:v>
                </c:pt>
                <c:pt idx="103">
                  <c:v>523.51520985220441</c:v>
                </c:pt>
                <c:pt idx="104">
                  <c:v>528.71326206682863</c:v>
                </c:pt>
                <c:pt idx="105">
                  <c:v>533.90938088371308</c:v>
                </c:pt>
                <c:pt idx="106">
                  <c:v>539.10358818083773</c:v>
                </c:pt>
                <c:pt idx="107">
                  <c:v>544.29590578235047</c:v>
                </c:pt>
                <c:pt idx="108">
                  <c:v>549.48635545856723</c:v>
                </c:pt>
                <c:pt idx="109">
                  <c:v>554.67495892597231</c:v>
                </c:pt>
                <c:pt idx="110">
                  <c:v>559.86173784721757</c:v>
                </c:pt>
                <c:pt idx="111">
                  <c:v>565.0467138311227</c:v>
                </c:pt>
                <c:pt idx="112">
                  <c:v>570.22990843267621</c:v>
                </c:pt>
                <c:pt idx="113">
                  <c:v>575.41134315303361</c:v>
                </c:pt>
                <c:pt idx="114">
                  <c:v>580.59103943951925</c:v>
                </c:pt>
                <c:pt idx="115">
                  <c:v>585.76901868562527</c:v>
                </c:pt>
                <c:pt idx="116">
                  <c:v>590.94530223101128</c:v>
                </c:pt>
                <c:pt idx="117">
                  <c:v>596.11991136150539</c:v>
                </c:pt>
                <c:pt idx="118">
                  <c:v>601.29286730910349</c:v>
                </c:pt>
                <c:pt idx="119">
                  <c:v>606.46419125196985</c:v>
                </c:pt>
                <c:pt idx="120">
                  <c:v>611.63390431443668</c:v>
                </c:pt>
                <c:pt idx="121">
                  <c:v>616.80202756700339</c:v>
                </c:pt>
                <c:pt idx="122">
                  <c:v>621.96858202633803</c:v>
                </c:pt>
                <c:pt idx="123">
                  <c:v>627.13358865527721</c:v>
                </c:pt>
                <c:pt idx="124">
                  <c:v>632.29706836282412</c:v>
                </c:pt>
                <c:pt idx="125">
                  <c:v>637.45904200415146</c:v>
                </c:pt>
                <c:pt idx="126">
                  <c:v>642.61953038059892</c:v>
                </c:pt>
                <c:pt idx="127">
                  <c:v>647.77855423967446</c:v>
                </c:pt>
                <c:pt idx="128">
                  <c:v>652.93613427505397</c:v>
                </c:pt>
                <c:pt idx="129">
                  <c:v>658.09229112658181</c:v>
                </c:pt>
                <c:pt idx="130">
                  <c:v>663.24704538026981</c:v>
                </c:pt>
                <c:pt idx="131">
                  <c:v>668.40041756829783</c:v>
                </c:pt>
                <c:pt idx="132">
                  <c:v>673.55242816901421</c:v>
                </c:pt>
                <c:pt idx="133">
                  <c:v>678.70309760693431</c:v>
                </c:pt>
                <c:pt idx="134">
                  <c:v>683.85244625274311</c:v>
                </c:pt>
                <c:pt idx="135">
                  <c:v>689.0004944232918</c:v>
                </c:pt>
                <c:pt idx="136">
                  <c:v>694.14726238160051</c:v>
                </c:pt>
                <c:pt idx="137">
                  <c:v>699.29277033685742</c:v>
                </c:pt>
                <c:pt idx="138">
                  <c:v>704.43703844441848</c:v>
                </c:pt>
                <c:pt idx="139">
                  <c:v>709.5800868058077</c:v>
                </c:pt>
                <c:pt idx="140">
                  <c:v>714.72193546871711</c:v>
                </c:pt>
                <c:pt idx="141">
                  <c:v>719.86260442700666</c:v>
                </c:pt>
                <c:pt idx="142">
                  <c:v>725.00211362070445</c:v>
                </c:pt>
                <c:pt idx="143">
                  <c:v>730.14048293600604</c:v>
                </c:pt>
                <c:pt idx="144">
                  <c:v>735.27773220527604</c:v>
                </c:pt>
                <c:pt idx="145">
                  <c:v>740.41388120704596</c:v>
                </c:pt>
                <c:pt idx="146">
                  <c:v>745.54894966601626</c:v>
                </c:pt>
                <c:pt idx="147">
                  <c:v>750.6829572530545</c:v>
                </c:pt>
                <c:pt idx="148">
                  <c:v>755.81592358519731</c:v>
                </c:pt>
                <c:pt idx="149">
                  <c:v>760.94786822564788</c:v>
                </c:pt>
                <c:pt idx="150">
                  <c:v>766.07881068377856</c:v>
                </c:pt>
                <c:pt idx="151">
                  <c:v>771.20877041512949</c:v>
                </c:pt>
                <c:pt idx="152">
                  <c:v>776.33776682140865</c:v>
                </c:pt>
                <c:pt idx="153">
                  <c:v>781.46581925049168</c:v>
                </c:pt>
                <c:pt idx="154">
                  <c:v>786.59294699642305</c:v>
                </c:pt>
                <c:pt idx="155">
                  <c:v>791.7191692994146</c:v>
                </c:pt>
                <c:pt idx="156">
                  <c:v>796.84450534584619</c:v>
                </c:pt>
                <c:pt idx="157">
                  <c:v>801.96897426826581</c:v>
                </c:pt>
                <c:pt idx="158">
                  <c:v>807.09259514538962</c:v>
                </c:pt>
                <c:pt idx="159">
                  <c:v>812.21538700210169</c:v>
                </c:pt>
                <c:pt idx="160">
                  <c:v>817.33736880945389</c:v>
                </c:pt>
                <c:pt idx="161">
                  <c:v>822.45855948466635</c:v>
                </c:pt>
                <c:pt idx="162">
                  <c:v>827.5789778911269</c:v>
                </c:pt>
                <c:pt idx="163">
                  <c:v>832.69864283839149</c:v>
                </c:pt>
                <c:pt idx="164">
                  <c:v>837.81757308218425</c:v>
                </c:pt>
                <c:pt idx="165">
                  <c:v>842.9357873243971</c:v>
                </c:pt>
                <c:pt idx="166">
                  <c:v>848.05330421309009</c:v>
                </c:pt>
                <c:pt idx="167">
                  <c:v>853.17014234249132</c:v>
                </c:pt>
                <c:pt idx="168">
                  <c:v>858.28632025299657</c:v>
                </c:pt>
                <c:pt idx="169">
                  <c:v>863.40185643117002</c:v>
                </c:pt>
                <c:pt idx="170">
                  <c:v>868.51676930974372</c:v>
                </c:pt>
                <c:pt idx="171">
                  <c:v>873.63107726761734</c:v>
                </c:pt>
                <c:pt idx="172">
                  <c:v>878.74479862985913</c:v>
                </c:pt>
                <c:pt idx="173">
                  <c:v>883.85795166770527</c:v>
                </c:pt>
                <c:pt idx="174">
                  <c:v>888.97055459855937</c:v>
                </c:pt>
                <c:pt idx="175">
                  <c:v>894.08262558599358</c:v>
                </c:pt>
                <c:pt idx="176">
                  <c:v>899.19418273974838</c:v>
                </c:pt>
                <c:pt idx="177">
                  <c:v>904.30524411573083</c:v>
                </c:pt>
                <c:pt idx="178">
                  <c:v>909.41582771601747</c:v>
                </c:pt>
                <c:pt idx="179">
                  <c:v>914.52595148885234</c:v>
                </c:pt>
                <c:pt idx="180">
                  <c:v>919.63563332864715</c:v>
                </c:pt>
                <c:pt idx="181">
                  <c:v>924.74489107598242</c:v>
                </c:pt>
                <c:pt idx="182">
                  <c:v>929.85374251760572</c:v>
                </c:pt>
                <c:pt idx="183">
                  <c:v>934.96220538643297</c:v>
                </c:pt>
                <c:pt idx="184">
                  <c:v>940.07029736154868</c:v>
                </c:pt>
                <c:pt idx="185">
                  <c:v>945.17803606820439</c:v>
                </c:pt>
                <c:pt idx="186">
                  <c:v>950.28543907782034</c:v>
                </c:pt>
                <c:pt idx="187">
                  <c:v>955.39252390798401</c:v>
                </c:pt>
                <c:pt idx="188">
                  <c:v>960.4993080224524</c:v>
                </c:pt>
                <c:pt idx="189">
                  <c:v>965.60580883114847</c:v>
                </c:pt>
                <c:pt idx="190">
                  <c:v>970.71204369016505</c:v>
                </c:pt>
                <c:pt idx="191">
                  <c:v>975.81802990176163</c:v>
                </c:pt>
                <c:pt idx="192">
                  <c:v>980.92378471436632</c:v>
                </c:pt>
                <c:pt idx="193">
                  <c:v>986.029325322575</c:v>
                </c:pt>
                <c:pt idx="194">
                  <c:v>991.13466886715219</c:v>
                </c:pt>
                <c:pt idx="195">
                  <c:v>996.23983243502914</c:v>
                </c:pt>
                <c:pt idx="196">
                  <c:v>1001.3448330593063</c:v>
                </c:pt>
                <c:pt idx="197">
                  <c:v>1006.4496877192519</c:v>
                </c:pt>
                <c:pt idx="198">
                  <c:v>1011.5544133403014</c:v>
                </c:pt>
                <c:pt idx="199">
                  <c:v>1016.6590267940589</c:v>
                </c:pt>
                <c:pt idx="200">
                  <c:v>1021.7635448982968</c:v>
                </c:pt>
                <c:pt idx="201">
                  <c:v>1026.8679844169546</c:v>
                </c:pt>
                <c:pt idx="202">
                  <c:v>1031.9723620601408</c:v>
                </c:pt>
                <c:pt idx="203">
                  <c:v>1037.0766944841312</c:v>
                </c:pt>
                <c:pt idx="204">
                  <c:v>1042.1809982913696</c:v>
                </c:pt>
                <c:pt idx="205">
                  <c:v>1047.2852900304681</c:v>
                </c:pt>
                <c:pt idx="206">
                  <c:v>1052.3895861962069</c:v>
                </c:pt>
                <c:pt idx="207">
                  <c:v>1057.4939032295335</c:v>
                </c:pt>
                <c:pt idx="208">
                  <c:v>1062.5982575175644</c:v>
                </c:pt>
                <c:pt idx="209">
                  <c:v>1067.7026653935834</c:v>
                </c:pt>
                <c:pt idx="210">
                  <c:v>1072.8071431370429</c:v>
                </c:pt>
                <c:pt idx="211">
                  <c:v>1077.9117069735621</c:v>
                </c:pt>
                <c:pt idx="212">
                  <c:v>1083.0163730749296</c:v>
                </c:pt>
                <c:pt idx="213">
                  <c:v>1088.1211575591012</c:v>
                </c:pt>
                <c:pt idx="214">
                  <c:v>1093.2260764902012</c:v>
                </c:pt>
                <c:pt idx="215">
                  <c:v>1098.3311458785211</c:v>
                </c:pt>
                <c:pt idx="216">
                  <c:v>1103.436381680521</c:v>
                </c:pt>
                <c:pt idx="217">
                  <c:v>1108.5417997988293</c:v>
                </c:pt>
                <c:pt idx="218">
                  <c:v>1113.6474160822418</c:v>
                </c:pt>
                <c:pt idx="219">
                  <c:v>1118.7532463257223</c:v>
                </c:pt>
                <c:pt idx="220">
                  <c:v>1123.8593062704028</c:v>
                </c:pt>
                <c:pt idx="221">
                  <c:v>1128.9656116035835</c:v>
                </c:pt>
                <c:pt idx="222">
                  <c:v>1134.0721779587327</c:v>
                </c:pt>
                <c:pt idx="223">
                  <c:v>1139.1790209154856</c:v>
                </c:pt>
                <c:pt idx="224">
                  <c:v>1144.2861559996468</c:v>
                </c:pt>
                <c:pt idx="225">
                  <c:v>1149.3935986831882</c:v>
                </c:pt>
                <c:pt idx="226">
                  <c:v>1154.5013643842494</c:v>
                </c:pt>
                <c:pt idx="227">
                  <c:v>1159.6094684671393</c:v>
                </c:pt>
                <c:pt idx="228">
                  <c:v>1164.7179262423329</c:v>
                </c:pt>
                <c:pt idx="229">
                  <c:v>1169.8267529664747</c:v>
                </c:pt>
                <c:pt idx="230">
                  <c:v>1174.9359638423769</c:v>
                </c:pt>
                <c:pt idx="231">
                  <c:v>1180.0455740190191</c:v>
                </c:pt>
                <c:pt idx="232">
                  <c:v>1185.1555985915495</c:v>
                </c:pt>
                <c:pt idx="233">
                  <c:v>1190.2660526012839</c:v>
                </c:pt>
                <c:pt idx="234">
                  <c:v>1195.3769510357067</c:v>
                </c:pt>
                <c:pt idx="235">
                  <c:v>1200.4883088284691</c:v>
                </c:pt>
                <c:pt idx="236">
                  <c:v>1205.6001408593922</c:v>
                </c:pt>
                <c:pt idx="237">
                  <c:v>1210.7124619544632</c:v>
                </c:pt>
                <c:pt idx="238">
                  <c:v>1215.8252868858381</c:v>
                </c:pt>
                <c:pt idx="239">
                  <c:v>1220.9386303718418</c:v>
                </c:pt>
                <c:pt idx="240">
                  <c:v>1226.0525070769652</c:v>
                </c:pt>
                <c:pt idx="241">
                  <c:v>1231.1669316118687</c:v>
                </c:pt>
                <c:pt idx="242">
                  <c:v>1236.2819185333803</c:v>
                </c:pt>
                <c:pt idx="243">
                  <c:v>1241.397482344496</c:v>
                </c:pt>
                <c:pt idx="244">
                  <c:v>1246.5136374943802</c:v>
                </c:pt>
                <c:pt idx="245">
                  <c:v>1251.6303983783644</c:v>
                </c:pt>
                <c:pt idx="246">
                  <c:v>1256.7477793379487</c:v>
                </c:pt>
                <c:pt idx="247">
                  <c:v>1261.8657946608012</c:v>
                </c:pt>
                <c:pt idx="248">
                  <c:v>1266.9844585807577</c:v>
                </c:pt>
                <c:pt idx="249">
                  <c:v>1272.1037852778227</c:v>
                </c:pt>
                <c:pt idx="250">
                  <c:v>1277.2237888781674</c:v>
                </c:pt>
                <c:pt idx="251">
                  <c:v>1282.3444834541324</c:v>
                </c:pt>
                <c:pt idx="252">
                  <c:v>1287.4658830242256</c:v>
                </c:pt>
                <c:pt idx="253">
                  <c:v>1292.5880015531227</c:v>
                </c:pt>
                <c:pt idx="254">
                  <c:v>1297.7108529516681</c:v>
                </c:pt>
                <c:pt idx="255">
                  <c:v>1302.8344510768734</c:v>
                </c:pt>
                <c:pt idx="256">
                  <c:v>1307.9588097319192</c:v>
                </c:pt>
                <c:pt idx="257">
                  <c:v>1313.0839426661532</c:v>
                </c:pt>
                <c:pt idx="258">
                  <c:v>1318.2098635750913</c:v>
                </c:pt>
                <c:pt idx="259">
                  <c:v>1323.3365861004174</c:v>
                </c:pt>
                <c:pt idx="260">
                  <c:v>1328.4641238299837</c:v>
                </c:pt>
                <c:pt idx="261">
                  <c:v>1333.5924902978104</c:v>
                </c:pt>
                <c:pt idx="262">
                  <c:v>1338.7216989840849</c:v>
                </c:pt>
                <c:pt idx="263">
                  <c:v>1343.8517633151632</c:v>
                </c:pt>
                <c:pt idx="264">
                  <c:v>1348.9826966635706</c:v>
                </c:pt>
                <c:pt idx="265">
                  <c:v>1354.1145123479973</c:v>
                </c:pt>
                <c:pt idx="266">
                  <c:v>1359.2472236333042</c:v>
                </c:pt>
                <c:pt idx="267">
                  <c:v>1364.3808437305195</c:v>
                </c:pt>
                <c:pt idx="268">
                  <c:v>1369.5153857968389</c:v>
                </c:pt>
                <c:pt idx="269">
                  <c:v>1374.6508629356265</c:v>
                </c:pt>
                <c:pt idx="270">
                  <c:v>1379.7872881964142</c:v>
                </c:pt>
                <c:pt idx="271">
                  <c:v>1384.9246745749019</c:v>
                </c:pt>
                <c:pt idx="272">
                  <c:v>1390.0630350129577</c:v>
                </c:pt>
                <c:pt idx="273">
                  <c:v>1395.2023823986178</c:v>
                </c:pt>
                <c:pt idx="274">
                  <c:v>1400.3427295660863</c:v>
                </c:pt>
                <c:pt idx="275">
                  <c:v>1405.4840892957347</c:v>
                </c:pt>
                <c:pt idx="276">
                  <c:v>1410.6264743141032</c:v>
                </c:pt>
                <c:pt idx="277">
                  <c:v>1415.7698972938999</c:v>
                </c:pt>
                <c:pt idx="278">
                  <c:v>1420.9143708540005</c:v>
                </c:pt>
                <c:pt idx="279">
                  <c:v>1426.0599075594496</c:v>
                </c:pt>
                <c:pt idx="280">
                  <c:v>1431.2065199214587</c:v>
                </c:pt>
                <c:pt idx="281">
                  <c:v>1436.354220397408</c:v>
                </c:pt>
                <c:pt idx="282">
                  <c:v>1441.5030213908451</c:v>
                </c:pt>
                <c:pt idx="283">
                  <c:v>1446.6529352514867</c:v>
                </c:pt>
                <c:pt idx="284">
                  <c:v>1451.8039742752162</c:v>
                </c:pt>
                <c:pt idx="285">
                  <c:v>1456.9561507040858</c:v>
                </c:pt>
                <c:pt idx="286">
                  <c:v>1462.1094767263162</c:v>
                </c:pt>
                <c:pt idx="287">
                  <c:v>1467.2639644762942</c:v>
                </c:pt>
                <c:pt idx="288">
                  <c:v>1472.4196260345766</c:v>
                </c:pt>
                <c:pt idx="289">
                  <c:v>1477.5764734278869</c:v>
                </c:pt>
                <c:pt idx="290">
                  <c:v>1482.7345186291172</c:v>
                </c:pt>
                <c:pt idx="291">
                  <c:v>1487.8937735573279</c:v>
                </c:pt>
                <c:pt idx="292">
                  <c:v>1493.0542500777467</c:v>
                </c:pt>
                <c:pt idx="293">
                  <c:v>1498.2159600017699</c:v>
                </c:pt>
                <c:pt idx="294">
                  <c:v>1503.3789150869607</c:v>
                </c:pt>
                <c:pt idx="295">
                  <c:v>1508.543127037052</c:v>
                </c:pt>
                <c:pt idx="296">
                  <c:v>1513.7086075019433</c:v>
                </c:pt>
                <c:pt idx="297">
                  <c:v>1518.8753680777024</c:v>
                </c:pt>
                <c:pt idx="298">
                  <c:v>1524.0434203065665</c:v>
                </c:pt>
                <c:pt idx="299">
                  <c:v>1529.2127756769378</c:v>
                </c:pt>
                <c:pt idx="300">
                  <c:v>1534.3834456233899</c:v>
                </c:pt>
                <c:pt idx="301">
                  <c:v>1539.555441526662</c:v>
                </c:pt>
                <c:pt idx="302">
                  <c:v>1544.728774713662</c:v>
                </c:pt>
                <c:pt idx="303">
                  <c:v>1549.9034564574665</c:v>
                </c:pt>
                <c:pt idx="304">
                  <c:v>1555.0794979773189</c:v>
                </c:pt>
                <c:pt idx="305">
                  <c:v>1560.2569104386314</c:v>
                </c:pt>
                <c:pt idx="306">
                  <c:v>1565.4357049529845</c:v>
                </c:pt>
                <c:pt idx="307">
                  <c:v>1570.6158925781253</c:v>
                </c:pt>
                <c:pt idx="308">
                  <c:v>1575.7974843179702</c:v>
                </c:pt>
                <c:pt idx="309">
                  <c:v>1580.9804911226033</c:v>
                </c:pt>
                <c:pt idx="310">
                  <c:v>1586.1649238882765</c:v>
                </c:pt>
                <c:pt idx="311">
                  <c:v>1591.35079345741</c:v>
                </c:pt>
                <c:pt idx="312">
                  <c:v>1596.5381106185914</c:v>
                </c:pt>
                <c:pt idx="313">
                  <c:v>1601.7268861065772</c:v>
                </c:pt>
                <c:pt idx="314">
                  <c:v>1606.9171306022909</c:v>
                </c:pt>
                <c:pt idx="315">
                  <c:v>1612.1088547328254</c:v>
                </c:pt>
                <c:pt idx="316">
                  <c:v>1617.3020690714395</c:v>
                </c:pt>
                <c:pt idx="317">
                  <c:v>1622.4967841375619</c:v>
                </c:pt>
                <c:pt idx="318">
                  <c:v>1627.6930103967884</c:v>
                </c:pt>
                <c:pt idx="319">
                  <c:v>1632.8907582608826</c:v>
                </c:pt>
                <c:pt idx="320">
                  <c:v>1638.0900380877774</c:v>
                </c:pt>
                <c:pt idx="321">
                  <c:v>1643.2908601815723</c:v>
                </c:pt>
                <c:pt idx="322">
                  <c:v>1648.4932347925353</c:v>
                </c:pt>
                <c:pt idx="323">
                  <c:v>1653.6971721171024</c:v>
                </c:pt>
                <c:pt idx="324">
                  <c:v>1658.9026822978778</c:v>
                </c:pt>
                <c:pt idx="325">
                  <c:v>1664.109775423633</c:v>
                </c:pt>
                <c:pt idx="326">
                  <c:v>1669.3184615293085</c:v>
                </c:pt>
                <c:pt idx="327">
                  <c:v>1674.5287505960123</c:v>
                </c:pt>
                <c:pt idx="328">
                  <c:v>1679.7406525510205</c:v>
                </c:pt>
                <c:pt idx="329">
                  <c:v>1684.9541772677762</c:v>
                </c:pt>
                <c:pt idx="330">
                  <c:v>1690.1693345658925</c:v>
                </c:pt>
                <c:pt idx="331">
                  <c:v>1695.3861342111488</c:v>
                </c:pt>
                <c:pt idx="332">
                  <c:v>1700.6045859154931</c:v>
                </c:pt>
                <c:pt idx="333">
                  <c:v>1705.8246993370417</c:v>
                </c:pt>
                <c:pt idx="334">
                  <c:v>1711.0464840800787</c:v>
                </c:pt>
                <c:pt idx="335">
                  <c:v>1716.2699496950554</c:v>
                </c:pt>
                <c:pt idx="336">
                  <c:v>1721.4951056785919</c:v>
                </c:pt>
                <c:pt idx="337">
                  <c:v>1726.7219614734772</c:v>
                </c:pt>
                <c:pt idx="338">
                  <c:v>1731.9505264686663</c:v>
                </c:pt>
                <c:pt idx="339">
                  <c:v>1737.1808099992838</c:v>
                </c:pt>
                <c:pt idx="340">
                  <c:v>1742.4128213466213</c:v>
                </c:pt>
                <c:pt idx="341">
                  <c:v>1747.6465697381389</c:v>
                </c:pt>
                <c:pt idx="342">
                  <c:v>1752.8820643474646</c:v>
                </c:pt>
                <c:pt idx="343">
                  <c:v>1758.1193142943953</c:v>
                </c:pt>
                <c:pt idx="344">
                  <c:v>1763.3583286448929</c:v>
                </c:pt>
                <c:pt idx="345">
                  <c:v>1768.599116411091</c:v>
                </c:pt>
                <c:pt idx="346">
                  <c:v>1773.8416865512895</c:v>
                </c:pt>
                <c:pt idx="347">
                  <c:v>1779.0860479699561</c:v>
                </c:pt>
                <c:pt idx="348">
                  <c:v>1784.3322095177268</c:v>
                </c:pt>
                <c:pt idx="349">
                  <c:v>1789.5801799914059</c:v>
                </c:pt>
                <c:pt idx="350">
                  <c:v>1794.8299681339645</c:v>
                </c:pt>
                <c:pt idx="351">
                  <c:v>1800.0815826345438</c:v>
                </c:pt>
                <c:pt idx="352">
                  <c:v>1805.3350321284511</c:v>
                </c:pt>
                <c:pt idx="353">
                  <c:v>1810.5903251971622</c:v>
                </c:pt>
                <c:pt idx="354">
                  <c:v>1815.8474703683216</c:v>
                </c:pt>
                <c:pt idx="355">
                  <c:v>1821.1064761157413</c:v>
                </c:pt>
                <c:pt idx="356">
                  <c:v>1826.3673508594015</c:v>
                </c:pt>
                <c:pt idx="357">
                  <c:v>1831.6301029654494</c:v>
                </c:pt>
                <c:pt idx="358">
                  <c:v>1836.894740746201</c:v>
                </c:pt>
                <c:pt idx="359">
                  <c:v>1842.1612724601414</c:v>
                </c:pt>
                <c:pt idx="360">
                  <c:v>1847.4297063119216</c:v>
                </c:pt>
                <c:pt idx="361">
                  <c:v>1852.7000504523623</c:v>
                </c:pt>
                <c:pt idx="362">
                  <c:v>1857.9723129784509</c:v>
                </c:pt>
                <c:pt idx="363">
                  <c:v>1863.2465019333436</c:v>
                </c:pt>
                <c:pt idx="364">
                  <c:v>1868.5226253063647</c:v>
                </c:pt>
                <c:pt idx="365">
                  <c:v>1873.8006910330057</c:v>
                </c:pt>
                <c:pt idx="366">
                  <c:v>1879.0807069949265</c:v>
                </c:pt>
                <c:pt idx="367">
                  <c:v>1884.362681019956</c:v>
                </c:pt>
                <c:pt idx="368">
                  <c:v>1889.6466208820896</c:v>
                </c:pt>
                <c:pt idx="369">
                  <c:v>1894.9325343014912</c:v>
                </c:pt>
                <c:pt idx="370">
                  <c:v>1900.2204289444931</c:v>
                </c:pt>
                <c:pt idx="371">
                  <c:v>1905.5103124235952</c:v>
                </c:pt>
                <c:pt idx="372">
                  <c:v>1910.8021922974654</c:v>
                </c:pt>
                <c:pt idx="373">
                  <c:v>1916.0960760709395</c:v>
                </c:pt>
                <c:pt idx="374">
                  <c:v>1921.3919711950216</c:v>
                </c:pt>
                <c:pt idx="375">
                  <c:v>1926.6898850668836</c:v>
                </c:pt>
                <c:pt idx="376">
                  <c:v>1931.9898250298666</c:v>
                </c:pt>
                <c:pt idx="377">
                  <c:v>1937.2917983734774</c:v>
                </c:pt>
                <c:pt idx="378">
                  <c:v>1942.5958123333921</c:v>
                </c:pt>
                <c:pt idx="379">
                  <c:v>1947.9018740914553</c:v>
                </c:pt>
                <c:pt idx="380">
                  <c:v>1953.2099907756781</c:v>
                </c:pt>
                <c:pt idx="381">
                  <c:v>1958.520169460242</c:v>
                </c:pt>
                <c:pt idx="382">
                  <c:v>1963.8324171654929</c:v>
                </c:pt>
                <c:pt idx="383">
                  <c:v>1969.1467408579485</c:v>
                </c:pt>
                <c:pt idx="384">
                  <c:v>1974.4631474502928</c:v>
                </c:pt>
                <c:pt idx="385">
                  <c:v>1979.7816438013765</c:v>
                </c:pt>
                <c:pt idx="386">
                  <c:v>1985.1022367162207</c:v>
                </c:pt>
                <c:pt idx="387">
                  <c:v>1990.4249329460126</c:v>
                </c:pt>
                <c:pt idx="388">
                  <c:v>1995.7497391881088</c:v>
                </c:pt>
                <c:pt idx="389">
                  <c:v>2001.0766620860331</c:v>
                </c:pt>
                <c:pt idx="390">
                  <c:v>2006.405708229478</c:v>
                </c:pt>
                <c:pt idx="391">
                  <c:v>2011.7368841543025</c:v>
                </c:pt>
                <c:pt idx="392">
                  <c:v>2017.0701963425354</c:v>
                </c:pt>
                <c:pt idx="393">
                  <c:v>2022.4056512223726</c:v>
                </c:pt>
                <c:pt idx="394">
                  <c:v>2027.7432551681775</c:v>
                </c:pt>
                <c:pt idx="395">
                  <c:v>2033.0830145004827</c:v>
                </c:pt>
                <c:pt idx="396">
                  <c:v>2038.424935485988</c:v>
                </c:pt>
                <c:pt idx="397">
                  <c:v>2043.7690243375616</c:v>
                </c:pt>
                <c:pt idx="398">
                  <c:v>2049.1152872142393</c:v>
                </c:pt>
                <c:pt idx="399">
                  <c:v>2054.4637302212254</c:v>
                </c:pt>
                <c:pt idx="400">
                  <c:v>2059.8143594098915</c:v>
                </c:pt>
                <c:pt idx="401">
                  <c:v>2065.1671807777775</c:v>
                </c:pt>
                <c:pt idx="402">
                  <c:v>2070.5222002685919</c:v>
                </c:pt>
                <c:pt idx="403">
                  <c:v>2075.87942377221</c:v>
                </c:pt>
                <c:pt idx="404">
                  <c:v>2081.2388571246765</c:v>
                </c:pt>
                <c:pt idx="405">
                  <c:v>2086.6005061082033</c:v>
                </c:pt>
                <c:pt idx="406">
                  <c:v>2091.9643764511702</c:v>
                </c:pt>
                <c:pt idx="407">
                  <c:v>2097.3304738281249</c:v>
                </c:pt>
                <c:pt idx="408">
                  <c:v>2102.6988038597842</c:v>
                </c:pt>
                <c:pt idx="409">
                  <c:v>2108.069372113031</c:v>
                </c:pt>
                <c:pt idx="410">
                  <c:v>2113.4421841009189</c:v>
                </c:pt>
                <c:pt idx="411">
                  <c:v>2118.8172452826661</c:v>
                </c:pt>
                <c:pt idx="412">
                  <c:v>2124.1945610636621</c:v>
                </c:pt>
                <c:pt idx="413">
                  <c:v>2129.5741367954624</c:v>
                </c:pt>
                <c:pt idx="414">
                  <c:v>2134.9559777757904</c:v>
                </c:pt>
                <c:pt idx="415">
                  <c:v>2140.3400892485383</c:v>
                </c:pt>
                <c:pt idx="416">
                  <c:v>2145.7264764037664</c:v>
                </c:pt>
                <c:pt idx="417">
                  <c:v>2151.1151443777026</c:v>
                </c:pt>
                <c:pt idx="418">
                  <c:v>2156.5060982527434</c:v>
                </c:pt>
                <c:pt idx="419">
                  <c:v>2161.8993430574519</c:v>
                </c:pt>
                <c:pt idx="420">
                  <c:v>2167.2948837665608</c:v>
                </c:pt>
                <c:pt idx="421">
                  <c:v>2172.6927253009694</c:v>
                </c:pt>
                <c:pt idx="422">
                  <c:v>2178.0928725277463</c:v>
                </c:pt>
                <c:pt idx="423">
                  <c:v>2183.495330260128</c:v>
                </c:pt>
                <c:pt idx="424">
                  <c:v>2188.900103257517</c:v>
                </c:pt>
                <c:pt idx="425">
                  <c:v>2194.3071962254862</c:v>
                </c:pt>
                <c:pt idx="426">
                  <c:v>2199.7166138157763</c:v>
                </c:pt>
                <c:pt idx="427">
                  <c:v>2205.1283606262941</c:v>
                </c:pt>
                <c:pt idx="428">
                  <c:v>2210.5424412011162</c:v>
                </c:pt>
                <c:pt idx="429">
                  <c:v>2215.958860030486</c:v>
                </c:pt>
                <c:pt idx="430">
                  <c:v>2221.3776215508165</c:v>
                </c:pt>
                <c:pt idx="431">
                  <c:v>2226.7987301446869</c:v>
                </c:pt>
                <c:pt idx="432">
                  <c:v>2232.2221901408452</c:v>
                </c:pt>
                <c:pt idx="433">
                  <c:v>2237.6480058142079</c:v>
                </c:pt>
                <c:pt idx="434">
                  <c:v>2243.0761813858589</c:v>
                </c:pt>
                <c:pt idx="435">
                  <c:v>2248.5067210230495</c:v>
                </c:pt>
                <c:pt idx="436">
                  <c:v>2253.9396288392009</c:v>
                </c:pt>
                <c:pt idx="437">
                  <c:v>2259.3749088938998</c:v>
                </c:pt>
                <c:pt idx="438">
                  <c:v>2264.8125651929031</c:v>
                </c:pt>
                <c:pt idx="439">
                  <c:v>2270.2526016881347</c:v>
                </c:pt>
                <c:pt idx="440">
                  <c:v>2275.6950222776868</c:v>
                </c:pt>
                <c:pt idx="441">
                  <c:v>2281.1398308058187</c:v>
                </c:pt>
                <c:pt idx="442">
                  <c:v>2286.5870310629584</c:v>
                </c:pt>
                <c:pt idx="443">
                  <c:v>2292.0366267857021</c:v>
                </c:pt>
                <c:pt idx="444">
                  <c:v>2297.4886216568138</c:v>
                </c:pt>
                <c:pt idx="445">
                  <c:v>2302.9430193052262</c:v>
                </c:pt>
                <c:pt idx="446">
                  <c:v>2308.3998233060388</c:v>
                </c:pt>
                <c:pt idx="447">
                  <c:v>2313.8590371805194</c:v>
                </c:pt>
                <c:pt idx="448">
                  <c:v>2319.3206643961043</c:v>
                </c:pt>
                <c:pt idx="449">
                  <c:v>2324.7847083663974</c:v>
                </c:pt>
                <c:pt idx="450">
                  <c:v>2330.2511724511696</c:v>
                </c:pt>
                <c:pt idx="451">
                  <c:v>2335.720059956363</c:v>
                </c:pt>
                <c:pt idx="452">
                  <c:v>2341.1913741340845</c:v>
                </c:pt>
                <c:pt idx="453">
                  <c:v>2346.6651181826101</c:v>
                </c:pt>
                <c:pt idx="454">
                  <c:v>2352.1412952463843</c:v>
                </c:pt>
                <c:pt idx="455">
                  <c:v>2357.6199084160176</c:v>
                </c:pt>
                <c:pt idx="456">
                  <c:v>2363.1009607282917</c:v>
                </c:pt>
                <c:pt idx="457">
                  <c:v>2368.5844551661535</c:v>
                </c:pt>
                <c:pt idx="458">
                  <c:v>2374.0703946587196</c:v>
                </c:pt>
                <c:pt idx="459">
                  <c:v>2379.5587820812739</c:v>
                </c:pt>
                <c:pt idx="460">
                  <c:v>2385.0496202552686</c:v>
                </c:pt>
                <c:pt idx="461">
                  <c:v>2390.5429119483229</c:v>
                </c:pt>
                <c:pt idx="462">
                  <c:v>2396.0386598742252</c:v>
                </c:pt>
                <c:pt idx="463">
                  <c:v>2401.5368666929321</c:v>
                </c:pt>
                <c:pt idx="464">
                  <c:v>2407.0375350105678</c:v>
                </c:pt>
                <c:pt idx="465">
                  <c:v>2412.5406673794223</c:v>
                </c:pt>
                <c:pt idx="466">
                  <c:v>2418.0462662979576</c:v>
                </c:pt>
                <c:pt idx="467">
                  <c:v>2423.5543342108012</c:v>
                </c:pt>
                <c:pt idx="468">
                  <c:v>2429.0648735087489</c:v>
                </c:pt>
                <c:pt idx="469">
                  <c:v>2434.5778865287648</c:v>
                </c:pt>
                <c:pt idx="470">
                  <c:v>2440.0933755539804</c:v>
                </c:pt>
                <c:pt idx="471">
                  <c:v>2445.6113428136969</c:v>
                </c:pt>
                <c:pt idx="472">
                  <c:v>2451.1317904833804</c:v>
                </c:pt>
                <c:pt idx="473">
                  <c:v>2456.654720684669</c:v>
                </c:pt>
                <c:pt idx="474">
                  <c:v>2462.1801354853651</c:v>
                </c:pt>
                <c:pt idx="475">
                  <c:v>2467.7080368994411</c:v>
                </c:pt>
                <c:pt idx="476">
                  <c:v>2473.2384268870383</c:v>
                </c:pt>
                <c:pt idx="477">
                  <c:v>2478.7713073544633</c:v>
                </c:pt>
                <c:pt idx="478">
                  <c:v>2484.3066801541918</c:v>
                </c:pt>
                <c:pt idx="479">
                  <c:v>2489.8445470848692</c:v>
                </c:pt>
                <c:pt idx="480">
                  <c:v>2495.3849098913065</c:v>
                </c:pt>
                <c:pt idx="481">
                  <c:v>2500.927770264484</c:v>
                </c:pt>
                <c:pt idx="482">
                  <c:v>2506.4731298415495</c:v>
                </c:pt>
                <c:pt idx="483">
                  <c:v>2512.0209902058195</c:v>
                </c:pt>
                <c:pt idx="484">
                  <c:v>2517.5713528867773</c:v>
                </c:pt>
                <c:pt idx="485">
                  <c:v>2523.1242193600751</c:v>
                </c:pt>
                <c:pt idx="486">
                  <c:v>2528.679591047533</c:v>
                </c:pt>
                <c:pt idx="487">
                  <c:v>2534.2374693171396</c:v>
                </c:pt>
                <c:pt idx="488">
                  <c:v>2539.7978554830502</c:v>
                </c:pt>
                <c:pt idx="489">
                  <c:v>2545.3607508055884</c:v>
                </c:pt>
                <c:pt idx="490">
                  <c:v>2550.9261564912467</c:v>
                </c:pt>
                <c:pt idx="491">
                  <c:v>2556.4940736926856</c:v>
                </c:pt>
                <c:pt idx="492">
                  <c:v>2562.0645035087323</c:v>
                </c:pt>
                <c:pt idx="493">
                  <c:v>2567.637446984384</c:v>
                </c:pt>
                <c:pt idx="494">
                  <c:v>2573.2129051108027</c:v>
                </c:pt>
                <c:pt idx="495">
                  <c:v>2578.7908788253221</c:v>
                </c:pt>
                <c:pt idx="496">
                  <c:v>2584.3713690114419</c:v>
                </c:pt>
                <c:pt idx="497">
                  <c:v>2589.9543764988298</c:v>
                </c:pt>
                <c:pt idx="498">
                  <c:v>2595.5399020633213</c:v>
                </c:pt>
                <c:pt idx="499">
                  <c:v>2601.1279464269214</c:v>
                </c:pt>
                <c:pt idx="500">
                  <c:v>2606.718510257801</c:v>
                </c:pt>
                <c:pt idx="501">
                  <c:v>2612.3115941703018</c:v>
                </c:pt>
                <c:pt idx="502">
                  <c:v>2617.9071987249299</c:v>
                </c:pt>
                <c:pt idx="503">
                  <c:v>2623.5053244283622</c:v>
                </c:pt>
                <c:pt idx="504">
                  <c:v>2629.1059717334429</c:v>
                </c:pt>
                <c:pt idx="505">
                  <c:v>2634.7091410391836</c:v>
                </c:pt>
                <c:pt idx="506">
                  <c:v>2640.3148326907644</c:v>
                </c:pt>
                <c:pt idx="507">
                  <c:v>2645.9230469795334</c:v>
                </c:pt>
                <c:pt idx="508">
                  <c:v>2651.5337841430064</c:v>
                </c:pt>
                <c:pt idx="509">
                  <c:v>2657.1470443648686</c:v>
                </c:pt>
                <c:pt idx="510">
                  <c:v>2662.7628277749691</c:v>
                </c:pt>
                <c:pt idx="511">
                  <c:v>2668.3811344493315</c:v>
                </c:pt>
                <c:pt idx="512">
                  <c:v>2674.0019644101412</c:v>
                </c:pt>
                <c:pt idx="513">
                  <c:v>2679.6253176257551</c:v>
                </c:pt>
                <c:pt idx="514">
                  <c:v>2685.251194010697</c:v>
                </c:pt>
                <c:pt idx="515">
                  <c:v>2690.8795934256591</c:v>
                </c:pt>
                <c:pt idx="516">
                  <c:v>2696.5105156775016</c:v>
                </c:pt>
                <c:pt idx="517">
                  <c:v>2702.1439605192522</c:v>
                </c:pt>
                <c:pt idx="518">
                  <c:v>2707.7799276501069</c:v>
                </c:pt>
                <c:pt idx="519">
                  <c:v>2713.4184167154294</c:v>
                </c:pt>
                <c:pt idx="520">
                  <c:v>2719.0594273067518</c:v>
                </c:pt>
                <c:pt idx="521">
                  <c:v>2724.702958961775</c:v>
                </c:pt>
                <c:pt idx="522">
                  <c:v>2730.3490111643664</c:v>
                </c:pt>
                <c:pt idx="523">
                  <c:v>2735.9975833445615</c:v>
                </c:pt>
                <c:pt idx="524">
                  <c:v>2741.6486748785655</c:v>
                </c:pt>
                <c:pt idx="525">
                  <c:v>2747.3022850887492</c:v>
                </c:pt>
                <c:pt idx="526">
                  <c:v>2752.9584132436526</c:v>
                </c:pt>
                <c:pt idx="527">
                  <c:v>2758.6170585579844</c:v>
                </c:pt>
                <c:pt idx="528">
                  <c:v>2764.2782201926198</c:v>
                </c:pt>
                <c:pt idx="529">
                  <c:v>2769.9418972546046</c:v>
                </c:pt>
                <c:pt idx="530">
                  <c:v>2775.6080887971489</c:v>
                </c:pt>
                <c:pt idx="531">
                  <c:v>2781.276793819633</c:v>
                </c:pt>
                <c:pt idx="532">
                  <c:v>2786.948011267606</c:v>
                </c:pt>
                <c:pt idx="533">
                  <c:v>2792.6217400327823</c:v>
                </c:pt>
                <c:pt idx="534">
                  <c:v>2798.2979789530473</c:v>
                </c:pt>
                <c:pt idx="535">
                  <c:v>2803.9767268124524</c:v>
                </c:pt>
                <c:pt idx="536">
                  <c:v>2809.6579823412171</c:v>
                </c:pt>
                <c:pt idx="537">
                  <c:v>2815.3417442157315</c:v>
                </c:pt>
                <c:pt idx="538">
                  <c:v>2821.0280110585481</c:v>
                </c:pt>
                <c:pt idx="539">
                  <c:v>2826.7167814383943</c:v>
                </c:pt>
                <c:pt idx="540">
                  <c:v>2832.4080538701601</c:v>
                </c:pt>
                <c:pt idx="541">
                  <c:v>2838.1018268149055</c:v>
                </c:pt>
                <c:pt idx="542">
                  <c:v>2843.7980986798593</c:v>
                </c:pt>
                <c:pt idx="543">
                  <c:v>2849.4968678184177</c:v>
                </c:pt>
                <c:pt idx="544">
                  <c:v>2855.198132530144</c:v>
                </c:pt>
                <c:pt idx="545">
                  <c:v>2860.9018910607701</c:v>
                </c:pt>
                <c:pt idx="546">
                  <c:v>2866.6081416021971</c:v>
                </c:pt>
                <c:pt idx="547">
                  <c:v>2872.3168822924918</c:v>
                </c:pt>
                <c:pt idx="548">
                  <c:v>2878.0281112158905</c:v>
                </c:pt>
                <c:pt idx="549">
                  <c:v>2883.7418264027974</c:v>
                </c:pt>
                <c:pt idx="550">
                  <c:v>2889.4580258297847</c:v>
                </c:pt>
                <c:pt idx="551">
                  <c:v>2895.1767074195909</c:v>
                </c:pt>
                <c:pt idx="552">
                  <c:v>2900.8978690411268</c:v>
                </c:pt>
                <c:pt idx="553">
                  <c:v>2906.6215085094668</c:v>
                </c:pt>
                <c:pt idx="554">
                  <c:v>2912.3476235858552</c:v>
                </c:pt>
                <c:pt idx="555">
                  <c:v>2918.0762119777023</c:v>
                </c:pt>
                <c:pt idx="556">
                  <c:v>2923.80727133859</c:v>
                </c:pt>
                <c:pt idx="557">
                  <c:v>2929.5407992682667</c:v>
                </c:pt>
                <c:pt idx="558">
                  <c:v>2935.2767933126465</c:v>
                </c:pt>
                <c:pt idx="559">
                  <c:v>2941.0152509638151</c:v>
                </c:pt>
                <c:pt idx="560">
                  <c:v>2946.7561696600233</c:v>
                </c:pt>
                <c:pt idx="561">
                  <c:v>2952.4995467856916</c:v>
                </c:pt>
                <c:pt idx="562">
                  <c:v>2958.245379671408</c:v>
                </c:pt>
                <c:pt idx="563">
                  <c:v>2963.9936655939291</c:v>
                </c:pt>
                <c:pt idx="564">
                  <c:v>2969.7444017761782</c:v>
                </c:pt>
                <c:pt idx="565">
                  <c:v>2975.4975853872484</c:v>
                </c:pt>
                <c:pt idx="566">
                  <c:v>2981.2532135423976</c:v>
                </c:pt>
                <c:pt idx="567">
                  <c:v>2987.0112833030553</c:v>
                </c:pt>
                <c:pt idx="568">
                  <c:v>2992.771791676817</c:v>
                </c:pt>
                <c:pt idx="569">
                  <c:v>2998.5347356174461</c:v>
                </c:pt>
                <c:pt idx="570">
                  <c:v>3004.3001120248759</c:v>
                </c:pt>
                <c:pt idx="571">
                  <c:v>3010.0679177452066</c:v>
                </c:pt>
                <c:pt idx="572">
                  <c:v>3015.8381495707044</c:v>
                </c:pt>
                <c:pt idx="573">
                  <c:v>3021.6108042398064</c:v>
                </c:pt>
                <c:pt idx="574">
                  <c:v>3027.3858784371173</c:v>
                </c:pt>
                <c:pt idx="575">
                  <c:v>3033.1633687934072</c:v>
                </c:pt>
                <c:pt idx="576">
                  <c:v>3038.9432718856187</c:v>
                </c:pt>
                <c:pt idx="577">
                  <c:v>3044.7255842368577</c:v>
                </c:pt>
                <c:pt idx="578">
                  <c:v>3050.5103023164011</c:v>
                </c:pt>
                <c:pt idx="579">
                  <c:v>3056.297422539692</c:v>
                </c:pt>
                <c:pt idx="580">
                  <c:v>3062.0869412683433</c:v>
                </c:pt>
                <c:pt idx="581">
                  <c:v>3067.8788548101347</c:v>
                </c:pt>
                <c:pt idx="582">
                  <c:v>3073.6731594190142</c:v>
                </c:pt>
                <c:pt idx="583">
                  <c:v>3079.4698512950981</c:v>
                </c:pt>
                <c:pt idx="584">
                  <c:v>3085.2689265846702</c:v>
                </c:pt>
                <c:pt idx="585">
                  <c:v>3091.070381380182</c:v>
                </c:pt>
                <c:pt idx="586">
                  <c:v>3096.8742117202542</c:v>
                </c:pt>
                <c:pt idx="587">
                  <c:v>3102.6804135896746</c:v>
                </c:pt>
                <c:pt idx="588">
                  <c:v>3108.4889829193989</c:v>
                </c:pt>
                <c:pt idx="589">
                  <c:v>3114.2999155865518</c:v>
                </c:pt>
                <c:pt idx="590">
                  <c:v>3120.1132074144243</c:v>
                </c:pt>
                <c:pt idx="591">
                  <c:v>3125.9288541724768</c:v>
                </c:pt>
                <c:pt idx="592">
                  <c:v>3131.7468515763376</c:v>
                </c:pt>
                <c:pt idx="593">
                  <c:v>3137.5671952878038</c:v>
                </c:pt>
                <c:pt idx="594">
                  <c:v>3143.3898809148368</c:v>
                </c:pt>
                <c:pt idx="595">
                  <c:v>3149.2149040115692</c:v>
                </c:pt>
                <c:pt idx="596">
                  <c:v>3155.042260078304</c:v>
                </c:pt>
                <c:pt idx="597">
                  <c:v>3160.8719445615061</c:v>
                </c:pt>
                <c:pt idx="598">
                  <c:v>3166.7039528538116</c:v>
                </c:pt>
                <c:pt idx="599">
                  <c:v>3172.5382802940258</c:v>
                </c:pt>
                <c:pt idx="600">
                  <c:v>3178.3749221671196</c:v>
                </c:pt>
                <c:pt idx="601">
                  <c:v>3184.2138737042342</c:v>
                </c:pt>
                <c:pt idx="602">
                  <c:v>3190.055130082676</c:v>
                </c:pt>
                <c:pt idx="603">
                  <c:v>3195.8986864259227</c:v>
                </c:pt>
                <c:pt idx="604">
                  <c:v>3201.7445378036177</c:v>
                </c:pt>
                <c:pt idx="605">
                  <c:v>3207.5926792315727</c:v>
                </c:pt>
                <c:pt idx="606">
                  <c:v>3213.4431056717676</c:v>
                </c:pt>
                <c:pt idx="607">
                  <c:v>3219.2958120323501</c:v>
                </c:pt>
                <c:pt idx="608">
                  <c:v>3225.1507931676379</c:v>
                </c:pt>
                <c:pt idx="609">
                  <c:v>3231.0080438781138</c:v>
                </c:pt>
                <c:pt idx="610">
                  <c:v>3236.8675589104291</c:v>
                </c:pt>
                <c:pt idx="611">
                  <c:v>3242.7293329574045</c:v>
                </c:pt>
                <c:pt idx="612">
                  <c:v>3248.5933606580279</c:v>
                </c:pt>
                <c:pt idx="613">
                  <c:v>3254.4596365974567</c:v>
                </c:pt>
                <c:pt idx="614">
                  <c:v>3260.3281553070124</c:v>
                </c:pt>
                <c:pt idx="615">
                  <c:v>3266.1989112641891</c:v>
                </c:pt>
                <c:pt idx="616">
                  <c:v>3272.0718988926446</c:v>
                </c:pt>
                <c:pt idx="617">
                  <c:v>3277.9471125622099</c:v>
                </c:pt>
                <c:pt idx="618">
                  <c:v>3283.8245465888781</c:v>
                </c:pt>
                <c:pt idx="619">
                  <c:v>3289.704195234815</c:v>
                </c:pt>
                <c:pt idx="620">
                  <c:v>3295.5860527083519</c:v>
                </c:pt>
                <c:pt idx="621">
                  <c:v>3301.470113163989</c:v>
                </c:pt>
                <c:pt idx="622">
                  <c:v>3307.356370702395</c:v>
                </c:pt>
                <c:pt idx="623">
                  <c:v>3313.2448193704045</c:v>
                </c:pt>
                <c:pt idx="624">
                  <c:v>3319.1354531610214</c:v>
                </c:pt>
                <c:pt idx="625">
                  <c:v>3325.0282660134194</c:v>
                </c:pt>
                <c:pt idx="626">
                  <c:v>3330.923251812937</c:v>
                </c:pt>
                <c:pt idx="627">
                  <c:v>3336.8204043910832</c:v>
                </c:pt>
                <c:pt idx="628">
                  <c:v>3342.7197175255328</c:v>
                </c:pt>
                <c:pt idx="629">
                  <c:v>3348.6211849401307</c:v>
                </c:pt>
                <c:pt idx="630">
                  <c:v>3354.5248003048901</c:v>
                </c:pt>
                <c:pt idx="631">
                  <c:v>3360.4305572359885</c:v>
                </c:pt>
                <c:pt idx="632">
                  <c:v>3366.3384492957748</c:v>
                </c:pt>
                <c:pt idx="633">
                  <c:v>3372.248469992765</c:v>
                </c:pt>
                <c:pt idx="634">
                  <c:v>3378.1606127816453</c:v>
                </c:pt>
                <c:pt idx="635">
                  <c:v>3384.0748710632638</c:v>
                </c:pt>
                <c:pt idx="636">
                  <c:v>3389.9912381846434</c:v>
                </c:pt>
                <c:pt idx="637">
                  <c:v>3395.9097074389706</c:v>
                </c:pt>
                <c:pt idx="638">
                  <c:v>3401.8302720656025</c:v>
                </c:pt>
                <c:pt idx="639">
                  <c:v>3407.7529252500617</c:v>
                </c:pt>
                <c:pt idx="640">
                  <c:v>3413.6776601240413</c:v>
                </c:pt>
                <c:pt idx="641">
                  <c:v>3419.6044697654015</c:v>
                </c:pt>
                <c:pt idx="642">
                  <c:v>3425.5333471981698</c:v>
                </c:pt>
                <c:pt idx="643">
                  <c:v>3431.4642853925416</c:v>
                </c:pt>
                <c:pt idx="644">
                  <c:v>3437.3972772648817</c:v>
                </c:pt>
                <c:pt idx="645">
                  <c:v>3443.3323156777224</c:v>
                </c:pt>
                <c:pt idx="646">
                  <c:v>3449.2693934397626</c:v>
                </c:pt>
                <c:pt idx="647">
                  <c:v>3455.2085033058711</c:v>
                </c:pt>
                <c:pt idx="648">
                  <c:v>3461.1496379770847</c:v>
                </c:pt>
                <c:pt idx="649">
                  <c:v>3467.0927901006062</c:v>
                </c:pt>
                <c:pt idx="650">
                  <c:v>3473.0379522698072</c:v>
                </c:pt>
                <c:pt idx="651">
                  <c:v>3478.9851170242291</c:v>
                </c:pt>
                <c:pt idx="652">
                  <c:v>3484.9342768495781</c:v>
                </c:pt>
                <c:pt idx="653">
                  <c:v>3490.8854241777317</c:v>
                </c:pt>
                <c:pt idx="654">
                  <c:v>3496.8385513867333</c:v>
                </c:pt>
                <c:pt idx="655">
                  <c:v>3502.7936508007956</c:v>
                </c:pt>
                <c:pt idx="656">
                  <c:v>3508.7507146902972</c:v>
                </c:pt>
                <c:pt idx="657">
                  <c:v>3514.7097352717865</c:v>
                </c:pt>
                <c:pt idx="658">
                  <c:v>3520.6707047079817</c:v>
                </c:pt>
                <c:pt idx="659">
                  <c:v>3526.6336151077639</c:v>
                </c:pt>
                <c:pt idx="660">
                  <c:v>3532.5984585261867</c:v>
                </c:pt>
                <c:pt idx="661">
                  <c:v>3538.5652269644697</c:v>
                </c:pt>
                <c:pt idx="662">
                  <c:v>3544.533912370001</c:v>
                </c:pt>
                <c:pt idx="663">
                  <c:v>3550.5045066363346</c:v>
                </c:pt>
                <c:pt idx="664">
                  <c:v>3556.4770016031985</c:v>
                </c:pt>
                <c:pt idx="665">
                  <c:v>3562.4513890564822</c:v>
                </c:pt>
                <c:pt idx="666">
                  <c:v>3568.4276607282454</c:v>
                </c:pt>
                <c:pt idx="667">
                  <c:v>3574.4058082967167</c:v>
                </c:pt>
                <c:pt idx="668">
                  <c:v>3580.3858233862929</c:v>
                </c:pt>
                <c:pt idx="669">
                  <c:v>3586.3676975675362</c:v>
                </c:pt>
                <c:pt idx="670">
                  <c:v>3592.3514223571801</c:v>
                </c:pt>
                <c:pt idx="671">
                  <c:v>3598.3369892181254</c:v>
                </c:pt>
                <c:pt idx="672">
                  <c:v>3604.3243895594364</c:v>
                </c:pt>
                <c:pt idx="673">
                  <c:v>3610.313614736353</c:v>
                </c:pt>
                <c:pt idx="674">
                  <c:v>3616.3046560502771</c:v>
                </c:pt>
                <c:pt idx="675">
                  <c:v>3622.2975047487826</c:v>
                </c:pt>
                <c:pt idx="676">
                  <c:v>3628.2921520256077</c:v>
                </c:pt>
                <c:pt idx="677">
                  <c:v>3634.2885890206608</c:v>
                </c:pt>
                <c:pt idx="678">
                  <c:v>3640.2868068200178</c:v>
                </c:pt>
                <c:pt idx="679">
                  <c:v>3646.2867964559236</c:v>
                </c:pt>
                <c:pt idx="680">
                  <c:v>3652.2885489067889</c:v>
                </c:pt>
                <c:pt idx="681">
                  <c:v>3658.292055097194</c:v>
                </c:pt>
                <c:pt idx="682">
                  <c:v>3664.2973058978878</c:v>
                </c:pt>
                <c:pt idx="683">
                  <c:v>3670.3042921257866</c:v>
                </c:pt>
                <c:pt idx="684">
                  <c:v>3676.3130045439721</c:v>
                </c:pt>
                <c:pt idx="685">
                  <c:v>3682.3234338616976</c:v>
                </c:pt>
                <c:pt idx="686">
                  <c:v>3688.335570734384</c:v>
                </c:pt>
                <c:pt idx="687">
                  <c:v>3694.3494057636181</c:v>
                </c:pt>
                <c:pt idx="688">
                  <c:v>3700.3649294971569</c:v>
                </c:pt>
                <c:pt idx="689">
                  <c:v>3706.3821324289229</c:v>
                </c:pt>
                <c:pt idx="690">
                  <c:v>3712.4010049990102</c:v>
                </c:pt>
                <c:pt idx="691">
                  <c:v>3718.4215375936783</c:v>
                </c:pt>
                <c:pt idx="692">
                  <c:v>3724.4437205453523</c:v>
                </c:pt>
                <c:pt idx="693">
                  <c:v>3730.4675441326317</c:v>
                </c:pt>
                <c:pt idx="694">
                  <c:v>3736.4929985802792</c:v>
                </c:pt>
                <c:pt idx="695">
                  <c:v>3742.5200740592272</c:v>
                </c:pt>
                <c:pt idx="696">
                  <c:v>3748.548760686574</c:v>
                </c:pt>
                <c:pt idx="697">
                  <c:v>3754.5790485255902</c:v>
                </c:pt>
                <c:pt idx="698">
                  <c:v>3760.6109275857098</c:v>
                </c:pt>
                <c:pt idx="699">
                  <c:v>3766.6443878225382</c:v>
                </c:pt>
                <c:pt idx="700">
                  <c:v>3772.6794191378458</c:v>
                </c:pt>
                <c:pt idx="701">
                  <c:v>3778.7160113795744</c:v>
                </c:pt>
                <c:pt idx="702">
                  <c:v>3784.7541543418315</c:v>
                </c:pt>
                <c:pt idx="703">
                  <c:v>3790.7938377648916</c:v>
                </c:pt>
                <c:pt idx="704">
                  <c:v>3796.8350513351998</c:v>
                </c:pt>
                <c:pt idx="705">
                  <c:v>3802.8777846853691</c:v>
                </c:pt>
                <c:pt idx="706">
                  <c:v>3808.9220273941787</c:v>
                </c:pt>
                <c:pt idx="707">
                  <c:v>3814.9677689865762</c:v>
                </c:pt>
                <c:pt idx="708">
                  <c:v>3821.0149989336783</c:v>
                </c:pt>
                <c:pt idx="709">
                  <c:v>3827.0637066527665</c:v>
                </c:pt>
                <c:pt idx="710">
                  <c:v>3833.1138815072964</c:v>
                </c:pt>
                <c:pt idx="711">
                  <c:v>3839.165512806886</c:v>
                </c:pt>
                <c:pt idx="712">
                  <c:v>3845.218589807324</c:v>
                </c:pt>
                <c:pt idx="713">
                  <c:v>3851.2731017105662</c:v>
                </c:pt>
                <c:pt idx="714">
                  <c:v>3857.3290376647356</c:v>
                </c:pt>
                <c:pt idx="715">
                  <c:v>3863.3863867641267</c:v>
                </c:pt>
                <c:pt idx="716">
                  <c:v>3869.4451380491973</c:v>
                </c:pt>
                <c:pt idx="717">
                  <c:v>3875.5052805065752</c:v>
                </c:pt>
                <c:pt idx="718">
                  <c:v>3881.566803069059</c:v>
                </c:pt>
                <c:pt idx="719">
                  <c:v>3887.6296946156099</c:v>
                </c:pt>
                <c:pt idx="720">
                  <c:v>3893.693943971361</c:v>
                </c:pt>
                <c:pt idx="721">
                  <c:v>3899.7595399076122</c:v>
                </c:pt>
                <c:pt idx="722">
                  <c:v>3905.8264711418315</c:v>
                </c:pt>
                <c:pt idx="723">
                  <c:v>3911.8947263376549</c:v>
                </c:pt>
                <c:pt idx="724">
                  <c:v>3917.964294104886</c:v>
                </c:pt>
                <c:pt idx="725">
                  <c:v>3924.0351629994984</c:v>
                </c:pt>
                <c:pt idx="726">
                  <c:v>3930.1073215236302</c:v>
                </c:pt>
                <c:pt idx="727">
                  <c:v>3936.1807581255898</c:v>
                </c:pt>
                <c:pt idx="728">
                  <c:v>3942.2554611998535</c:v>
                </c:pt>
                <c:pt idx="729">
                  <c:v>3948.331419087066</c:v>
                </c:pt>
                <c:pt idx="730">
                  <c:v>3954.4086200740394</c:v>
                </c:pt>
                <c:pt idx="731">
                  <c:v>3960.4870523937516</c:v>
                </c:pt>
                <c:pt idx="732">
                  <c:v>3966.5667042253517</c:v>
                </c:pt>
                <c:pt idx="733">
                  <c:v>3972.6475636941577</c:v>
                </c:pt>
                <c:pt idx="734">
                  <c:v>3978.7296188716505</c:v>
                </c:pt>
                <c:pt idx="735">
                  <c:v>3984.8128577754833</c:v>
                </c:pt>
                <c:pt idx="736">
                  <c:v>3990.8972683694765</c:v>
                </c:pt>
                <c:pt idx="737">
                  <c:v>3996.9828385636183</c:v>
                </c:pt>
                <c:pt idx="738">
                  <c:v>4003.0695562140641</c:v>
                </c:pt>
                <c:pt idx="739">
                  <c:v>4009.1574091231378</c:v>
                </c:pt>
                <c:pt idx="740">
                  <c:v>4015.2463850393306</c:v>
                </c:pt>
                <c:pt idx="741">
                  <c:v>4021.3364716573042</c:v>
                </c:pt>
                <c:pt idx="742">
                  <c:v>4027.4276566178878</c:v>
                </c:pt>
                <c:pt idx="743">
                  <c:v>4033.519927508074</c:v>
                </c:pt>
                <c:pt idx="744">
                  <c:v>4039.6132718610279</c:v>
                </c:pt>
                <c:pt idx="745">
                  <c:v>4045.7076771560824</c:v>
                </c:pt>
                <c:pt idx="746">
                  <c:v>4051.8031308187374</c:v>
                </c:pt>
                <c:pt idx="747">
                  <c:v>4057.8996202206608</c:v>
                </c:pt>
                <c:pt idx="748">
                  <c:v>4063.9971326796876</c:v>
                </c:pt>
                <c:pt idx="749">
                  <c:v>4070.0956554598233</c:v>
                </c:pt>
                <c:pt idx="750">
                  <c:v>4076.1951757712377</c:v>
                </c:pt>
                <c:pt idx="751">
                  <c:v>4082.2956807702735</c:v>
                </c:pt>
                <c:pt idx="752">
                  <c:v>4088.397157559436</c:v>
                </c:pt>
                <c:pt idx="753">
                  <c:v>4094.499593187405</c:v>
                </c:pt>
                <c:pt idx="754">
                  <c:v>4100.6029746490203</c:v>
                </c:pt>
                <c:pt idx="755">
                  <c:v>4106.7072888852963</c:v>
                </c:pt>
                <c:pt idx="756">
                  <c:v>4112.8125227834116</c:v>
                </c:pt>
                <c:pt idx="757">
                  <c:v>4118.9186631767161</c:v>
                </c:pt>
                <c:pt idx="758">
                  <c:v>4125.0256968447256</c:v>
                </c:pt>
                <c:pt idx="759">
                  <c:v>4131.1336105131213</c:v>
                </c:pt>
                <c:pt idx="760">
                  <c:v>4137.2423908537585</c:v>
                </c:pt>
                <c:pt idx="761">
                  <c:v>4143.352024484655</c:v>
                </c:pt>
                <c:pt idx="762">
                  <c:v>4149.4624979700002</c:v>
                </c:pt>
                <c:pt idx="763">
                  <c:v>4155.5737978201496</c:v>
                </c:pt>
                <c:pt idx="764">
                  <c:v>4161.6859104916266</c:v>
                </c:pt>
                <c:pt idx="765">
                  <c:v>4167.7988223871234</c:v>
                </c:pt>
                <c:pt idx="766">
                  <c:v>4173.9125198555021</c:v>
                </c:pt>
                <c:pt idx="767">
                  <c:v>4180.0269891917878</c:v>
                </c:pt>
                <c:pt idx="768">
                  <c:v>4186.1422166371767</c:v>
                </c:pt>
                <c:pt idx="769">
                  <c:v>4192.2581883790353</c:v>
                </c:pt>
                <c:pt idx="770">
                  <c:v>4198.3748905508928</c:v>
                </c:pt>
                <c:pt idx="771">
                  <c:v>4204.4923092324516</c:v>
                </c:pt>
                <c:pt idx="772">
                  <c:v>4210.6104304495775</c:v>
                </c:pt>
                <c:pt idx="773">
                  <c:v>4216.7292401743089</c:v>
                </c:pt>
                <c:pt idx="774">
                  <c:v>4222.8487243248483</c:v>
                </c:pt>
                <c:pt idx="775">
                  <c:v>4228.9688687655653</c:v>
                </c:pt>
                <c:pt idx="776">
                  <c:v>4235.0896593070056</c:v>
                </c:pt>
                <c:pt idx="777">
                  <c:v>4241.2110817058719</c:v>
                </c:pt>
                <c:pt idx="778">
                  <c:v>4247.3331216650431</c:v>
                </c:pt>
                <c:pt idx="779">
                  <c:v>4253.4557648335622</c:v>
                </c:pt>
                <c:pt idx="780">
                  <c:v>4259.578996806642</c:v>
                </c:pt>
                <c:pt idx="781">
                  <c:v>4265.7028031256614</c:v>
                </c:pt>
                <c:pt idx="782">
                  <c:v>4271.82716927817</c:v>
                </c:pt>
                <c:pt idx="783">
                  <c:v>4277.9520806978817</c:v>
                </c:pt>
                <c:pt idx="784">
                  <c:v>4284.0775227646809</c:v>
                </c:pt>
                <c:pt idx="785">
                  <c:v>4290.2034808046219</c:v>
                </c:pt>
                <c:pt idx="786">
                  <c:v>4296.3299400899214</c:v>
                </c:pt>
                <c:pt idx="787">
                  <c:v>4302.4568858389712</c:v>
                </c:pt>
                <c:pt idx="788">
                  <c:v>4308.584303216323</c:v>
                </c:pt>
                <c:pt idx="789">
                  <c:v>4314.7121773327035</c:v>
                </c:pt>
                <c:pt idx="790">
                  <c:v>4320.8404932450057</c:v>
                </c:pt>
                <c:pt idx="791">
                  <c:v>4326.969235956286</c:v>
                </c:pt>
                <c:pt idx="792">
                  <c:v>4333.0983904157747</c:v>
                </c:pt>
                <c:pt idx="793">
                  <c:v>4339.2279415188677</c:v>
                </c:pt>
                <c:pt idx="794">
                  <c:v>4345.3578741071296</c:v>
                </c:pt>
                <c:pt idx="795">
                  <c:v>4351.4881729682911</c:v>
                </c:pt>
                <c:pt idx="796">
                  <c:v>4357.6188228362535</c:v>
                </c:pt>
                <c:pt idx="797">
                  <c:v>4363.7498083910832</c:v>
                </c:pt>
                <c:pt idx="798">
                  <c:v>4369.8811142590166</c:v>
                </c:pt>
                <c:pt idx="799">
                  <c:v>4376.0127250124597</c:v>
                </c:pt>
                <c:pt idx="800">
                  <c:v>4382.1446251699808</c:v>
                </c:pt>
                <c:pt idx="801">
                  <c:v>4388.2767991963246</c:v>
                </c:pt>
                <c:pt idx="802">
                  <c:v>4394.4092315023945</c:v>
                </c:pt>
                <c:pt idx="803">
                  <c:v>4400.5419064452699</c:v>
                </c:pt>
                <c:pt idx="804">
                  <c:v>4406.6748083281927</c:v>
                </c:pt>
                <c:pt idx="805">
                  <c:v>4412.8079214005757</c:v>
                </c:pt>
                <c:pt idx="806">
                  <c:v>4418.9412298579991</c:v>
                </c:pt>
                <c:pt idx="807">
                  <c:v>4425.0747178422098</c:v>
                </c:pt>
                <c:pt idx="808">
                  <c:v>4431.2083694411249</c:v>
                </c:pt>
                <c:pt idx="809">
                  <c:v>4437.3421686888287</c:v>
                </c:pt>
                <c:pt idx="810">
                  <c:v>4443.4760995655724</c:v>
                </c:pt>
                <c:pt idx="811">
                  <c:v>4449.6101459977763</c:v>
                </c:pt>
                <c:pt idx="812">
                  <c:v>4455.7442918580282</c:v>
                </c:pt>
                <c:pt idx="813">
                  <c:v>4461.8785209650841</c:v>
                </c:pt>
                <c:pt idx="814">
                  <c:v>4468.0128170838689</c:v>
                </c:pt>
                <c:pt idx="815">
                  <c:v>4474.1471639254742</c:v>
                </c:pt>
                <c:pt idx="816">
                  <c:v>4480.281545147157</c:v>
                </c:pt>
                <c:pt idx="817">
                  <c:v>4486.4159443523513</c:v>
                </c:pt>
                <c:pt idx="818">
                  <c:v>4492.5503450906481</c:v>
                </c:pt>
                <c:pt idx="819">
                  <c:v>4498.6847308578117</c:v>
                </c:pt>
                <c:pt idx="820">
                  <c:v>4504.819085095779</c:v>
                </c:pt>
                <c:pt idx="821">
                  <c:v>4510.9533911926428</c:v>
                </c:pt>
                <c:pt idx="822">
                  <c:v>4517.0876324826759</c:v>
                </c:pt>
                <c:pt idx="823">
                  <c:v>4523.2217922463133</c:v>
                </c:pt>
                <c:pt idx="824">
                  <c:v>4529.3558537101599</c:v>
                </c:pt>
                <c:pt idx="825">
                  <c:v>4535.4898000469857</c:v>
                </c:pt>
                <c:pt idx="826">
                  <c:v>4541.6236143757305</c:v>
                </c:pt>
                <c:pt idx="827">
                  <c:v>4547.7572797615048</c:v>
                </c:pt>
                <c:pt idx="828">
                  <c:v>4553.8907792155833</c:v>
                </c:pt>
                <c:pt idx="829">
                  <c:v>4560.0240956954094</c:v>
                </c:pt>
                <c:pt idx="830">
                  <c:v>4566.1572121045974</c:v>
                </c:pt>
                <c:pt idx="831">
                  <c:v>4572.2901112929239</c:v>
                </c:pt>
                <c:pt idx="832">
                  <c:v>4578.4227760563381</c:v>
                </c:pt>
                <c:pt idx="833">
                  <c:v>4584.5551891369578</c:v>
                </c:pt>
                <c:pt idx="834">
                  <c:v>4590.6873332230643</c:v>
                </c:pt>
                <c:pt idx="835">
                  <c:v>4596.8191909491106</c:v>
                </c:pt>
                <c:pt idx="836">
                  <c:v>4602.9507448957193</c:v>
                </c:pt>
                <c:pt idx="837">
                  <c:v>4609.0819775896744</c:v>
                </c:pt>
                <c:pt idx="838">
                  <c:v>4615.2128715039335</c:v>
                </c:pt>
                <c:pt idx="839">
                  <c:v>4621.343409057622</c:v>
                </c:pt>
                <c:pt idx="840">
                  <c:v>4627.4735726160297</c:v>
                </c:pt>
                <c:pt idx="841">
                  <c:v>4633.603344490617</c:v>
                </c:pt>
                <c:pt idx="842">
                  <c:v>4639.732706939014</c:v>
                </c:pt>
                <c:pt idx="843">
                  <c:v>4645.8616421650149</c:v>
                </c:pt>
                <c:pt idx="844">
                  <c:v>4651.9901323185832</c:v>
                </c:pt>
                <c:pt idx="845">
                  <c:v>4658.1181594958525</c:v>
                </c:pt>
                <c:pt idx="846">
                  <c:v>4664.2457057391211</c:v>
                </c:pt>
                <c:pt idx="847">
                  <c:v>4670.3727530368578</c:v>
                </c:pt>
                <c:pt idx="848">
                  <c:v>4676.4992833236984</c:v>
                </c:pt>
                <c:pt idx="849">
                  <c:v>4682.6252784804492</c:v>
                </c:pt>
                <c:pt idx="850">
                  <c:v>4688.7507203340774</c:v>
                </c:pt>
                <c:pt idx="851">
                  <c:v>4694.8755906577262</c:v>
                </c:pt>
                <c:pt idx="852">
                  <c:v>4700.999871170704</c:v>
                </c:pt>
                <c:pt idx="853">
                  <c:v>4707.123543538486</c:v>
                </c:pt>
                <c:pt idx="854">
                  <c:v>4713.2465893727167</c:v>
                </c:pt>
                <c:pt idx="855">
                  <c:v>4719.3689902312071</c:v>
                </c:pt>
                <c:pt idx="856">
                  <c:v>4725.4907276179356</c:v>
                </c:pt>
                <c:pt idx="857">
                  <c:v>4731.6117829830546</c:v>
                </c:pt>
                <c:pt idx="858">
                  <c:v>4737.7321377228773</c:v>
                </c:pt>
                <c:pt idx="859">
                  <c:v>4743.8517731798875</c:v>
                </c:pt>
                <c:pt idx="860">
                  <c:v>4749.9706706427387</c:v>
                </c:pt>
                <c:pt idx="861">
                  <c:v>4756.0888113462497</c:v>
                </c:pt>
                <c:pt idx="862">
                  <c:v>4762.206176471409</c:v>
                </c:pt>
                <c:pt idx="863">
                  <c:v>4768.322747145372</c:v>
                </c:pt>
                <c:pt idx="864">
                  <c:v>4774.438504441463</c:v>
                </c:pt>
                <c:pt idx="865">
                  <c:v>4780.5534293791743</c:v>
                </c:pt>
                <c:pt idx="866">
                  <c:v>4786.6675029241669</c:v>
                </c:pt>
                <c:pt idx="867">
                  <c:v>4792.7807059882671</c:v>
                </c:pt>
                <c:pt idx="868">
                  <c:v>4798.8930194294699</c:v>
                </c:pt>
                <c:pt idx="869">
                  <c:v>4805.0044240519419</c:v>
                </c:pt>
                <c:pt idx="870">
                  <c:v>4811.1149006060141</c:v>
                </c:pt>
                <c:pt idx="871">
                  <c:v>4817.224429788188</c:v>
                </c:pt>
                <c:pt idx="872">
                  <c:v>4823.3329922411276</c:v>
                </c:pt>
                <c:pt idx="873">
                  <c:v>4829.4405685536713</c:v>
                </c:pt>
                <c:pt idx="874">
                  <c:v>4835.5471392608242</c:v>
                </c:pt>
                <c:pt idx="875">
                  <c:v>4841.652684843757</c:v>
                </c:pt>
                <c:pt idx="876">
                  <c:v>4847.7571857298108</c:v>
                </c:pt>
                <c:pt idx="877">
                  <c:v>4853.8606222924918</c:v>
                </c:pt>
                <c:pt idx="878">
                  <c:v>4859.9629748514762</c:v>
                </c:pt>
                <c:pt idx="879">
                  <c:v>4866.0642236726108</c:v>
                </c:pt>
                <c:pt idx="880">
                  <c:v>4872.1643489679045</c:v>
                </c:pt>
                <c:pt idx="881">
                  <c:v>4878.2633308955374</c:v>
                </c:pt>
                <c:pt idx="882">
                  <c:v>4884.3611495598589</c:v>
                </c:pt>
                <c:pt idx="883">
                  <c:v>4890.4577850113856</c:v>
                </c:pt>
                <c:pt idx="884">
                  <c:v>4896.5532172468002</c:v>
                </c:pt>
                <c:pt idx="885">
                  <c:v>4902.6474262089532</c:v>
                </c:pt>
                <c:pt idx="886">
                  <c:v>4908.7403917868687</c:v>
                </c:pt>
                <c:pt idx="887">
                  <c:v>4914.8320938157322</c:v>
                </c:pt>
                <c:pt idx="888">
                  <c:v>4920.9225120768979</c:v>
                </c:pt>
                <c:pt idx="889">
                  <c:v>4927.0116262978918</c:v>
                </c:pt>
                <c:pt idx="890">
                  <c:v>4933.0994161524077</c:v>
                </c:pt>
                <c:pt idx="891">
                  <c:v>4939.1858612603028</c:v>
                </c:pt>
                <c:pt idx="892">
                  <c:v>4945.2709411876067</c:v>
                </c:pt>
                <c:pt idx="893">
                  <c:v>4951.3546354465134</c:v>
                </c:pt>
                <c:pt idx="894">
                  <c:v>4957.4369234953883</c:v>
                </c:pt>
                <c:pt idx="895">
                  <c:v>4963.5177847387649</c:v>
                </c:pt>
                <c:pt idx="896">
                  <c:v>4969.5971985273409</c:v>
                </c:pt>
                <c:pt idx="897">
                  <c:v>4975.6751441579836</c:v>
                </c:pt>
                <c:pt idx="898">
                  <c:v>4981.7516008737321</c:v>
                </c:pt>
                <c:pt idx="899">
                  <c:v>4987.8265478637895</c:v>
                </c:pt>
                <c:pt idx="900">
                  <c:v>4993.8999642635263</c:v>
                </c:pt>
                <c:pt idx="901">
                  <c:v>4999.9718291544814</c:v>
                </c:pt>
                <c:pt idx="902">
                  <c:v>5006.0421215643673</c:v>
                </c:pt>
                <c:pt idx="903">
                  <c:v>5012.1108204670563</c:v>
                </c:pt>
                <c:pt idx="904">
                  <c:v>5018.177904782593</c:v>
                </c:pt>
                <c:pt idx="905">
                  <c:v>5024.24335337719</c:v>
                </c:pt>
                <c:pt idx="906">
                  <c:v>5030.307145063226</c:v>
                </c:pt>
                <c:pt idx="907">
                  <c:v>5036.3692585992521</c:v>
                </c:pt>
                <c:pt idx="908">
                  <c:v>5042.4296726899811</c:v>
                </c:pt>
                <c:pt idx="909">
                  <c:v>5048.488365986299</c:v>
                </c:pt>
                <c:pt idx="910">
                  <c:v>5054.545317085257</c:v>
                </c:pt>
                <c:pt idx="911">
                  <c:v>5060.6005045300744</c:v>
                </c:pt>
                <c:pt idx="912">
                  <c:v>5066.6539068101411</c:v>
                </c:pt>
                <c:pt idx="913">
                  <c:v>5072.7055023610119</c:v>
                </c:pt>
                <c:pt idx="914">
                  <c:v>5078.7552695644099</c:v>
                </c:pt>
                <c:pt idx="915">
                  <c:v>5084.8031867482296</c:v>
                </c:pt>
                <c:pt idx="916">
                  <c:v>5090.8492321865269</c:v>
                </c:pt>
                <c:pt idx="917">
                  <c:v>5096.8933840995342</c:v>
                </c:pt>
                <c:pt idx="918">
                  <c:v>5102.9356206536449</c:v>
                </c:pt>
                <c:pt idx="919">
                  <c:v>5108.9759199614236</c:v>
                </c:pt>
                <c:pt idx="920">
                  <c:v>5115.0142600816034</c:v>
                </c:pt>
                <c:pt idx="921">
                  <c:v>5121.0506190190818</c:v>
                </c:pt>
                <c:pt idx="922">
                  <c:v>5127.0849747249285</c:v>
                </c:pt>
                <c:pt idx="923">
                  <c:v>5133.1173050963807</c:v>
                </c:pt>
                <c:pt idx="924">
                  <c:v>5139.1475879768414</c:v>
                </c:pt>
                <c:pt idx="925">
                  <c:v>5145.1758011558813</c:v>
                </c:pt>
                <c:pt idx="926">
                  <c:v>5151.2019223692414</c:v>
                </c:pt>
                <c:pt idx="927">
                  <c:v>5157.2259292988292</c:v>
                </c:pt>
                <c:pt idx="928">
                  <c:v>5163.2477995727222</c:v>
                </c:pt>
                <c:pt idx="929">
                  <c:v>5169.267510765163</c:v>
                </c:pt>
                <c:pt idx="930">
                  <c:v>5175.2850403965622</c:v>
                </c:pt>
                <c:pt idx="931">
                  <c:v>5181.3003659335045</c:v>
                </c:pt>
                <c:pt idx="932">
                  <c:v>5187.3134647887327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A3-4E60-89C3-CF0AF0B27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87248"/>
        <c:axId val="574685584"/>
      </c:scatterChart>
      <c:valAx>
        <c:axId val="574687248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in 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5584"/>
        <c:crosses val="autoZero"/>
        <c:crossBetween val="midCat"/>
        <c:majorUnit val="100"/>
      </c:valAx>
      <c:valAx>
        <c:axId val="574685584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Stress in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724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Tflank-exit sub-suface temperature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'304SS'!$L$11:$BS$11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'304SS'!$L$44:$BS$44</c:f>
              <c:numCache>
                <c:formatCode>0.00</c:formatCode>
                <c:ptCount val="60"/>
                <c:pt idx="0">
                  <c:v>88.840296612702502</c:v>
                </c:pt>
                <c:pt idx="1">
                  <c:v>87.975925606823679</c:v>
                </c:pt>
                <c:pt idx="2">
                  <c:v>87.111683124965893</c:v>
                </c:pt>
                <c:pt idx="3">
                  <c:v>86.247697633821986</c:v>
                </c:pt>
                <c:pt idx="4">
                  <c:v>85.384097485471088</c:v>
                </c:pt>
                <c:pt idx="5">
                  <c:v>84.521010860178194</c:v>
                </c:pt>
                <c:pt idx="6">
                  <c:v>83.658565709321479</c:v>
                </c:pt>
                <c:pt idx="7">
                  <c:v>82.796889698489636</c:v>
                </c:pt>
                <c:pt idx="8">
                  <c:v>81.936110150791393</c:v>
                </c:pt>
                <c:pt idx="9">
                  <c:v>81.076353990419136</c:v>
                </c:pt>
                <c:pt idx="10">
                  <c:v>80.217747686508517</c:v>
                </c:pt>
                <c:pt idx="11">
                  <c:v>79.360417197335082</c:v>
                </c:pt>
                <c:pt idx="12">
                  <c:v>78.504487914889339</c:v>
                </c:pt>
                <c:pt idx="13">
                  <c:v>77.650084609870575</c:v>
                </c:pt>
                <c:pt idx="14">
                  <c:v>76.797331377139912</c:v>
                </c:pt>
                <c:pt idx="15">
                  <c:v>75.946351581672104</c:v>
                </c:pt>
                <c:pt idx="16">
                  <c:v>75.097267805045362</c:v>
                </c:pt>
                <c:pt idx="17">
                  <c:v>74.25020179250798</c:v>
                </c:pt>
                <c:pt idx="18">
                  <c:v>73.405274400659707</c:v>
                </c:pt>
                <c:pt idx="19">
                  <c:v>72.562605545785246</c:v>
                </c:pt>
                <c:pt idx="20">
                  <c:v>71.722314152876891</c:v>
                </c:pt>
                <c:pt idx="21">
                  <c:v>70.884518105382043</c:v>
                </c:pt>
                <c:pt idx="22">
                  <c:v>70.049334195711154</c:v>
                </c:pt>
                <c:pt idx="23">
                  <c:v>69.216878076540524</c:v>
                </c:pt>
                <c:pt idx="24">
                  <c:v>68.387264212943776</c:v>
                </c:pt>
                <c:pt idx="25">
                  <c:v>67.560605835384706</c:v>
                </c:pt>
                <c:pt idx="26">
                  <c:v>66.737014893603799</c:v>
                </c:pt>
                <c:pt idx="27">
                  <c:v>65.916602011429163</c:v>
                </c:pt>
                <c:pt idx="28">
                  <c:v>65.099476442542496</c:v>
                </c:pt>
                <c:pt idx="29">
                  <c:v>64.28574602722874</c:v>
                </c:pt>
                <c:pt idx="30">
                  <c:v>63.475517150138252</c:v>
                </c:pt>
                <c:pt idx="31">
                  <c:v>62.668894699088149</c:v>
                </c:pt>
                <c:pt idx="32">
                  <c:v>61.865982024929409</c:v>
                </c:pt>
                <c:pt idx="33">
                  <c:v>61.066880902504529</c:v>
                </c:pt>
                <c:pt idx="34">
                  <c:v>60.271691492719945</c:v>
                </c:pt>
                <c:pt idx="35">
                  <c:v>59.48051230575615</c:v>
                </c:pt>
                <c:pt idx="36">
                  <c:v>58.69344016543716</c:v>
                </c:pt>
                <c:pt idx="37">
                  <c:v>57.910570174780077</c:v>
                </c:pt>
                <c:pt idx="38">
                  <c:v>57.131995682744346</c:v>
                </c:pt>
                <c:pt idx="39">
                  <c:v>56.357808252198751</c:v>
                </c:pt>
                <c:pt idx="40">
                  <c:v>55.588097629123801</c:v>
                </c:pt>
                <c:pt idx="41">
                  <c:v>54.822951713064917</c:v>
                </c:pt>
                <c:pt idx="42">
                  <c:v>54.062456528851527</c:v>
                </c:pt>
                <c:pt idx="43">
                  <c:v>53.306696199595621</c:v>
                </c:pt>
                <c:pt idx="44">
                  <c:v>52.55575292098181</c:v>
                </c:pt>
                <c:pt idx="45">
                  <c:v>51.809706936860444</c:v>
                </c:pt>
                <c:pt idx="46">
                  <c:v>51.068636516153191</c:v>
                </c:pt>
                <c:pt idx="47">
                  <c:v>50.332617931080094</c:v>
                </c:pt>
                <c:pt idx="48">
                  <c:v>49.601725436715363</c:v>
                </c:pt>
                <c:pt idx="49">
                  <c:v>48.87603125187804</c:v>
                </c:pt>
                <c:pt idx="50">
                  <c:v>48.155605541362696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F3-4954-958C-F622098F123B}"/>
            </c:ext>
          </c:extLst>
        </c:ser>
        <c:ser>
          <c:idx val="1"/>
          <c:order val="1"/>
          <c:tx>
            <c:strRef>
              <c:f>'304SS'!$K$62</c:f>
              <c:strCache>
                <c:ptCount val="1"/>
                <c:pt idx="0">
                  <c:v>Residual Stress in MPa: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'304SS'!$L$11:$BS$11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'304SS'!$L$62:$BS$62</c:f>
              <c:numCache>
                <c:formatCode>0</c:formatCode>
                <c:ptCount val="60"/>
                <c:pt idx="0">
                  <c:v>11.854324840351978</c:v>
                </c:pt>
                <c:pt idx="1">
                  <c:v>7.0493728557721624</c:v>
                </c:pt>
                <c:pt idx="2">
                  <c:v>2.2451353233729492</c:v>
                </c:pt>
                <c:pt idx="3">
                  <c:v>-2.5576736233469433</c:v>
                </c:pt>
                <c:pt idx="4">
                  <c:v>-7.3583404880147327</c:v>
                </c:pt>
                <c:pt idx="5">
                  <c:v>-12.156152729355426</c:v>
                </c:pt>
                <c:pt idx="6">
                  <c:v>-16.95039907845279</c:v>
                </c:pt>
                <c:pt idx="7">
                  <c:v>-21.740369855065921</c:v>
                </c:pt>
                <c:pt idx="8">
                  <c:v>-26.525357282765697</c:v>
                </c:pt>
                <c:pt idx="9">
                  <c:v>-31.304655802659056</c:v>
                </c:pt>
                <c:pt idx="10">
                  <c:v>-36.077562385467786</c:v>
                </c:pt>
                <c:pt idx="11">
                  <c:v>-40.843376841733971</c:v>
                </c:pt>
                <c:pt idx="12">
                  <c:v>-45.60140212992161</c:v>
                </c:pt>
                <c:pt idx="13">
                  <c:v>-50.350944662190443</c:v>
                </c:pt>
                <c:pt idx="14">
                  <c:v>-55.091314607616937</c:v>
                </c:pt>
                <c:pt idx="15">
                  <c:v>-59.821826192642902</c:v>
                </c:pt>
                <c:pt idx="16">
                  <c:v>-64.541797998533298</c:v>
                </c:pt>
                <c:pt idx="17">
                  <c:v>-69.250553255627381</c:v>
                </c:pt>
                <c:pt idx="18">
                  <c:v>-73.947420134172717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F3-4954-958C-F622098F123B}"/>
            </c:ext>
          </c:extLst>
        </c:ser>
        <c:ser>
          <c:idx val="2"/>
          <c:order val="2"/>
          <c:tx>
            <c:strRef>
              <c:f>'304SS'!$J$61</c:f>
              <c:strCache>
                <c:ptCount val="1"/>
                <c:pt idx="0">
                  <c:v>Tc</c:v>
                </c:pt>
              </c:strCache>
            </c:strRef>
          </c:tx>
          <c:spPr>
            <a:ln w="539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'304SS'!$L$11:$BS$11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'304SS'!$L$63:$BS$63</c:f>
              <c:numCache>
                <c:formatCode>General</c:formatCode>
                <c:ptCount val="60"/>
                <c:pt idx="0">
                  <c:v>73</c:v>
                </c:pt>
                <c:pt idx="1">
                  <c:v>73</c:v>
                </c:pt>
                <c:pt idx="2">
                  <c:v>73</c:v>
                </c:pt>
                <c:pt idx="3">
                  <c:v>73</c:v>
                </c:pt>
                <c:pt idx="4">
                  <c:v>73</c:v>
                </c:pt>
                <c:pt idx="5">
                  <c:v>73</c:v>
                </c:pt>
                <c:pt idx="6">
                  <c:v>73</c:v>
                </c:pt>
                <c:pt idx="7">
                  <c:v>73</c:v>
                </c:pt>
                <c:pt idx="8">
                  <c:v>73</c:v>
                </c:pt>
                <c:pt idx="9">
                  <c:v>73</c:v>
                </c:pt>
                <c:pt idx="10">
                  <c:v>73</c:v>
                </c:pt>
                <c:pt idx="11">
                  <c:v>73</c:v>
                </c:pt>
                <c:pt idx="12">
                  <c:v>73</c:v>
                </c:pt>
                <c:pt idx="13">
                  <c:v>73</c:v>
                </c:pt>
                <c:pt idx="14">
                  <c:v>73</c:v>
                </c:pt>
                <c:pt idx="15">
                  <c:v>73</c:v>
                </c:pt>
                <c:pt idx="16">
                  <c:v>73</c:v>
                </c:pt>
                <c:pt idx="17">
                  <c:v>73</c:v>
                </c:pt>
                <c:pt idx="18">
                  <c:v>73</c:v>
                </c:pt>
                <c:pt idx="19">
                  <c:v>73</c:v>
                </c:pt>
                <c:pt idx="20">
                  <c:v>73</c:v>
                </c:pt>
                <c:pt idx="21">
                  <c:v>73</c:v>
                </c:pt>
                <c:pt idx="22">
                  <c:v>73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73</c:v>
                </c:pt>
                <c:pt idx="27">
                  <c:v>73</c:v>
                </c:pt>
                <c:pt idx="28">
                  <c:v>73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73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73</c:v>
                </c:pt>
                <c:pt idx="37">
                  <c:v>73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73</c:v>
                </c:pt>
                <c:pt idx="43">
                  <c:v>73</c:v>
                </c:pt>
                <c:pt idx="44">
                  <c:v>73</c:v>
                </c:pt>
                <c:pt idx="45">
                  <c:v>73</c:v>
                </c:pt>
                <c:pt idx="46">
                  <c:v>73</c:v>
                </c:pt>
                <c:pt idx="47">
                  <c:v>73</c:v>
                </c:pt>
                <c:pt idx="48">
                  <c:v>73</c:v>
                </c:pt>
                <c:pt idx="49">
                  <c:v>73</c:v>
                </c:pt>
                <c:pt idx="50">
                  <c:v>73</c:v>
                </c:pt>
                <c:pt idx="51">
                  <c:v>73</c:v>
                </c:pt>
                <c:pt idx="52">
                  <c:v>73</c:v>
                </c:pt>
                <c:pt idx="53">
                  <c:v>73</c:v>
                </c:pt>
                <c:pt idx="54">
                  <c:v>73</c:v>
                </c:pt>
                <c:pt idx="55">
                  <c:v>73</c:v>
                </c:pt>
                <c:pt idx="56">
                  <c:v>73</c:v>
                </c:pt>
                <c:pt idx="57">
                  <c:v>73</c:v>
                </c:pt>
                <c:pt idx="58">
                  <c:v>73</c:v>
                </c:pt>
                <c:pt idx="59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F3-4954-958C-F622098F1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54080"/>
        <c:axId val="561754496"/>
      </c:scatterChart>
      <c:valAx>
        <c:axId val="561754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496"/>
        <c:crosses val="autoZero"/>
        <c:crossBetween val="midCat"/>
      </c:valAx>
      <c:valAx>
        <c:axId val="56175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'304SS'!$J$97:$J$100</c:f>
              <c:numCache>
                <c:formatCode>General</c:formatCode>
                <c:ptCount val="4"/>
                <c:pt idx="0">
                  <c:v>100</c:v>
                </c:pt>
                <c:pt idx="1">
                  <c:v>315</c:v>
                </c:pt>
                <c:pt idx="2">
                  <c:v>538</c:v>
                </c:pt>
                <c:pt idx="3">
                  <c:v>649</c:v>
                </c:pt>
              </c:numCache>
            </c:numRef>
          </c:xVal>
          <c:yVal>
            <c:numRef>
              <c:f>'304SS'!$L$97:$L$100</c:f>
              <c:numCache>
                <c:formatCode>General</c:formatCode>
                <c:ptCount val="4"/>
                <c:pt idx="0">
                  <c:v>1.6899999999999997E-5</c:v>
                </c:pt>
                <c:pt idx="1">
                  <c:v>1.73E-5</c:v>
                </c:pt>
                <c:pt idx="2">
                  <c:v>1.8399999999999997E-5</c:v>
                </c:pt>
                <c:pt idx="3">
                  <c:v>1.8699999999999997E-5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B-4221-841D-8D428D08E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77648"/>
        <c:axId val="181980560"/>
      </c:scatterChart>
      <c:valAx>
        <c:axId val="18197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0560"/>
        <c:crosses val="autoZero"/>
        <c:crossBetween val="midCat"/>
      </c:valAx>
      <c:valAx>
        <c:axId val="1819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7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63500" cap="rnd">
              <a:gradFill>
                <a:gsLst>
                  <a:gs pos="50500">
                    <a:srgbClr val="FFC000"/>
                  </a:gs>
                  <a:gs pos="100000">
                    <a:srgbClr val="00B050"/>
                  </a:gs>
                  <a:gs pos="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xVal>
            <c:numRef>
              <c:f>'AA60601'!$B$14:$B$57</c:f>
              <c:numCache>
                <c:formatCode>General</c:formatCode>
                <c:ptCount val="44"/>
                <c:pt idx="0">
                  <c:v>-2.0009999999999999</c:v>
                </c:pt>
                <c:pt idx="1">
                  <c:v>-1.9009999999999998</c:v>
                </c:pt>
                <c:pt idx="2">
                  <c:v>-1.8009999999999997</c:v>
                </c:pt>
                <c:pt idx="3">
                  <c:v>-1.7009999999999996</c:v>
                </c:pt>
                <c:pt idx="4">
                  <c:v>-1.6009999999999995</c:v>
                </c:pt>
                <c:pt idx="5">
                  <c:v>-1.5009999999999994</c:v>
                </c:pt>
                <c:pt idx="6">
                  <c:v>-1.4009999999999994</c:v>
                </c:pt>
                <c:pt idx="7">
                  <c:v>-1.3009999999999993</c:v>
                </c:pt>
                <c:pt idx="8">
                  <c:v>-1.2009999999999992</c:v>
                </c:pt>
                <c:pt idx="9">
                  <c:v>-1.1009999999999991</c:v>
                </c:pt>
                <c:pt idx="10">
                  <c:v>-1.000999999999999</c:v>
                </c:pt>
                <c:pt idx="11">
                  <c:v>-0.90099999999999902</c:v>
                </c:pt>
                <c:pt idx="12">
                  <c:v>-0.80099999999999905</c:v>
                </c:pt>
                <c:pt idx="13">
                  <c:v>-0.70099999999999907</c:v>
                </c:pt>
                <c:pt idx="14">
                  <c:v>-0.60099999999999909</c:v>
                </c:pt>
                <c:pt idx="15">
                  <c:v>-0.50099999999999911</c:v>
                </c:pt>
                <c:pt idx="16">
                  <c:v>-0.40099999999999913</c:v>
                </c:pt>
                <c:pt idx="17">
                  <c:v>-0.30099999999999916</c:v>
                </c:pt>
                <c:pt idx="18">
                  <c:v>-0.20099999999999915</c:v>
                </c:pt>
                <c:pt idx="19">
                  <c:v>-0.10099999999999915</c:v>
                </c:pt>
                <c:pt idx="20">
                  <c:v>-9.9999999999914047E-4</c:v>
                </c:pt>
                <c:pt idx="21">
                  <c:v>9.9000000000000865E-2</c:v>
                </c:pt>
                <c:pt idx="22">
                  <c:v>0.19900000000000087</c:v>
                </c:pt>
                <c:pt idx="23">
                  <c:v>0.29900000000000088</c:v>
                </c:pt>
                <c:pt idx="24">
                  <c:v>0.39900000000000091</c:v>
                </c:pt>
                <c:pt idx="25">
                  <c:v>0.49900000000000089</c:v>
                </c:pt>
                <c:pt idx="26">
                  <c:v>0.59900000000000087</c:v>
                </c:pt>
                <c:pt idx="27">
                  <c:v>0.69900000000000084</c:v>
                </c:pt>
                <c:pt idx="28">
                  <c:v>0.79900000000000082</c:v>
                </c:pt>
                <c:pt idx="29">
                  <c:v>0.8990000000000008</c:v>
                </c:pt>
                <c:pt idx="30" formatCode="0.00">
                  <c:v>0.99900000000000078</c:v>
                </c:pt>
                <c:pt idx="31">
                  <c:v>1.0990000000000009</c:v>
                </c:pt>
                <c:pt idx="32">
                  <c:v>1.199000000000001</c:v>
                </c:pt>
                <c:pt idx="33">
                  <c:v>1.299000000000001</c:v>
                </c:pt>
                <c:pt idx="34">
                  <c:v>1.3990000000000011</c:v>
                </c:pt>
                <c:pt idx="35">
                  <c:v>1.4990000000000012</c:v>
                </c:pt>
                <c:pt idx="36">
                  <c:v>1.5990000000000013</c:v>
                </c:pt>
                <c:pt idx="37">
                  <c:v>1.6990000000000014</c:v>
                </c:pt>
                <c:pt idx="38">
                  <c:v>1.7990000000000015</c:v>
                </c:pt>
                <c:pt idx="39">
                  <c:v>1.8990000000000016</c:v>
                </c:pt>
                <c:pt idx="40">
                  <c:v>1.9990000000000017</c:v>
                </c:pt>
                <c:pt idx="41">
                  <c:v>2.9990000000000014</c:v>
                </c:pt>
                <c:pt idx="42">
                  <c:v>3.9990000000000014</c:v>
                </c:pt>
                <c:pt idx="43">
                  <c:v>4.9990000000000014</c:v>
                </c:pt>
              </c:numCache>
            </c:numRef>
          </c:xVal>
          <c:yVal>
            <c:numRef>
              <c:f>'AA60601'!$L$14:$L$57</c:f>
              <c:numCache>
                <c:formatCode>0</c:formatCode>
                <c:ptCount val="44"/>
                <c:pt idx="0">
                  <c:v>20.017841415037235</c:v>
                </c:pt>
                <c:pt idx="1">
                  <c:v>20.033243869622588</c:v>
                </c:pt>
                <c:pt idx="2">
                  <c:v>20.062202313190561</c:v>
                </c:pt>
                <c:pt idx="3">
                  <c:v>20.116981777710237</c:v>
                </c:pt>
                <c:pt idx="4">
                  <c:v>20.22141574773924</c:v>
                </c:pt>
                <c:pt idx="5">
                  <c:v>20.422566998455078</c:v>
                </c:pt>
                <c:pt idx="6">
                  <c:v>20.815533070109637</c:v>
                </c:pt>
                <c:pt idx="7">
                  <c:v>21.599458556874076</c:v>
                </c:pt>
                <c:pt idx="8">
                  <c:v>23.218009540222297</c:v>
                </c:pt>
                <c:pt idx="9">
                  <c:v>26.798682866373866</c:v>
                </c:pt>
                <c:pt idx="10">
                  <c:v>37.450666057082472</c:v>
                </c:pt>
                <c:pt idx="11">
                  <c:v>51.499857060049322</c:v>
                </c:pt>
                <c:pt idx="12">
                  <c:v>59.908947602733967</c:v>
                </c:pt>
                <c:pt idx="13">
                  <c:v>66.711823948516539</c:v>
                </c:pt>
                <c:pt idx="14">
                  <c:v>72.600347854455435</c:v>
                </c:pt>
                <c:pt idx="15">
                  <c:v>77.872960060011152</c:v>
                </c:pt>
                <c:pt idx="16">
                  <c:v>82.692580372041803</c:v>
                </c:pt>
                <c:pt idx="17">
                  <c:v>87.16006487576486</c:v>
                </c:pt>
                <c:pt idx="18">
                  <c:v>91.342928593011024</c:v>
                </c:pt>
                <c:pt idx="19">
                  <c:v>95.288642125150389</c:v>
                </c:pt>
                <c:pt idx="20">
                  <c:v>99.03138385302293</c:v>
                </c:pt>
                <c:pt idx="21">
                  <c:v>102.59538062061515</c:v>
                </c:pt>
                <c:pt idx="22">
                  <c:v>105.99596613692403</c:v>
                </c:pt>
                <c:pt idx="23">
                  <c:v>109.2383479340665</c:v>
                </c:pt>
                <c:pt idx="24">
                  <c:v>112.31300019474047</c:v>
                </c:pt>
                <c:pt idx="25">
                  <c:v>115.18475382484141</c:v>
                </c:pt>
                <c:pt idx="26">
                  <c:v>117.76852672752668</c:v>
                </c:pt>
                <c:pt idx="27">
                  <c:v>119.87370304654566</c:v>
                </c:pt>
                <c:pt idx="28">
                  <c:v>121.06395082168827</c:v>
                </c:pt>
                <c:pt idx="29">
                  <c:v>120.21813447724678</c:v>
                </c:pt>
                <c:pt idx="30" formatCode="0.00">
                  <c:v>112.23262575254397</c:v>
                </c:pt>
                <c:pt idx="31">
                  <c:v>100.78641698619592</c:v>
                </c:pt>
                <c:pt idx="32">
                  <c:v>94.921141838211014</c:v>
                </c:pt>
                <c:pt idx="33">
                  <c:v>90.606755338990197</c:v>
                </c:pt>
                <c:pt idx="34">
                  <c:v>87.154813435284709</c:v>
                </c:pt>
                <c:pt idx="35">
                  <c:v>84.269909738341255</c:v>
                </c:pt>
                <c:pt idx="36">
                  <c:v>81.791791413057183</c:v>
                </c:pt>
                <c:pt idx="37">
                  <c:v>79.621883098489405</c:v>
                </c:pt>
                <c:pt idx="38">
                  <c:v>77.69448813745889</c:v>
                </c:pt>
                <c:pt idx="39">
                  <c:v>75.963313934690575</c:v>
                </c:pt>
                <c:pt idx="40">
                  <c:v>74.394352257904359</c:v>
                </c:pt>
                <c:pt idx="41">
                  <c:v>63.882744104741647</c:v>
                </c:pt>
                <c:pt idx="42">
                  <c:v>57.896126046612238</c:v>
                </c:pt>
                <c:pt idx="43">
                  <c:v>53.868549434241125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39-4173-9816-CD8F6F99E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092495"/>
        <c:axId val="1391092911"/>
      </c:scatterChart>
      <c:valAx>
        <c:axId val="13910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911"/>
        <c:crosses val="autoZero"/>
        <c:crossBetween val="midCat"/>
      </c:valAx>
      <c:valAx>
        <c:axId val="13910929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spPr>
            <a:ln w="952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val>
            <c:numRef>
              <c:f>'AA60601'!$L$14:$L$56</c:f>
              <c:numCache>
                <c:formatCode>0</c:formatCode>
                <c:ptCount val="43"/>
                <c:pt idx="0">
                  <c:v>20.017841415037235</c:v>
                </c:pt>
                <c:pt idx="1">
                  <c:v>20.033243869622588</c:v>
                </c:pt>
                <c:pt idx="2">
                  <c:v>20.062202313190561</c:v>
                </c:pt>
                <c:pt idx="3">
                  <c:v>20.116981777710237</c:v>
                </c:pt>
                <c:pt idx="4">
                  <c:v>20.22141574773924</c:v>
                </c:pt>
                <c:pt idx="5">
                  <c:v>20.422566998455078</c:v>
                </c:pt>
                <c:pt idx="6">
                  <c:v>20.815533070109637</c:v>
                </c:pt>
                <c:pt idx="7">
                  <c:v>21.599458556874076</c:v>
                </c:pt>
                <c:pt idx="8">
                  <c:v>23.218009540222297</c:v>
                </c:pt>
                <c:pt idx="9">
                  <c:v>26.798682866373866</c:v>
                </c:pt>
                <c:pt idx="10">
                  <c:v>37.450666057082472</c:v>
                </c:pt>
                <c:pt idx="11">
                  <c:v>51.499857060049322</c:v>
                </c:pt>
                <c:pt idx="12">
                  <c:v>59.908947602733967</c:v>
                </c:pt>
                <c:pt idx="13">
                  <c:v>66.711823948516539</c:v>
                </c:pt>
                <c:pt idx="14">
                  <c:v>72.600347854455435</c:v>
                </c:pt>
                <c:pt idx="15">
                  <c:v>77.872960060011152</c:v>
                </c:pt>
                <c:pt idx="16">
                  <c:v>82.692580372041803</c:v>
                </c:pt>
                <c:pt idx="17">
                  <c:v>87.16006487576486</c:v>
                </c:pt>
                <c:pt idx="18">
                  <c:v>91.342928593011024</c:v>
                </c:pt>
                <c:pt idx="19">
                  <c:v>95.288642125150389</c:v>
                </c:pt>
                <c:pt idx="20">
                  <c:v>99.03138385302293</c:v>
                </c:pt>
                <c:pt idx="21">
                  <c:v>102.59538062061515</c:v>
                </c:pt>
                <c:pt idx="22">
                  <c:v>105.99596613692403</c:v>
                </c:pt>
                <c:pt idx="23">
                  <c:v>109.2383479340665</c:v>
                </c:pt>
                <c:pt idx="24">
                  <c:v>112.31300019474047</c:v>
                </c:pt>
                <c:pt idx="25">
                  <c:v>115.18475382484141</c:v>
                </c:pt>
                <c:pt idx="26">
                  <c:v>117.76852672752668</c:v>
                </c:pt>
                <c:pt idx="27">
                  <c:v>119.87370304654566</c:v>
                </c:pt>
                <c:pt idx="28">
                  <c:v>121.06395082168827</c:v>
                </c:pt>
                <c:pt idx="29">
                  <c:v>120.21813447724678</c:v>
                </c:pt>
                <c:pt idx="30" formatCode="0.00">
                  <c:v>112.23262575254397</c:v>
                </c:pt>
                <c:pt idx="31">
                  <c:v>100.78641698619592</c:v>
                </c:pt>
                <c:pt idx="32">
                  <c:v>94.921141838211014</c:v>
                </c:pt>
                <c:pt idx="33">
                  <c:v>90.606755338990197</c:v>
                </c:pt>
                <c:pt idx="34">
                  <c:v>87.154813435284709</c:v>
                </c:pt>
                <c:pt idx="35">
                  <c:v>84.269909738341255</c:v>
                </c:pt>
                <c:pt idx="36">
                  <c:v>81.791791413057183</c:v>
                </c:pt>
                <c:pt idx="37">
                  <c:v>79.621883098489405</c:v>
                </c:pt>
                <c:pt idx="38">
                  <c:v>77.69448813745889</c:v>
                </c:pt>
                <c:pt idx="39">
                  <c:v>75.963313934690575</c:v>
                </c:pt>
                <c:pt idx="40">
                  <c:v>74.394352257904359</c:v>
                </c:pt>
                <c:pt idx="41">
                  <c:v>63.882744104741647</c:v>
                </c:pt>
                <c:pt idx="42">
                  <c:v>57.896126046612238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0-4AEF-B119-5BC092426826}"/>
            </c:ext>
          </c:extLst>
        </c:ser>
        <c:ser>
          <c:idx val="1"/>
          <c:order val="1"/>
          <c:spPr>
            <a:ln w="952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val>
            <c:numRef>
              <c:f>'AA60601'!$M$14:$M$56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20.145220894426696</c:v>
                </c:pt>
                <c:pt idx="6">
                  <c:v>20.532850339740552</c:v>
                </c:pt>
                <c:pt idx="7">
                  <c:v>21.306129824970554</c:v>
                </c:pt>
                <c:pt idx="8">
                  <c:v>22.902700280139488</c:v>
                </c:pt>
                <c:pt idx="9">
                  <c:v>26.434746722271939</c:v>
                </c:pt>
                <c:pt idx="10">
                  <c:v>36.942071994201662</c:v>
                </c:pt>
                <c:pt idx="11">
                  <c:v>50.800469724720529</c:v>
                </c:pt>
                <c:pt idx="12">
                  <c:v>59.095361670303646</c:v>
                </c:pt>
                <c:pt idx="13">
                  <c:v>65.805852408986368</c:v>
                </c:pt>
                <c:pt idx="14">
                  <c:v>71.614407956201617</c:v>
                </c:pt>
                <c:pt idx="15">
                  <c:v>76.815416114461314</c:v>
                </c:pt>
                <c:pt idx="16">
                  <c:v>81.569584178665394</c:v>
                </c:pt>
                <c:pt idx="17">
                  <c:v>85.976398570643511</c:v>
                </c:pt>
                <c:pt idx="18">
                  <c:v>90.102457432958971</c:v>
                </c:pt>
                <c:pt idx="19">
                  <c:v>93.994586698446952</c:v>
                </c:pt>
                <c:pt idx="20">
                  <c:v>97.686500592742618</c:v>
                </c:pt>
                <c:pt idx="21">
                  <c:v>101.20209695022301</c:v>
                </c:pt>
                <c:pt idx="22">
                  <c:v>104.55650124237751</c:v>
                </c:pt>
                <c:pt idx="23">
                  <c:v>107.7548502810877</c:v>
                </c:pt>
                <c:pt idx="24">
                  <c:v>110.78774761321598</c:v>
                </c:pt>
                <c:pt idx="25">
                  <c:v>113.6205017541196</c:v>
                </c:pt>
                <c:pt idx="26">
                  <c:v>116.16918605367735</c:v>
                </c:pt>
                <c:pt idx="27">
                  <c:v>118.24577329031423</c:v>
                </c:pt>
                <c:pt idx="28">
                  <c:v>119.41985705515935</c:v>
                </c:pt>
                <c:pt idx="29">
                  <c:v>118.58552721326538</c:v>
                </c:pt>
                <c:pt idx="30">
                  <c:v>110.70846468602875</c:v>
                </c:pt>
                <c:pt idx="31">
                  <c:v>99.417699719056287</c:v>
                </c:pt>
                <c:pt idx="32">
                  <c:v>93.632077202959977</c:v>
                </c:pt>
                <c:pt idx="33">
                  <c:v>89.376281687278208</c:v>
                </c:pt>
                <c:pt idx="34">
                  <c:v>85.971218446690699</c:v>
                </c:pt>
                <c:pt idx="35">
                  <c:v>83.125492821774372</c:v>
                </c:pt>
                <c:pt idx="36">
                  <c:v>80.68102827091009</c:v>
                </c:pt>
                <c:pt idx="37">
                  <c:v>78.540588123453219</c:v>
                </c:pt>
                <c:pt idx="38">
                  <c:v>76.639367907419555</c:v>
                </c:pt>
                <c:pt idx="39">
                  <c:v>74.931703698305242</c:v>
                </c:pt>
                <c:pt idx="40">
                  <c:v>73.384049108353878</c:v>
                </c:pt>
                <c:pt idx="41">
                  <c:v>63.015192528417643</c:v>
                </c:pt>
                <c:pt idx="42">
                  <c:v>57.109874984315375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0-4AEF-B119-5BC092426826}"/>
            </c:ext>
          </c:extLst>
        </c:ser>
        <c:ser>
          <c:idx val="2"/>
          <c:order val="2"/>
          <c:spPr>
            <a:ln w="952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val>
            <c:numRef>
              <c:f>'AA60601'!$N$14:$N$56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20.250249495658693</c:v>
                </c:pt>
                <c:pt idx="7">
                  <c:v>21.012886063241055</c:v>
                </c:pt>
                <c:pt idx="8">
                  <c:v>22.587482357453212</c:v>
                </c:pt>
                <c:pt idx="9">
                  <c:v>26.070916001587957</c:v>
                </c:pt>
                <c:pt idx="10">
                  <c:v>36.43362525860703</c:v>
                </c:pt>
                <c:pt idx="11">
                  <c:v>50.101284984832034</c:v>
                </c:pt>
                <c:pt idx="12">
                  <c:v>58.282011413859827</c:v>
                </c:pt>
                <c:pt idx="13">
                  <c:v>64.900143307298109</c:v>
                </c:pt>
                <c:pt idx="14">
                  <c:v>70.628753660671364</c:v>
                </c:pt>
                <c:pt idx="15">
                  <c:v>75.758178513579836</c:v>
                </c:pt>
                <c:pt idx="16">
                  <c:v>80.446913289875951</c:v>
                </c:pt>
                <c:pt idx="17">
                  <c:v>84.793075144759669</c:v>
                </c:pt>
                <c:pt idx="18">
                  <c:v>88.862345607124382</c:v>
                </c:pt>
                <c:pt idx="19">
                  <c:v>92.700906128015149</c:v>
                </c:pt>
                <c:pt idx="20">
                  <c:v>96.34200691231672</c:v>
                </c:pt>
                <c:pt idx="21">
                  <c:v>99.809216880102738</c:v>
                </c:pt>
                <c:pt idx="22">
                  <c:v>103.11745332567628</c:v>
                </c:pt>
                <c:pt idx="23">
                  <c:v>106.27178236116956</c:v>
                </c:pt>
                <c:pt idx="24">
                  <c:v>109.2629368601358</c:v>
                </c:pt>
                <c:pt idx="25">
                  <c:v>112.05670280904221</c:v>
                </c:pt>
                <c:pt idx="26">
                  <c:v>114.57030866978432</c:v>
                </c:pt>
                <c:pt idx="27">
                  <c:v>116.61831510559847</c:v>
                </c:pt>
                <c:pt idx="28">
                  <c:v>117.77623954246533</c:v>
                </c:pt>
                <c:pt idx="29">
                  <c:v>116.95339287575945</c:v>
                </c:pt>
                <c:pt idx="30">
                  <c:v>109.18474513177257</c:v>
                </c:pt>
                <c:pt idx="31">
                  <c:v>98.049378935901103</c:v>
                </c:pt>
                <c:pt idx="32">
                  <c:v>92.343385978270106</c:v>
                </c:pt>
                <c:pt idx="33">
                  <c:v>88.146164473749536</c:v>
                </c:pt>
                <c:pt idx="34">
                  <c:v>84.787966316675536</c:v>
                </c:pt>
                <c:pt idx="35">
                  <c:v>81.981407414855141</c:v>
                </c:pt>
                <c:pt idx="36">
                  <c:v>79.570586889733605</c:v>
                </c:pt>
                <c:pt idx="37">
                  <c:v>77.4596063731789</c:v>
                </c:pt>
                <c:pt idx="38">
                  <c:v>75.584553319957337</c:v>
                </c:pt>
                <c:pt idx="39">
                  <c:v>73.900392294225711</c:v>
                </c:pt>
                <c:pt idx="40">
                  <c:v>72.374038618966196</c:v>
                </c:pt>
                <c:pt idx="41">
                  <c:v>62.147892260609986</c:v>
                </c:pt>
                <c:pt idx="42">
                  <c:v>56.323851679760338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0-4AEF-B119-5BC092426826}"/>
            </c:ext>
          </c:extLst>
        </c:ser>
        <c:ser>
          <c:idx val="3"/>
          <c:order val="3"/>
          <c:spPr>
            <a:ln w="952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val>
            <c:numRef>
              <c:f>'AA60601'!$O$14:$O$56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20.719812168025381</c:v>
                </c:pt>
                <c:pt idx="8">
                  <c:v>22.272447030193025</c:v>
                </c:pt>
                <c:pt idx="9">
                  <c:v>25.707296036132934</c:v>
                </c:pt>
                <c:pt idx="10">
                  <c:v>35.925473049565774</c:v>
                </c:pt>
                <c:pt idx="11">
                  <c:v>49.402505259780284</c:v>
                </c:pt>
                <c:pt idx="12">
                  <c:v>57.469132304600066</c:v>
                </c:pt>
                <c:pt idx="13">
                  <c:v>63.994958853250225</c:v>
                </c:pt>
                <c:pt idx="14">
                  <c:v>69.643670322415801</c:v>
                </c:pt>
                <c:pt idx="15">
                  <c:v>74.701553335839037</c:v>
                </c:pt>
                <c:pt idx="16">
                  <c:v>79.324892727589372</c:v>
                </c:pt>
                <c:pt idx="17">
                  <c:v>83.610437179408365</c:v>
                </c:pt>
                <c:pt idx="18">
                  <c:v>87.622952137483864</c:v>
                </c:pt>
                <c:pt idx="19">
                  <c:v>91.407974944397921</c:v>
                </c:pt>
                <c:pt idx="20">
                  <c:v>94.998292053077009</c:v>
                </c:pt>
                <c:pt idx="21">
                  <c:v>98.417143659820596</c:v>
                </c:pt>
                <c:pt idx="22">
                  <c:v>101.67923900233572</c:v>
                </c:pt>
                <c:pt idx="23">
                  <c:v>104.78957353395924</c:v>
                </c:pt>
                <c:pt idx="24">
                  <c:v>107.73900938002052</c:v>
                </c:pt>
                <c:pt idx="25">
                  <c:v>110.49380972151333</c:v>
                </c:pt>
                <c:pt idx="26">
                  <c:v>112.97235746323136</c:v>
                </c:pt>
                <c:pt idx="27">
                  <c:v>114.9917996541453</c:v>
                </c:pt>
                <c:pt idx="28">
                  <c:v>116.13357412360375</c:v>
                </c:pt>
                <c:pt idx="29">
                  <c:v>115.32220398025838</c:v>
                </c:pt>
                <c:pt idx="30">
                  <c:v>107.66190821838555</c:v>
                </c:pt>
                <c:pt idx="31">
                  <c:v>96.681850776192888</c:v>
                </c:pt>
                <c:pt idx="32">
                  <c:v>91.055441250230118</c:v>
                </c:pt>
                <c:pt idx="33">
                  <c:v>86.916759826863128</c:v>
                </c:pt>
                <c:pt idx="34">
                  <c:v>83.605399605893552</c:v>
                </c:pt>
                <c:pt idx="35">
                  <c:v>80.837984739168249</c:v>
                </c:pt>
                <c:pt idx="36">
                  <c:v>78.460788750906474</c:v>
                </c:pt>
                <c:pt idx="37">
                  <c:v>76.379250800253899</c:v>
                </c:pt>
                <c:pt idx="38">
                  <c:v>74.530349752063444</c:v>
                </c:pt>
                <c:pt idx="39">
                  <c:v>72.869678295089585</c:v>
                </c:pt>
                <c:pt idx="40">
                  <c:v>71.364613195599176</c:v>
                </c:pt>
                <c:pt idx="41">
                  <c:v>61.281094391462268</c:v>
                </c:pt>
                <c:pt idx="42">
                  <c:v>55.538283692780489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20-4AEF-B119-5BC092426826}"/>
            </c:ext>
          </c:extLst>
        </c:ser>
        <c:ser>
          <c:idx val="4"/>
          <c:order val="4"/>
          <c:spPr>
            <a:ln w="952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val>
            <c:numRef>
              <c:f>'AA60601'!$P$14:$P$56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20.42699288810179</c:v>
                </c:pt>
                <c:pt idx="8">
                  <c:v>21.957685397769453</c:v>
                </c:pt>
                <c:pt idx="9">
                  <c:v>25.343991974636683</c:v>
                </c:pt>
                <c:pt idx="10">
                  <c:v>35.417762310492471</c:v>
                </c:pt>
                <c:pt idx="11">
                  <c:v>48.704332617128912</c:v>
                </c:pt>
                <c:pt idx="12">
                  <c:v>56.656959404440499</c:v>
                </c:pt>
                <c:pt idx="13">
                  <c:v>63.090560800884369</c:v>
                </c:pt>
                <c:pt idx="14">
                  <c:v>68.659442800000505</c:v>
                </c:pt>
                <c:pt idx="15">
                  <c:v>73.645846127704687</c:v>
                </c:pt>
                <c:pt idx="16">
                  <c:v>78.203846948788652</c:v>
                </c:pt>
                <c:pt idx="17">
                  <c:v>82.428826660431142</c:v>
                </c:pt>
                <c:pt idx="18">
                  <c:v>86.384635421984285</c:v>
                </c:pt>
                <c:pt idx="19">
                  <c:v>90.116167027152542</c:v>
                </c:pt>
                <c:pt idx="20">
                  <c:v>93.655744579800171</c:v>
                </c:pt>
                <c:pt idx="21">
                  <c:v>97.026279838039542</c:v>
                </c:pt>
                <c:pt idx="22">
                  <c:v>100.24227416373603</c:v>
                </c:pt>
                <c:pt idx="23">
                  <c:v>103.30865241281771</c:v>
                </c:pt>
                <c:pt idx="24">
                  <c:v>106.21640585009936</c:v>
                </c:pt>
                <c:pt idx="25">
                  <c:v>108.93227443652665</c:v>
                </c:pt>
                <c:pt idx="26">
                  <c:v>111.3757945168402</c:v>
                </c:pt>
                <c:pt idx="27">
                  <c:v>113.3666972787576</c:v>
                </c:pt>
                <c:pt idx="28">
                  <c:v>114.49233581149663</c:v>
                </c:pt>
                <c:pt idx="29">
                  <c:v>113.69243222099445</c:v>
                </c:pt>
                <c:pt idx="30">
                  <c:v>106.14039430773548</c:v>
                </c:pt>
                <c:pt idx="31">
                  <c:v>95.315510690849209</c:v>
                </c:pt>
                <c:pt idx="32">
                  <c:v>89.768615456453716</c:v>
                </c:pt>
                <c:pt idx="33">
                  <c:v>85.688423256077542</c:v>
                </c:pt>
                <c:pt idx="34">
                  <c:v>82.423860279581461</c:v>
                </c:pt>
                <c:pt idx="35">
                  <c:v>79.695555440589658</c:v>
                </c:pt>
                <c:pt idx="36">
                  <c:v>77.351954777028467</c:v>
                </c:pt>
                <c:pt idx="37">
                  <c:v>75.299833813310954</c:v>
                </c:pt>
                <c:pt idx="38">
                  <c:v>73.477062049941736</c:v>
                </c:pt>
                <c:pt idx="39">
                  <c:v>71.83985975457405</c:v>
                </c:pt>
                <c:pt idx="40">
                  <c:v>70.356064735868983</c:v>
                </c:pt>
                <c:pt idx="41">
                  <c:v>60.41504957468883</c:v>
                </c:pt>
                <c:pt idx="42">
                  <c:v>54.753398187678826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20-4AEF-B119-5BC092426826}"/>
            </c:ext>
          </c:extLst>
        </c:ser>
        <c:ser>
          <c:idx val="5"/>
          <c:order val="5"/>
          <c:spPr>
            <a:ln w="952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val>
            <c:numRef>
              <c:f>'AA60601'!$Q$14:$Q$56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20.134512751173329</c:v>
                </c:pt>
                <c:pt idx="8">
                  <c:v>21.643288321951584</c:v>
                </c:pt>
                <c:pt idx="9">
                  <c:v>24.981108691538605</c:v>
                </c:pt>
                <c:pt idx="10">
                  <c:v>34.910639601485883</c:v>
                </c:pt>
                <c:pt idx="11">
                  <c:v>48.006968597329184</c:v>
                </c:pt>
                <c:pt idx="12">
                  <c:v>55.845727162116027</c:v>
                </c:pt>
                <c:pt idx="13">
                  <c:v>62.187210221432011</c:v>
                </c:pt>
                <c:pt idx="14">
                  <c:v>67.67635520891055</c:v>
                </c:pt>
                <c:pt idx="15">
                  <c:v>72.591361638595686</c:v>
                </c:pt>
                <c:pt idx="16">
                  <c:v>77.084099564080006</c:v>
                </c:pt>
                <c:pt idx="17">
                  <c:v>81.248584681567095</c:v>
                </c:pt>
                <c:pt idx="18">
                  <c:v>85.147752923657592</c:v>
                </c:pt>
                <c:pt idx="19">
                  <c:v>88.825855280536047</c:v>
                </c:pt>
                <c:pt idx="20">
                  <c:v>92.31475204365492</c:v>
                </c:pt>
                <c:pt idx="21">
                  <c:v>95.637026913336243</c:v>
                </c:pt>
                <c:pt idx="22">
                  <c:v>98.80697361636534</c:v>
                </c:pt>
                <c:pt idx="23">
                  <c:v>101.82944649302736</c:v>
                </c:pt>
                <c:pt idx="24">
                  <c:v>104.69556579805328</c:v>
                </c:pt>
                <c:pt idx="25">
                  <c:v>107.37254772013456</c:v>
                </c:pt>
                <c:pt idx="26">
                  <c:v>109.78108070804578</c:v>
                </c:pt>
                <c:pt idx="27">
                  <c:v>111.74347709530458</c:v>
                </c:pt>
                <c:pt idx="28">
                  <c:v>112.85299837994982</c:v>
                </c:pt>
                <c:pt idx="29">
                  <c:v>112.06454806174089</c:v>
                </c:pt>
                <c:pt idx="30">
                  <c:v>104.6206426129645</c:v>
                </c:pt>
                <c:pt idx="31">
                  <c:v>93.950753099216442</c:v>
                </c:pt>
                <c:pt idx="32">
                  <c:v>88.483280063015798</c:v>
                </c:pt>
                <c:pt idx="33">
                  <c:v>84.461509343471278</c:v>
                </c:pt>
                <c:pt idx="34">
                  <c:v>81.24368941092726</c:v>
                </c:pt>
                <c:pt idx="35">
                  <c:v>78.554449302474225</c:v>
                </c:pt>
                <c:pt idx="36">
                  <c:v>76.244405053542394</c:v>
                </c:pt>
                <c:pt idx="37">
                  <c:v>74.22166700603529</c:v>
                </c:pt>
                <c:pt idx="38">
                  <c:v>72.424994264575957</c:v>
                </c:pt>
                <c:pt idx="39">
                  <c:v>70.81123394885509</c:v>
                </c:pt>
                <c:pt idx="40">
                  <c:v>69.348684375949219</c:v>
                </c:pt>
                <c:pt idx="41">
                  <c:v>59.550007810150049</c:v>
                </c:pt>
                <c:pt idx="42">
                  <c:v>53.969421736178781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20-4AEF-B119-5BC092426826}"/>
            </c:ext>
          </c:extLst>
        </c:ser>
        <c:ser>
          <c:idx val="6"/>
          <c:order val="6"/>
          <c:spPr>
            <a:ln w="952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val>
            <c:numRef>
              <c:f>'AA60601'!$R$14:$R$56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21.329346348188498</c:v>
                </c:pt>
                <c:pt idx="9">
                  <c:v>24.618750696175326</c:v>
                </c:pt>
                <c:pt idx="10">
                  <c:v>34.404250972420392</c:v>
                </c:pt>
                <c:pt idx="11">
                  <c:v>47.310614039203102</c:v>
                </c:pt>
                <c:pt idx="12">
                  <c:v>55.03566921016759</c:v>
                </c:pt>
                <c:pt idx="13">
                  <c:v>61.285167277248931</c:v>
                </c:pt>
                <c:pt idx="14">
                  <c:v>66.694690675530552</c:v>
                </c:pt>
                <c:pt idx="15">
                  <c:v>71.538403556996926</c:v>
                </c:pt>
                <c:pt idx="16">
                  <c:v>75.965973057473661</c:v>
                </c:pt>
                <c:pt idx="17">
                  <c:v>80.070051149094681</c:v>
                </c:pt>
                <c:pt idx="18">
                  <c:v>83.912660861088128</c:v>
                </c:pt>
                <c:pt idx="19">
                  <c:v>87.537411310601854</c:v>
                </c:pt>
                <c:pt idx="20">
                  <c:v>90.97570064661555</c:v>
                </c:pt>
                <c:pt idx="21">
                  <c:v>94.249784986537435</c:v>
                </c:pt>
                <c:pt idx="22">
                  <c:v>97.373750722632622</c:v>
                </c:pt>
                <c:pt idx="23">
                  <c:v>100.35238178161751</c:v>
                </c:pt>
                <c:pt idx="24">
                  <c:v>103.17692722142131</c:v>
                </c:pt>
                <c:pt idx="25">
                  <c:v>105.81507876912302</c:v>
                </c:pt>
                <c:pt idx="26">
                  <c:v>108.18867530981557</c:v>
                </c:pt>
                <c:pt idx="27">
                  <c:v>110.12260658650719</c:v>
                </c:pt>
                <c:pt idx="28">
                  <c:v>111.21603395340517</c:v>
                </c:pt>
                <c:pt idx="29">
                  <c:v>110.43902032843022</c:v>
                </c:pt>
                <c:pt idx="30">
                  <c:v>103.10309081816797</c:v>
                </c:pt>
                <c:pt idx="31">
                  <c:v>92.587971047536186</c:v>
                </c:pt>
                <c:pt idx="32">
                  <c:v>87.199805242794469</c:v>
                </c:pt>
                <c:pt idx="33">
                  <c:v>83.236371436704815</c:v>
                </c:pt>
                <c:pt idx="34">
                  <c:v>80.065226885729899</c:v>
                </c:pt>
                <c:pt idx="35">
                  <c:v>77.414994960091406</c:v>
                </c:pt>
                <c:pt idx="36">
                  <c:v>75.138458551567268</c:v>
                </c:pt>
                <c:pt idx="37">
                  <c:v>73.145060887350994</c:v>
                </c:pt>
                <c:pt idx="38">
                  <c:v>71.374449388447317</c:v>
                </c:pt>
                <c:pt idx="39">
                  <c:v>69.784097119191543</c:v>
                </c:pt>
                <c:pt idx="40">
                  <c:v>68.342762238471735</c:v>
                </c:pt>
                <c:pt idx="41">
                  <c:v>58.68621822737375</c:v>
                </c:pt>
                <c:pt idx="42">
                  <c:v>53.186580121232318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20-4AEF-B119-5BC092426826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val>
            <c:numRef>
              <c:f>'AA60601'!$S$14:$S$56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21.015949627388117</c:v>
                </c:pt>
                <c:pt idx="9">
                  <c:v>24.25702204249632</c:v>
                </c:pt>
                <c:pt idx="10">
                  <c:v>33.898741836775194</c:v>
                </c:pt>
                <c:pt idx="11">
                  <c:v>46.61546890644108</c:v>
                </c:pt>
                <c:pt idx="12">
                  <c:v>54.227018163109797</c:v>
                </c:pt>
                <c:pt idx="13">
                  <c:v>60.384690997064013</c:v>
                </c:pt>
                <c:pt idx="14">
                  <c:v>65.71473109255524</c:v>
                </c:pt>
                <c:pt idx="15">
                  <c:v>70.487274248106445</c:v>
                </c:pt>
                <c:pt idx="16">
                  <c:v>74.849788507793633</c:v>
                </c:pt>
                <c:pt idx="17">
                  <c:v>78.893564488190691</c:v>
                </c:pt>
                <c:pt idx="18">
                  <c:v>82.679713900679616</c:v>
                </c:pt>
                <c:pt idx="19">
                  <c:v>86.25120510417365</c:v>
                </c:pt>
                <c:pt idx="20">
                  <c:v>89.638974907826665</c:v>
                </c:pt>
                <c:pt idx="21">
                  <c:v>92.864952415077497</c:v>
                </c:pt>
                <c:pt idx="22">
                  <c:v>95.943017043768691</c:v>
                </c:pt>
                <c:pt idx="23">
                  <c:v>98.877882429341867</c:v>
                </c:pt>
                <c:pt idx="24">
                  <c:v>101.66092620921967</c:v>
                </c:pt>
                <c:pt idx="25">
                  <c:v>104.26031482295579</c:v>
                </c:pt>
                <c:pt idx="26">
                  <c:v>106.59903559388903</c:v>
                </c:pt>
                <c:pt idx="27">
                  <c:v>108.50455119808538</c:v>
                </c:pt>
                <c:pt idx="28">
                  <c:v>109.58191259907774</c:v>
                </c:pt>
                <c:pt idx="29">
                  <c:v>108.81631580414104</c:v>
                </c:pt>
                <c:pt idx="30">
                  <c:v>101.58817470028413</c:v>
                </c:pt>
                <c:pt idx="31">
                  <c:v>91.227555869397221</c:v>
                </c:pt>
                <c:pt idx="32">
                  <c:v>85.91855955568299</c:v>
                </c:pt>
                <c:pt idx="33">
                  <c:v>82.013361343767713</c:v>
                </c:pt>
                <c:pt idx="34">
                  <c:v>78.888811108775855</c:v>
                </c:pt>
                <c:pt idx="35">
                  <c:v>76.277519616721065</c:v>
                </c:pt>
                <c:pt idx="36">
                  <c:v>74.034432852342945</c:v>
                </c:pt>
                <c:pt idx="37">
                  <c:v>72.070324613176012</c:v>
                </c:pt>
                <c:pt idx="38">
                  <c:v>70.325729093782883</c:v>
                </c:pt>
                <c:pt idx="39">
                  <c:v>68.75874421600578</c:v>
                </c:pt>
                <c:pt idx="40">
                  <c:v>67.338587181893118</c:v>
                </c:pt>
                <c:pt idx="41">
                  <c:v>57.823928870335088</c:v>
                </c:pt>
                <c:pt idx="42">
                  <c:v>52.405098141968736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20-4AEF-B119-5BC092426826}"/>
            </c:ext>
          </c:extLst>
        </c:ser>
        <c:ser>
          <c:idx val="8"/>
          <c:order val="8"/>
          <c:spPr>
            <a:ln w="952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val>
            <c:numRef>
              <c:f>'AA60601'!$T$14:$T$56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20.703187838266061</c:v>
                </c:pt>
                <c:pt idx="9">
                  <c:v>23.896026239437422</c:v>
                </c:pt>
                <c:pt idx="10">
                  <c:v>33.394256846382959</c:v>
                </c:pt>
                <c:pt idx="11">
                  <c:v>45.92173211536398</c:v>
                </c:pt>
                <c:pt idx="12">
                  <c:v>53.420005417069241</c:v>
                </c:pt>
                <c:pt idx="13">
                  <c:v>59.486039052865792</c:v>
                </c:pt>
                <c:pt idx="14">
                  <c:v>64.736756876182085</c:v>
                </c:pt>
                <c:pt idx="15">
                  <c:v>69.438274493394218</c:v>
                </c:pt>
                <c:pt idx="16">
                  <c:v>73.735865312117667</c:v>
                </c:pt>
                <c:pt idx="17">
                  <c:v>77.719461351428961</c:v>
                </c:pt>
                <c:pt idx="18">
                  <c:v>81.449264851164543</c:v>
                </c:pt>
                <c:pt idx="19">
                  <c:v>84.967604710158639</c:v>
                </c:pt>
                <c:pt idx="20">
                  <c:v>88.30495733239897</c:v>
                </c:pt>
                <c:pt idx="21">
                  <c:v>91.482925469874729</c:v>
                </c:pt>
                <c:pt idx="22">
                  <c:v>94.515181985329477</c:v>
                </c:pt>
                <c:pt idx="23">
                  <c:v>97.406370365337892</c:v>
                </c:pt>
                <c:pt idx="24">
                  <c:v>100.14799656631814</c:v>
                </c:pt>
                <c:pt idx="25">
                  <c:v>102.70870077854636</c:v>
                </c:pt>
                <c:pt idx="26">
                  <c:v>105.01261643690829</c:v>
                </c:pt>
                <c:pt idx="27">
                  <c:v>106.88977393784806</c:v>
                </c:pt>
                <c:pt idx="28">
                  <c:v>107.95110192206509</c:v>
                </c:pt>
                <c:pt idx="29">
                  <c:v>107.19689882703612</c:v>
                </c:pt>
                <c:pt idx="30">
                  <c:v>100.07632775373938</c:v>
                </c:pt>
                <c:pt idx="31">
                  <c:v>89.869896848661782</c:v>
                </c:pt>
                <c:pt idx="32">
                  <c:v>84.639909631132085</c:v>
                </c:pt>
                <c:pt idx="33">
                  <c:v>80.792829029950084</c:v>
                </c:pt>
                <c:pt idx="34">
                  <c:v>77.714778712355454</c:v>
                </c:pt>
                <c:pt idx="35">
                  <c:v>75.142348761818155</c:v>
                </c:pt>
                <c:pt idx="36">
                  <c:v>72.932643873682679</c:v>
                </c:pt>
                <c:pt idx="37">
                  <c:v>70.997765720131795</c:v>
                </c:pt>
                <c:pt idx="38">
                  <c:v>69.279133472711322</c:v>
                </c:pt>
                <c:pt idx="39">
                  <c:v>67.735468644829197</c:v>
                </c:pt>
                <c:pt idx="40">
                  <c:v>66.336446551687487</c:v>
                </c:pt>
                <c:pt idx="41">
                  <c:v>56.963386483804811</c:v>
                </c:pt>
                <c:pt idx="42">
                  <c:v>51.625199420064718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20-4AEF-B119-5BC092426826}"/>
            </c:ext>
          </c:extLst>
        </c:ser>
        <c:ser>
          <c:idx val="9"/>
          <c:order val="9"/>
          <c:spPr>
            <a:ln w="952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val>
            <c:numRef>
              <c:f>'AA60601'!$U$14:$U$56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20.391150110375957</c:v>
                </c:pt>
                <c:pt idx="9">
                  <c:v>23.535866162080911</c:v>
                </c:pt>
                <c:pt idx="10">
                  <c:v>32.890939767277686</c:v>
                </c:pt>
                <c:pt idx="11">
                  <c:v>45.229601364196711</c:v>
                </c:pt>
                <c:pt idx="12">
                  <c:v>52.614860951181257</c:v>
                </c:pt>
                <c:pt idx="13">
                  <c:v>58.58946753874708</c:v>
                </c:pt>
                <c:pt idx="14">
                  <c:v>63.761046725435094</c:v>
                </c:pt>
                <c:pt idx="15">
                  <c:v>68.391703232446659</c:v>
                </c:pt>
                <c:pt idx="16">
                  <c:v>72.624520911644368</c:v>
                </c:pt>
                <c:pt idx="17">
                  <c:v>76.548076329837343</c:v>
                </c:pt>
                <c:pt idx="18">
                  <c:v>80.221664360794591</c:v>
                </c:pt>
                <c:pt idx="19">
                  <c:v>83.68697592365757</c:v>
                </c:pt>
                <c:pt idx="20">
                  <c:v>86.974028083111818</c:v>
                </c:pt>
                <c:pt idx="21">
                  <c:v>90.104097995219007</c:v>
                </c:pt>
                <c:pt idx="22">
                  <c:v>93.09065244581042</c:v>
                </c:pt>
                <c:pt idx="23">
                  <c:v>95.938264934992361</c:v>
                </c:pt>
                <c:pt idx="24">
                  <c:v>98.638569441112807</c:v>
                </c:pt>
                <c:pt idx="25">
                  <c:v>101.16067880841065</c:v>
                </c:pt>
                <c:pt idx="26">
                  <c:v>103.42986993000551</c:v>
                </c:pt>
                <c:pt idx="27">
                  <c:v>105.27873497830171</c:v>
                </c:pt>
                <c:pt idx="28">
                  <c:v>106.32406666401009</c:v>
                </c:pt>
                <c:pt idx="29">
                  <c:v>105.58123089182914</c:v>
                </c:pt>
                <c:pt idx="30">
                  <c:v>98.567980818387539</c:v>
                </c:pt>
                <c:pt idx="31">
                  <c:v>88.51538088534997</c:v>
                </c:pt>
                <c:pt idx="32">
                  <c:v>83.364219853478303</c:v>
                </c:pt>
                <c:pt idx="33">
                  <c:v>79.575122317473557</c:v>
                </c:pt>
                <c:pt idx="34">
                  <c:v>76.543464267337285</c:v>
                </c:pt>
                <c:pt idx="35">
                  <c:v>74.009805891650814</c:v>
                </c:pt>
                <c:pt idx="36">
                  <c:v>71.83340559882636</c:v>
                </c:pt>
                <c:pt idx="37">
                  <c:v>69.927689861590039</c:v>
                </c:pt>
                <c:pt idx="38">
                  <c:v>68.234960779699108</c:v>
                </c:pt>
                <c:pt idx="39">
                  <c:v>66.714562014477437</c:v>
                </c:pt>
                <c:pt idx="40">
                  <c:v>65.336625933722914</c:v>
                </c:pt>
                <c:pt idx="41">
                  <c:v>56.10483630157254</c:v>
                </c:pt>
                <c:pt idx="42">
                  <c:v>50.847106207813809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20-4AEF-B119-5BC092426826}"/>
            </c:ext>
          </c:extLst>
        </c:ser>
        <c:ser>
          <c:idx val="10"/>
          <c:order val="10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'AA60601'!$V$14:$V$56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20.079924947931307</c:v>
                </c:pt>
                <c:pt idx="9">
                  <c:v>23.176643963729191</c:v>
                </c:pt>
                <c:pt idx="10">
                  <c:v>32.388933356819294</c:v>
                </c:pt>
                <c:pt idx="11">
                  <c:v>44.539272964097499</c:v>
                </c:pt>
                <c:pt idx="12">
                  <c:v>51.811813131029048</c:v>
                </c:pt>
                <c:pt idx="13">
                  <c:v>57.695230752023932</c:v>
                </c:pt>
                <c:pt idx="14">
                  <c:v>62.787877383963441</c:v>
                </c:pt>
                <c:pt idx="15">
                  <c:v>67.347857307466029</c:v>
                </c:pt>
                <c:pt idx="16">
                  <c:v>71.516070520379287</c:v>
                </c:pt>
                <c:pt idx="17">
                  <c:v>75.379741666926094</c:v>
                </c:pt>
                <c:pt idx="18">
                  <c:v>78.997260617645054</c:v>
                </c:pt>
                <c:pt idx="19">
                  <c:v>82.409681973323288</c:v>
                </c:pt>
                <c:pt idx="20">
                  <c:v>85.6465646554919</c:v>
                </c:pt>
                <c:pt idx="21">
                  <c:v>88.728861072156931</c:v>
                </c:pt>
                <c:pt idx="22">
                  <c:v>91.66983246887429</c:v>
                </c:pt>
                <c:pt idx="23">
                  <c:v>94.473982541531029</c:v>
                </c:pt>
                <c:pt idx="24">
                  <c:v>97.133072957027935</c:v>
                </c:pt>
                <c:pt idx="25">
                  <c:v>99.616687982746626</c:v>
                </c:pt>
                <c:pt idx="26">
                  <c:v>101.85124499240501</c:v>
                </c:pt>
                <c:pt idx="27">
                  <c:v>103.67189126334537</c:v>
                </c:pt>
                <c:pt idx="28">
                  <c:v>104.70126830589081</c:v>
                </c:pt>
                <c:pt idx="29">
                  <c:v>103.96977025534964</c:v>
                </c:pt>
                <c:pt idx="30">
                  <c:v>97.063561711275298</c:v>
                </c:pt>
                <c:pt idx="31">
                  <c:v>87.164392164960177</c:v>
                </c:pt>
                <c:pt idx="32">
                  <c:v>82.091852050508322</c:v>
                </c:pt>
                <c:pt idx="33">
                  <c:v>78.360586588210964</c:v>
                </c:pt>
                <c:pt idx="34">
                  <c:v>75.375199997213741</c:v>
                </c:pt>
                <c:pt idx="35">
                  <c:v>72.880212232811274</c:v>
                </c:pt>
                <c:pt idx="36">
                  <c:v>70.73702980808217</c:v>
                </c:pt>
                <c:pt idx="37">
                  <c:v>68.860400546433752</c:v>
                </c:pt>
                <c:pt idx="38">
                  <c:v>67.193507176635308</c:v>
                </c:pt>
                <c:pt idx="39">
                  <c:v>65.696313887815165</c:v>
                </c:pt>
                <c:pt idx="40">
                  <c:v>64.339408910174001</c:v>
                </c:pt>
                <c:pt idx="41">
                  <c:v>55.248521836847857</c:v>
                </c:pt>
                <c:pt idx="42">
                  <c:v>50.07103919816953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20-4AEF-B119-5BC092426826}"/>
            </c:ext>
          </c:extLst>
        </c:ser>
        <c:ser>
          <c:idx val="11"/>
          <c:order val="11"/>
          <c:spPr>
            <a:ln w="952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val>
            <c:numRef>
              <c:f>'AA60601'!$W$14:$W$56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22.818460989017364</c:v>
                </c:pt>
                <c:pt idx="10">
                  <c:v>31.888379242270002</c:v>
                </c:pt>
                <c:pt idx="11">
                  <c:v>43.850941672183581</c:v>
                </c:pt>
                <c:pt idx="12">
                  <c:v>51.011088514405166</c:v>
                </c:pt>
                <c:pt idx="13">
                  <c:v>56.803580976940616</c:v>
                </c:pt>
                <c:pt idx="14">
                  <c:v>61.817523404654565</c:v>
                </c:pt>
                <c:pt idx="15">
                  <c:v>66.307031210788381</c:v>
                </c:pt>
                <c:pt idx="16">
                  <c:v>70.41082685702672</c:v>
                </c:pt>
                <c:pt idx="17">
                  <c:v>74.214786976094985</c:v>
                </c:pt>
                <c:pt idx="18">
                  <c:v>77.77639905346021</c:v>
                </c:pt>
                <c:pt idx="19">
                  <c:v>81.136083212413155</c:v>
                </c:pt>
                <c:pt idx="20">
                  <c:v>84.322941556730854</c:v>
                </c:pt>
                <c:pt idx="21">
                  <c:v>87.357602685854133</c:v>
                </c:pt>
                <c:pt idx="22">
                  <c:v>90.253122899688108</c:v>
                </c:pt>
                <c:pt idx="23">
                  <c:v>93.013936291842953</c:v>
                </c:pt>
                <c:pt idx="24">
                  <c:v>95.631931848371437</c:v>
                </c:pt>
                <c:pt idx="25">
                  <c:v>98.077163895978941</c:v>
                </c:pt>
                <c:pt idx="26">
                  <c:v>100.27718698959083</c:v>
                </c:pt>
                <c:pt idx="27">
                  <c:v>102.06969611961277</c:v>
                </c:pt>
                <c:pt idx="28">
                  <c:v>103.08316467550345</c:v>
                </c:pt>
                <c:pt idx="29">
                  <c:v>102.36297154676843</c:v>
                </c:pt>
                <c:pt idx="30">
                  <c:v>95.56349486275839</c:v>
                </c:pt>
                <c:pt idx="31">
                  <c:v>85.817311831696514</c:v>
                </c:pt>
                <c:pt idx="32">
                  <c:v>80.823165185702933</c:v>
                </c:pt>
                <c:pt idx="33">
                  <c:v>77.149564489918646</c:v>
                </c:pt>
                <c:pt idx="34">
                  <c:v>74.210315495525208</c:v>
                </c:pt>
                <c:pt idx="35">
                  <c:v>71.753886468993599</c:v>
                </c:pt>
                <c:pt idx="36">
                  <c:v>69.643825813638898</c:v>
                </c:pt>
                <c:pt idx="37">
                  <c:v>67.79619888090491</c:v>
                </c:pt>
                <c:pt idx="38">
                  <c:v>66.155066480928326</c:v>
                </c:pt>
                <c:pt idx="39">
                  <c:v>64.681011535465743</c:v>
                </c:pt>
                <c:pt idx="40">
                  <c:v>63.345076818318432</c:v>
                </c:pt>
                <c:pt idx="41">
                  <c:v>54.394684675137867</c:v>
                </c:pt>
                <c:pt idx="42">
                  <c:v>49.297217337032947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920-4AEF-B119-5BC092426826}"/>
            </c:ext>
          </c:extLst>
        </c:ser>
        <c:ser>
          <c:idx val="12"/>
          <c:order val="12"/>
          <c:spPr>
            <a:ln w="952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val>
            <c:numRef>
              <c:f>'AA60601'!$X$14:$X$56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22.461417688187687</c:v>
                </c:pt>
                <c:pt idx="10">
                  <c:v>31.389417800994512</c:v>
                </c:pt>
                <c:pt idx="11">
                  <c:v>43.164800526789875</c:v>
                </c:pt>
                <c:pt idx="12">
                  <c:v>50.212911659670567</c:v>
                </c:pt>
                <c:pt idx="13">
                  <c:v>55.914768271267164</c:v>
                </c:pt>
                <c:pt idx="14">
                  <c:v>60.850256917395114</c:v>
                </c:pt>
                <c:pt idx="15">
                  <c:v>65.26951683577812</c:v>
                </c:pt>
                <c:pt idx="16">
                  <c:v>69.309099880466846</c:v>
                </c:pt>
                <c:pt idx="17">
                  <c:v>73.053538961819626</c:v>
                </c:pt>
                <c:pt idx="18">
                  <c:v>76.559422051459109</c:v>
                </c:pt>
                <c:pt idx="19">
                  <c:v>79.866536813973127</c:v>
                </c:pt>
                <c:pt idx="20">
                  <c:v>83.003529988896645</c:v>
                </c:pt>
                <c:pt idx="21">
                  <c:v>85.990707397406027</c:v>
                </c:pt>
                <c:pt idx="22">
                  <c:v>88.840921045855765</c:v>
                </c:pt>
                <c:pt idx="23">
                  <c:v>91.55853564704114</c:v>
                </c:pt>
                <c:pt idx="24">
                  <c:v>94.135567101060246</c:v>
                </c:pt>
                <c:pt idx="25">
                  <c:v>96.542538298297842</c:v>
                </c:pt>
                <c:pt idx="26">
                  <c:v>98.708137356580508</c:v>
                </c:pt>
                <c:pt idx="27">
                  <c:v>100.47259887301192</c:v>
                </c:pt>
                <c:pt idx="28">
                  <c:v>101.47020956019462</c:v>
                </c:pt>
                <c:pt idx="29">
                  <c:v>100.76128538303534</c:v>
                </c:pt>
                <c:pt idx="30">
                  <c:v>94.068200957483995</c:v>
                </c:pt>
                <c:pt idx="31">
                  <c:v>84.474517666066063</c:v>
                </c:pt>
                <c:pt idx="32">
                  <c:v>79.558515054596597</c:v>
                </c:pt>
                <c:pt idx="33">
                  <c:v>75.942395646397145</c:v>
                </c:pt>
                <c:pt idx="34">
                  <c:v>73.049137447063188</c:v>
                </c:pt>
                <c:pt idx="35">
                  <c:v>70.631144471425145</c:v>
                </c:pt>
                <c:pt idx="36">
                  <c:v>68.55410019792464</c:v>
                </c:pt>
                <c:pt idx="37">
                  <c:v>66.735383313904393</c:v>
                </c:pt>
                <c:pt idx="38">
                  <c:v>65.119929916971373</c:v>
                </c:pt>
                <c:pt idx="39">
                  <c:v>63.668939692814284</c:v>
                </c:pt>
                <c:pt idx="40">
                  <c:v>62.353908512559002</c:v>
                </c:pt>
                <c:pt idx="41">
                  <c:v>53.543564269894574</c:v>
                </c:pt>
                <c:pt idx="42">
                  <c:v>48.525857638050454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20-4AEF-B119-5BC092426826}"/>
            </c:ext>
          </c:extLst>
        </c:ser>
        <c:ser>
          <c:idx val="13"/>
          <c:order val="13"/>
          <c:spPr>
            <a:ln w="952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val>
            <c:numRef>
              <c:f>'AA60601'!$Y$14:$Y$56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22.105613532646807</c:v>
                </c:pt>
                <c:pt idx="10">
                  <c:v>30.892188042452773</c:v>
                </c:pt>
                <c:pt idx="11">
                  <c:v>42.481040685192617</c:v>
                </c:pt>
                <c:pt idx="12">
                  <c:v>49.417504936981217</c:v>
                </c:pt>
                <c:pt idx="13">
                  <c:v>55.029040256090063</c:v>
                </c:pt>
                <c:pt idx="14">
                  <c:v>59.886347400306825</c:v>
                </c:pt>
                <c:pt idx="15">
                  <c:v>64.235603231449929</c:v>
                </c:pt>
                <c:pt idx="16">
                  <c:v>68.211196529190985</c:v>
                </c:pt>
                <c:pt idx="17">
                  <c:v>71.89632114500958</c:v>
                </c:pt>
                <c:pt idx="18">
                  <c:v>75.346668658513536</c:v>
                </c:pt>
                <c:pt idx="19">
                  <c:v>78.601396470582671</c:v>
                </c:pt>
                <c:pt idx="20">
                  <c:v>81.688697536885257</c:v>
                </c:pt>
                <c:pt idx="21">
                  <c:v>84.628556020559174</c:v>
                </c:pt>
                <c:pt idx="22">
                  <c:v>87.433620343424224</c:v>
                </c:pt>
                <c:pt idx="23">
                  <c:v>90.108186078252018</c:v>
                </c:pt>
                <c:pt idx="24">
                  <c:v>92.644395598721431</c:v>
                </c:pt>
                <c:pt idx="25">
                  <c:v>95.013238732711486</c:v>
                </c:pt>
                <c:pt idx="26">
                  <c:v>97.144533226835776</c:v>
                </c:pt>
                <c:pt idx="27">
                  <c:v>98.881044471002397</c:v>
                </c:pt>
                <c:pt idx="28">
                  <c:v>99.862852325388019</c:v>
                </c:pt>
                <c:pt idx="29">
                  <c:v>99.165157990071251</c:v>
                </c:pt>
                <c:pt idx="30">
                  <c:v>92.578096580745168</c:v>
                </c:pt>
                <c:pt idx="31">
                  <c:v>83.13638376730043</c:v>
                </c:pt>
                <c:pt idx="32">
                  <c:v>78.298253985680461</c:v>
                </c:pt>
                <c:pt idx="33">
                  <c:v>74.739416371988852</c:v>
                </c:pt>
                <c:pt idx="34">
                  <c:v>71.891989353244938</c:v>
                </c:pt>
                <c:pt idx="35">
                  <c:v>69.512299033331644</c:v>
                </c:pt>
                <c:pt idx="36">
                  <c:v>67.468156555880398</c:v>
                </c:pt>
                <c:pt idx="37">
                  <c:v>65.678249386103033</c:v>
                </c:pt>
                <c:pt idx="38">
                  <c:v>64.088385871326636</c:v>
                </c:pt>
                <c:pt idx="39">
                  <c:v>62.660380320647029</c:v>
                </c:pt>
                <c:pt idx="40">
                  <c:v>61.36618013000674</c:v>
                </c:pt>
                <c:pt idx="41">
                  <c:v>52.695397741220056</c:v>
                </c:pt>
                <c:pt idx="42">
                  <c:v>47.757175000182784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920-4AEF-B119-5BC092426826}"/>
            </c:ext>
          </c:extLst>
        </c:ser>
        <c:ser>
          <c:idx val="14"/>
          <c:order val="14"/>
          <c:spPr>
            <a:ln w="952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val>
            <c:numRef>
              <c:f>'AA60601'!$Z$14:$Z$56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21.751146931923952</c:v>
                </c:pt>
                <c:pt idx="10">
                  <c:v>30.396827492150582</c:v>
                </c:pt>
                <c:pt idx="11">
                  <c:v>41.799851264025413</c:v>
                </c:pt>
                <c:pt idx="12">
                  <c:v>48.625088342646627</c:v>
                </c:pt>
                <c:pt idx="13">
                  <c:v>54.146641909090562</c:v>
                </c:pt>
                <c:pt idx="14">
                  <c:v>58.926061454777901</c:v>
                </c:pt>
                <c:pt idx="15">
                  <c:v>63.205576361161661</c:v>
                </c:pt>
                <c:pt idx="16">
                  <c:v>67.117420465059922</c:v>
                </c:pt>
                <c:pt idx="17">
                  <c:v>70.743453592923188</c:v>
                </c:pt>
                <c:pt idx="18">
                  <c:v>74.138474302101258</c:v>
                </c:pt>
                <c:pt idx="19">
                  <c:v>77.341012099081311</c:v>
                </c:pt>
                <c:pt idx="20">
                  <c:v>80.378807861549475</c:v>
                </c:pt>
                <c:pt idx="21">
                  <c:v>83.271525303796281</c:v>
                </c:pt>
                <c:pt idx="22">
                  <c:v>86.031610028430933</c:v>
                </c:pt>
                <c:pt idx="23">
                  <c:v>88.663288728115631</c:v>
                </c:pt>
                <c:pt idx="24">
                  <c:v>91.158829774664866</c:v>
                </c:pt>
                <c:pt idx="25">
                  <c:v>93.48968817811982</c:v>
                </c:pt>
                <c:pt idx="26">
                  <c:v>95.586807067330184</c:v>
                </c:pt>
                <c:pt idx="27">
                  <c:v>97.295473111139543</c:v>
                </c:pt>
                <c:pt idx="28">
                  <c:v>98.261537539440511</c:v>
                </c:pt>
                <c:pt idx="29">
                  <c:v>97.575030830244955</c:v>
                </c:pt>
                <c:pt idx="30">
                  <c:v>91.093593870702549</c:v>
                </c:pt>
                <c:pt idx="31">
                  <c:v>81.803280241046153</c:v>
                </c:pt>
                <c:pt idx="32">
                  <c:v>77.042730546267663</c:v>
                </c:pt>
                <c:pt idx="33">
                  <c:v>73.540959390812404</c:v>
                </c:pt>
                <c:pt idx="34">
                  <c:v>70.739191262044557</c:v>
                </c:pt>
                <c:pt idx="35">
                  <c:v>68.397659608807814</c:v>
                </c:pt>
                <c:pt idx="36">
                  <c:v>66.386295241509686</c:v>
                </c:pt>
                <c:pt idx="37">
                  <c:v>64.625089483215135</c:v>
                </c:pt>
                <c:pt idx="38">
                  <c:v>63.060719651971368</c:v>
                </c:pt>
                <c:pt idx="39">
                  <c:v>61.655612369761677</c:v>
                </c:pt>
                <c:pt idx="40">
                  <c:v>60.382164859953058</c:v>
                </c:pt>
                <c:pt idx="41">
                  <c:v>51.850419677911233</c:v>
                </c:pt>
                <c:pt idx="42">
                  <c:v>46.991382028300748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920-4AEF-B119-5BC092426826}"/>
            </c:ext>
          </c:extLst>
        </c:ser>
        <c:ser>
          <c:idx val="15"/>
          <c:order val="15"/>
          <c:spPr>
            <a:ln w="952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val>
            <c:numRef>
              <c:f>'AA60601'!$AA$14:$AA$56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21.398115152145433</c:v>
                </c:pt>
                <c:pt idx="10">
                  <c:v>29.90347207770921</c:v>
                </c:pt>
                <c:pt idx="11">
                  <c:v>41.121419182609145</c:v>
                </c:pt>
                <c:pt idx="12">
                  <c:v>47.835879316878078</c:v>
                </c:pt>
                <c:pt idx="13">
                  <c:v>53.267815361597528</c:v>
                </c:pt>
                <c:pt idx="14">
                  <c:v>57.969662584602155</c:v>
                </c:pt>
                <c:pt idx="15">
                  <c:v>62.179718865713518</c:v>
                </c:pt>
                <c:pt idx="16">
                  <c:v>66.028071821740923</c:v>
                </c:pt>
                <c:pt idx="17">
                  <c:v>69.595252654013919</c:v>
                </c:pt>
                <c:pt idx="18">
                  <c:v>72.935170512427504</c:v>
                </c:pt>
                <c:pt idx="19">
                  <c:v>76.085729550686722</c:v>
                </c:pt>
                <c:pt idx="20">
                  <c:v>79.074220398430882</c:v>
                </c:pt>
                <c:pt idx="21">
                  <c:v>81.919987618226017</c:v>
                </c:pt>
                <c:pt idx="22">
                  <c:v>84.635274814448636</c:v>
                </c:pt>
                <c:pt idx="23">
                  <c:v>87.224240078466579</c:v>
                </c:pt>
                <c:pt idx="24">
                  <c:v>89.679277270210775</c:v>
                </c:pt>
                <c:pt idx="25">
                  <c:v>91.972304698905688</c:v>
                </c:pt>
                <c:pt idx="26">
                  <c:v>94.035386320279926</c:v>
                </c:pt>
                <c:pt idx="27">
                  <c:v>95.716319876401116</c:v>
                </c:pt>
                <c:pt idx="28">
                  <c:v>96.666704605347775</c:v>
                </c:pt>
                <c:pt idx="29">
                  <c:v>95.99134023665205</c:v>
                </c:pt>
                <c:pt idx="30">
                  <c:v>89.615100176956389</c:v>
                </c:pt>
                <c:pt idx="31">
                  <c:v>80.475572892757697</c:v>
                </c:pt>
                <c:pt idx="32">
                  <c:v>75.792289253729351</c:v>
                </c:pt>
                <c:pt idx="33">
                  <c:v>72.347353561123782</c:v>
                </c:pt>
                <c:pt idx="34">
                  <c:v>69.591059502855359</c:v>
                </c:pt>
                <c:pt idx="35">
                  <c:v>67.28753205645593</c:v>
                </c:pt>
                <c:pt idx="36">
                  <c:v>65.308813119055955</c:v>
                </c:pt>
                <c:pt idx="37">
                  <c:v>63.576192593777066</c:v>
                </c:pt>
                <c:pt idx="38">
                  <c:v>62.037213251939868</c:v>
                </c:pt>
                <c:pt idx="39">
                  <c:v>60.654911549875941</c:v>
                </c:pt>
                <c:pt idx="40">
                  <c:v>59.402132717551282</c:v>
                </c:pt>
                <c:pt idx="41">
                  <c:v>51.008861943119314</c:v>
                </c:pt>
                <c:pt idx="42">
                  <c:v>46.228688857056753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920-4AEF-B119-5BC092426826}"/>
            </c:ext>
          </c:extLst>
        </c:ser>
        <c:ser>
          <c:idx val="16"/>
          <c:order val="16"/>
          <c:spPr>
            <a:ln w="952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val>
            <c:numRef>
              <c:f>'AA60601'!$AB$14:$AB$56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21.046614236137913</c:v>
                </c:pt>
                <c:pt idx="10">
                  <c:v>29.412256017211181</c:v>
                </c:pt>
                <c:pt idx="11">
                  <c:v>40.445929009411948</c:v>
                </c:pt>
                <c:pt idx="12">
                  <c:v>47.050092565178034</c:v>
                </c:pt>
                <c:pt idx="13">
                  <c:v>52.392799699695004</c:v>
                </c:pt>
                <c:pt idx="14">
                  <c:v>57.017410979530695</c:v>
                </c:pt>
                <c:pt idx="15">
                  <c:v>61.158309831180077</c:v>
                </c:pt>
                <c:pt idx="16">
                  <c:v>64.943446958170867</c:v>
                </c:pt>
                <c:pt idx="17">
                  <c:v>68.452030698074125</c:v>
                </c:pt>
                <c:pt idx="18">
                  <c:v>71.737084650098069</c:v>
                </c:pt>
                <c:pt idx="19">
                  <c:v>74.835890326904192</c:v>
                </c:pt>
                <c:pt idx="20">
                  <c:v>77.77529006251099</c:v>
                </c:pt>
                <c:pt idx="21">
                  <c:v>80.574310651708529</c:v>
                </c:pt>
                <c:pt idx="22">
                  <c:v>83.244994576572452</c:v>
                </c:pt>
                <c:pt idx="23">
                  <c:v>85.791431624654393</c:v>
                </c:pt>
                <c:pt idx="24">
                  <c:v>88.206140599843309</c:v>
                </c:pt>
                <c:pt idx="25">
                  <c:v>90.461501101526849</c:v>
                </c:pt>
                <c:pt idx="26">
                  <c:v>92.49069305203264</c:v>
                </c:pt>
                <c:pt idx="27">
                  <c:v>94.144014377799735</c:v>
                </c:pt>
                <c:pt idx="28">
                  <c:v>95.078787399808249</c:v>
                </c:pt>
                <c:pt idx="29">
                  <c:v>94.414517054700454</c:v>
                </c:pt>
                <c:pt idx="30">
                  <c:v>88.143017725939785</c:v>
                </c:pt>
                <c:pt idx="31">
                  <c:v>79.153622927216077</c:v>
                </c:pt>
                <c:pt idx="32">
                  <c:v>74.547270292499888</c:v>
                </c:pt>
                <c:pt idx="33">
                  <c:v>71.158923605184171</c:v>
                </c:pt>
                <c:pt idx="34">
                  <c:v>68.447906426649254</c:v>
                </c:pt>
                <c:pt idx="35">
                  <c:v>66.18221838814631</c:v>
                </c:pt>
                <c:pt idx="36">
                  <c:v>64.236003319151209</c:v>
                </c:pt>
                <c:pt idx="37">
                  <c:v>62.531844071765185</c:v>
                </c:pt>
                <c:pt idx="38">
                  <c:v>61.018145117687666</c:v>
                </c:pt>
                <c:pt idx="39">
                  <c:v>59.658550103152969</c:v>
                </c:pt>
                <c:pt idx="40">
                  <c:v>58.426350322019779</c:v>
                </c:pt>
                <c:pt idx="41">
                  <c:v>50.170953483891786</c:v>
                </c:pt>
                <c:pt idx="42">
                  <c:v>45.469302978275138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920-4AEF-B119-5BC092426826}"/>
            </c:ext>
          </c:extLst>
        </c:ser>
        <c:ser>
          <c:idx val="17"/>
          <c:order val="17"/>
          <c:spPr>
            <a:ln w="952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val>
            <c:numRef>
              <c:f>'AA60601'!$AC$14:$AC$56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20.696738925269496</c:v>
                </c:pt>
                <c:pt idx="10">
                  <c:v>28.923311709974634</c:v>
                </c:pt>
                <c:pt idx="11">
                  <c:v>39.773562811848826</c:v>
                </c:pt>
                <c:pt idx="12">
                  <c:v>46.267939883614453</c:v>
                </c:pt>
                <c:pt idx="13">
                  <c:v>51.521830769655772</c:v>
                </c:pt>
                <c:pt idx="14">
                  <c:v>56.06956330353146</c:v>
                </c:pt>
                <c:pt idx="15">
                  <c:v>60.14162456179217</c:v>
                </c:pt>
                <c:pt idx="16">
                  <c:v>63.863838217381492</c:v>
                </c:pt>
                <c:pt idx="17">
                  <c:v>67.314095862030968</c:v>
                </c:pt>
                <c:pt idx="18">
                  <c:v>70.544539639715779</c:v>
                </c:pt>
                <c:pt idx="19">
                  <c:v>73.591831301615329</c:v>
                </c:pt>
                <c:pt idx="20">
                  <c:v>76.482366959384066</c:v>
                </c:pt>
                <c:pt idx="21">
                  <c:v>79.234857109633808</c:v>
                </c:pt>
                <c:pt idx="22">
                  <c:v>81.861144042280401</c:v>
                </c:pt>
                <c:pt idx="23">
                  <c:v>84.365249556947589</c:v>
                </c:pt>
                <c:pt idx="24">
                  <c:v>86.739816823647331</c:v>
                </c:pt>
                <c:pt idx="25">
                  <c:v>88.957684598577146</c:v>
                </c:pt>
                <c:pt idx="26">
                  <c:v>90.953143609593027</c:v>
                </c:pt>
                <c:pt idx="27">
                  <c:v>92.578980404768743</c:v>
                </c:pt>
                <c:pt idx="28">
                  <c:v>93.498213920137502</c:v>
                </c:pt>
                <c:pt idx="29">
                  <c:v>92.844986291491736</c:v>
                </c:pt>
                <c:pt idx="30">
                  <c:v>86.677743293589913</c:v>
                </c:pt>
                <c:pt idx="31">
                  <c:v>77.837786654583212</c:v>
                </c:pt>
                <c:pt idx="32">
                  <c:v>73.308009237237314</c:v>
                </c:pt>
                <c:pt idx="33">
                  <c:v>69.975989845003539</c:v>
                </c:pt>
                <c:pt idx="34">
                  <c:v>67.310040151787987</c:v>
                </c:pt>
                <c:pt idx="35">
                  <c:v>65.082016523242302</c:v>
                </c:pt>
                <c:pt idx="36">
                  <c:v>63.168155000268492</c:v>
                </c:pt>
                <c:pt idx="37">
                  <c:v>61.492325404376949</c:v>
                </c:pt>
                <c:pt idx="38">
                  <c:v>60.003789922493908</c:v>
                </c:pt>
                <c:pt idx="39">
                  <c:v>58.666796582652751</c:v>
                </c:pt>
                <c:pt idx="40">
                  <c:v>57.455080679669223</c:v>
                </c:pt>
                <c:pt idx="41">
                  <c:v>49.336920144857068</c:v>
                </c:pt>
                <c:pt idx="42">
                  <c:v>44.713429072096986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920-4AEF-B119-5BC092426826}"/>
            </c:ext>
          </c:extLst>
        </c:ser>
        <c:ser>
          <c:idx val="18"/>
          <c:order val="18"/>
          <c:spPr>
            <a:ln w="952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val>
            <c:numRef>
              <c:f>'AA60601'!$AD$14:$AD$56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20.348582583134313</c:v>
                </c:pt>
                <c:pt idx="10">
                  <c:v>28.436769629903953</c:v>
                </c:pt>
                <c:pt idx="11">
                  <c:v>39.104500009623962</c:v>
                </c:pt>
                <c:pt idx="12">
                  <c:v>45.489629988216279</c:v>
                </c:pt>
                <c:pt idx="13">
                  <c:v>50.655140987964103</c:v>
                </c:pt>
                <c:pt idx="14">
                  <c:v>55.126372488043103</c:v>
                </c:pt>
                <c:pt idx="15">
                  <c:v>59.129934358175788</c:v>
                </c:pt>
                <c:pt idx="16">
                  <c:v>62.789533691013354</c:v>
                </c:pt>
                <c:pt idx="17">
                  <c:v>66.181751801738059</c:v>
                </c:pt>
                <c:pt idx="18">
                  <c:v>69.357853709760548</c:v>
                </c:pt>
                <c:pt idx="19">
                  <c:v>72.353884449721789</c:v>
                </c:pt>
                <c:pt idx="20">
                  <c:v>75.195796103242628</c:v>
                </c:pt>
                <c:pt idx="21">
                  <c:v>77.901984422757863</c:v>
                </c:pt>
                <c:pt idx="22">
                  <c:v>80.484092489585578</c:v>
                </c:pt>
                <c:pt idx="23">
                  <c:v>82.946074449452411</c:v>
                </c:pt>
                <c:pt idx="24">
                  <c:v>85.28069722747145</c:v>
                </c:pt>
                <c:pt idx="25">
                  <c:v>87.461256480771496</c:v>
                </c:pt>
                <c:pt idx="26">
                  <c:v>89.423148285249937</c:v>
                </c:pt>
                <c:pt idx="27">
                  <c:v>91.021635583794279</c:v>
                </c:pt>
                <c:pt idx="28">
                  <c:v>91.925405939510952</c:v>
                </c:pt>
                <c:pt idx="29">
                  <c:v>91.283166773472374</c:v>
                </c:pt>
                <c:pt idx="30">
                  <c:v>85.219667885739852</c:v>
                </c:pt>
                <c:pt idx="31">
                  <c:v>76.528415203389457</c:v>
                </c:pt>
                <c:pt idx="32">
                  <c:v>72.074836782513685</c:v>
                </c:pt>
                <c:pt idx="33">
                  <c:v>68.798867944317053</c:v>
                </c:pt>
                <c:pt idx="34">
                  <c:v>66.177764315829762</c:v>
                </c:pt>
                <c:pt idx="35">
                  <c:v>63.987220048622397</c:v>
                </c:pt>
                <c:pt idx="36">
                  <c:v>62.105553115801058</c:v>
                </c:pt>
                <c:pt idx="37">
                  <c:v>60.457913985289316</c:v>
                </c:pt>
                <c:pt idx="38">
                  <c:v>58.994418345208508</c:v>
                </c:pt>
                <c:pt idx="39">
                  <c:v>57.679915636009156</c:v>
                </c:pt>
                <c:pt idx="40">
                  <c:v>56.488582972047631</c:v>
                </c:pt>
                <c:pt idx="41">
                  <c:v>48.506984486303779</c:v>
                </c:pt>
                <c:pt idx="42">
                  <c:v>43.961268842107536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920-4AEF-B119-5BC092426826}"/>
            </c:ext>
          </c:extLst>
        </c:ser>
        <c:ser>
          <c:idx val="19"/>
          <c:order val="19"/>
          <c:spPr>
            <a:ln w="952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val>
            <c:numRef>
              <c:f>'AA60601'!$AE$14:$AE$56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20.002237121182667</c:v>
                </c:pt>
                <c:pt idx="10">
                  <c:v>27.952758221559233</c:v>
                </c:pt>
                <c:pt idx="11">
                  <c:v>38.438917231811864</c:v>
                </c:pt>
                <c:pt idx="12">
                  <c:v>44.715368348718272</c:v>
                </c:pt>
                <c:pt idx="13">
                  <c:v>49.792959156181702</c:v>
                </c:pt>
                <c:pt idx="14">
                  <c:v>54.188087530499445</c:v>
                </c:pt>
                <c:pt idx="15">
                  <c:v>58.12350630124434</c:v>
                </c:pt>
                <c:pt idx="16">
                  <c:v>61.720816989833033</c:v>
                </c:pt>
                <c:pt idx="17">
                  <c:v>65.055297450094884</c:v>
                </c:pt>
                <c:pt idx="18">
                  <c:v>68.17734013910075</c:v>
                </c:pt>
                <c:pt idx="19">
                  <c:v>71.12237658270675</c:v>
                </c:pt>
                <c:pt idx="20">
                  <c:v>73.915917142052209</c:v>
                </c:pt>
                <c:pt idx="21">
                  <c:v>76.576044462486962</c:v>
                </c:pt>
                <c:pt idx="22">
                  <c:v>79.114203452883402</c:v>
                </c:pt>
                <c:pt idx="23">
                  <c:v>81.534280956962078</c:v>
                </c:pt>
                <c:pt idx="24">
                  <c:v>83.829167011244593</c:v>
                </c:pt>
                <c:pt idx="25">
                  <c:v>85.972611797293084</c:v>
                </c:pt>
                <c:pt idx="26">
                  <c:v>87.901110989753207</c:v>
                </c:pt>
                <c:pt idx="27">
                  <c:v>89.472391045750001</c:v>
                </c:pt>
                <c:pt idx="28">
                  <c:v>90.360778670995401</c:v>
                </c:pt>
                <c:pt idx="29">
                  <c:v>89.729470812812608</c:v>
                </c:pt>
                <c:pt idx="30">
                  <c:v>83.769176426658262</c:v>
                </c:pt>
                <c:pt idx="31">
                  <c:v>75.225854240838004</c:v>
                </c:pt>
                <c:pt idx="32">
                  <c:v>70.848078479396321</c:v>
                </c:pt>
                <c:pt idx="33">
                  <c:v>67.627868657139459</c:v>
                </c:pt>
                <c:pt idx="34">
                  <c:v>65.051377833663153</c:v>
                </c:pt>
                <c:pt idx="35">
                  <c:v>62.898117984820161</c:v>
                </c:pt>
                <c:pt idx="36">
                  <c:v>61.048478187079347</c:v>
                </c:pt>
                <c:pt idx="37">
                  <c:v>59.428882893697548</c:v>
                </c:pt>
                <c:pt idx="38">
                  <c:v>57.990296854639674</c:v>
                </c:pt>
                <c:pt idx="39">
                  <c:v>56.698167794621746</c:v>
                </c:pt>
                <c:pt idx="40">
                  <c:v>55.527112349486252</c:v>
                </c:pt>
                <c:pt idx="41">
                  <c:v>47.681365606897657</c:v>
                </c:pt>
                <c:pt idx="42">
                  <c:v>43.21302085466688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920-4AEF-B119-5BC092426826}"/>
            </c:ext>
          </c:extLst>
        </c:ser>
        <c:ser>
          <c:idx val="20"/>
          <c:order val="20"/>
          <c:spPr>
            <a:ln w="952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val>
            <c:numRef>
              <c:f>'AA60601'!$AF$14:$AF$56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27.471403799081838</c:v>
                </c:pt>
                <c:pt idx="11">
                  <c:v>37.77698817786596</c:v>
                </c:pt>
                <c:pt idx="12">
                  <c:v>43.945357026874532</c:v>
                </c:pt>
                <c:pt idx="13">
                  <c:v>48.935510280901177</c:v>
                </c:pt>
                <c:pt idx="14">
                  <c:v>53.254953298390625</c:v>
                </c:pt>
                <c:pt idx="15">
                  <c:v>57.122603042029731</c:v>
                </c:pt>
                <c:pt idx="16">
                  <c:v>60.657967020556661</c:v>
                </c:pt>
                <c:pt idx="17">
                  <c:v>63.935026781813093</c:v>
                </c:pt>
                <c:pt idx="18">
                  <c:v>67.003307010470522</c:v>
                </c:pt>
                <c:pt idx="19">
                  <c:v>69.89762909146333</c:v>
                </c:pt>
                <c:pt idx="20">
                  <c:v>72.643064090278671</c:v>
                </c:pt>
                <c:pt idx="21">
                  <c:v>75.257383263986199</c:v>
                </c:pt>
                <c:pt idx="22">
                  <c:v>77.751834436882319</c:v>
                </c:pt>
                <c:pt idx="23">
                  <c:v>80.130237520136646</c:v>
                </c:pt>
                <c:pt idx="24">
                  <c:v>82.385604985857896</c:v>
                </c:pt>
                <c:pt idx="25">
                  <c:v>84.492139044924713</c:v>
                </c:pt>
                <c:pt idx="26">
                  <c:v>86.387428934471799</c:v>
                </c:pt>
                <c:pt idx="27">
                  <c:v>87.931651102373621</c:v>
                </c:pt>
                <c:pt idx="28">
                  <c:v>88.804740440813248</c:v>
                </c:pt>
                <c:pt idx="29">
                  <c:v>88.184303882953387</c:v>
                </c:pt>
                <c:pt idx="30">
                  <c:v>82.326647456148251</c:v>
                </c:pt>
                <c:pt idx="31">
                  <c:v>73.930443700795507</c:v>
                </c:pt>
                <c:pt idx="32">
                  <c:v>69.62805447926813</c:v>
                </c:pt>
                <c:pt idx="33">
                  <c:v>66.46329758322922</c:v>
                </c:pt>
                <c:pt idx="34">
                  <c:v>63.93117466228771</c:v>
                </c:pt>
                <c:pt idx="35">
                  <c:v>61.814994558590733</c:v>
                </c:pt>
                <c:pt idx="36">
                  <c:v>59.997206082625596</c:v>
                </c:pt>
                <c:pt idx="37">
                  <c:v>58.40550067942614</c:v>
                </c:pt>
                <c:pt idx="38">
                  <c:v>56.991687499866643</c:v>
                </c:pt>
                <c:pt idx="39">
                  <c:v>55.721809268640683</c:v>
                </c:pt>
                <c:pt idx="40">
                  <c:v>54.570919730318906</c:v>
                </c:pt>
                <c:pt idx="41">
                  <c:v>46.860278971270418</c:v>
                </c:pt>
                <c:pt idx="42">
                  <c:v>42.468880382655833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920-4AEF-B119-5BC092426826}"/>
            </c:ext>
          </c:extLst>
        </c:ser>
        <c:bandFmts>
          <c:bandFmt>
            <c:idx val="0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2">
                    <a:shade val="37000"/>
                  </a:schemeClr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2">
                    <a:shade val="39000"/>
                  </a:schemeClr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2">
                    <a:shade val="41000"/>
                  </a:schemeClr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2">
                    <a:shade val="43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shade val="45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2">
                    <a:shade val="47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2">
                    <a:shade val="48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2">
                    <a:shade val="52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2">
                    <a:shade val="54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shade val="56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2">
                    <a:shade val="58000"/>
                  </a:schemeClr>
                </a:solidFill>
                <a:round/>
              </a:ln>
              <a:effectLst/>
            </c:spPr>
          </c:bandFmt>
          <c:bandFmt>
            <c:idx val="15"/>
            <c:spPr>
              <a:ln w="9525" cap="rnd">
                <a:solidFill>
                  <a:schemeClr val="accent2">
                    <a:shade val="60000"/>
                  </a:schemeClr>
                </a:solidFill>
                <a:round/>
              </a:ln>
              <a:effectLst/>
            </c:spPr>
          </c:bandFmt>
          <c:bandFmt>
            <c:idx val="16"/>
            <c:spPr>
              <a:ln w="9525" cap="rnd">
                <a:solidFill>
                  <a:schemeClr val="accent2">
                    <a:shade val="62000"/>
                  </a:schemeClr>
                </a:solidFill>
                <a:round/>
              </a:ln>
              <a:effectLst/>
            </c:spPr>
          </c:bandFmt>
          <c:bandFmt>
            <c:idx val="17"/>
            <c:spPr>
              <a:ln w="9525" cap="rnd">
                <a:solidFill>
                  <a:schemeClr val="accent2">
                    <a:shade val="64000"/>
                  </a:schemeClr>
                </a:solidFill>
                <a:round/>
              </a:ln>
              <a:effectLst/>
            </c:spPr>
          </c:bandFmt>
          <c:bandFmt>
            <c:idx val="18"/>
            <c:spPr>
              <a:ln w="9525" cap="rnd">
                <a:solidFill>
                  <a:schemeClr val="accent2">
                    <a:shade val="65000"/>
                  </a:schemeClr>
                </a:solidFill>
                <a:round/>
              </a:ln>
              <a:effectLst/>
            </c:spPr>
          </c:bandFmt>
          <c:bandFmt>
            <c:idx val="19"/>
            <c:spPr>
              <a:ln w="9525" cap="rnd">
                <a:solidFill>
                  <a:schemeClr val="accent2">
                    <a:shade val="67000"/>
                  </a:schemeClr>
                </a:solidFill>
                <a:round/>
              </a:ln>
              <a:effectLst/>
            </c:spPr>
          </c:bandFmt>
          <c:bandFmt>
            <c:idx val="20"/>
            <c:spPr>
              <a:ln w="9525" cap="rnd">
                <a:solidFill>
                  <a:schemeClr val="accent2">
                    <a:shade val="69000"/>
                  </a:schemeClr>
                </a:solidFill>
                <a:round/>
              </a:ln>
              <a:effectLst/>
            </c:spPr>
          </c:bandFmt>
          <c:bandFmt>
            <c:idx val="21"/>
            <c:spPr>
              <a:ln w="9525" cap="rnd">
                <a:solidFill>
                  <a:schemeClr val="accent2">
                    <a:shade val="71000"/>
                  </a:schemeClr>
                </a:solidFill>
                <a:round/>
              </a:ln>
              <a:effectLst/>
            </c:spPr>
          </c:bandFmt>
          <c:bandFmt>
            <c:idx val="22"/>
            <c:spPr>
              <a:ln w="9525" cap="rnd">
                <a:solidFill>
                  <a:schemeClr val="accent2">
                    <a:shade val="73000"/>
                  </a:schemeClr>
                </a:solidFill>
                <a:round/>
              </a:ln>
              <a:effectLst/>
            </c:spPr>
          </c:bandFmt>
          <c:bandFmt>
            <c:idx val="23"/>
            <c:spPr>
              <a:ln w="9525" cap="rnd">
                <a:solidFill>
                  <a:schemeClr val="accent2">
                    <a:shade val="75000"/>
                  </a:schemeClr>
                </a:solidFill>
                <a:round/>
              </a:ln>
              <a:effectLst/>
            </c:spPr>
          </c:bandFmt>
          <c:bandFmt>
            <c:idx val="24"/>
            <c:spPr>
              <a:ln w="9525" cap="rnd">
                <a:solidFill>
                  <a:schemeClr val="accent2">
                    <a:shade val="77000"/>
                  </a:schemeClr>
                </a:solidFill>
                <a:round/>
              </a:ln>
              <a:effectLst/>
            </c:spPr>
          </c:bandFmt>
          <c:bandFmt>
            <c:idx val="25"/>
            <c:spPr>
              <a:ln w="9525" cap="rnd">
                <a:solidFill>
                  <a:schemeClr val="accent2">
                    <a:shade val="79000"/>
                  </a:schemeClr>
                </a:solidFill>
                <a:round/>
              </a:ln>
              <a:effectLst/>
            </c:spPr>
          </c:bandFmt>
          <c:bandFmt>
            <c:idx val="26"/>
            <c:spPr>
              <a:ln w="9525" cap="rnd">
                <a:solidFill>
                  <a:schemeClr val="accent2">
                    <a:shade val="81000"/>
                  </a:schemeClr>
                </a:solidFill>
                <a:round/>
              </a:ln>
              <a:effectLst/>
            </c:spPr>
          </c:bandFmt>
          <c:bandFmt>
            <c:idx val="27"/>
            <c:spPr>
              <a:ln w="9525" cap="rnd">
                <a:solidFill>
                  <a:schemeClr val="accent2">
                    <a:shade val="82000"/>
                  </a:schemeClr>
                </a:solidFill>
                <a:round/>
              </a:ln>
              <a:effectLst/>
            </c:spPr>
          </c:bandFmt>
          <c:bandFmt>
            <c:idx val="28"/>
            <c:spPr>
              <a:ln w="9525" cap="rnd">
                <a:solidFill>
                  <a:schemeClr val="accent2">
                    <a:shade val="84000"/>
                  </a:schemeClr>
                </a:solidFill>
                <a:round/>
              </a:ln>
              <a:effectLst/>
            </c:spPr>
          </c:bandFmt>
          <c:bandFmt>
            <c:idx val="29"/>
            <c:spPr>
              <a:ln w="9525" cap="rnd">
                <a:solidFill>
                  <a:schemeClr val="accent2">
                    <a:shade val="86000"/>
                  </a:schemeClr>
                </a:solidFill>
                <a:round/>
              </a:ln>
              <a:effectLst/>
            </c:spPr>
          </c:bandFmt>
          <c:bandFmt>
            <c:idx val="30"/>
            <c:spPr>
              <a:ln w="9525" cap="rnd">
                <a:solidFill>
                  <a:schemeClr val="accent2">
                    <a:shade val="88000"/>
                  </a:schemeClr>
                </a:solidFill>
                <a:round/>
              </a:ln>
              <a:effectLst/>
            </c:spPr>
          </c:bandFmt>
          <c:bandFmt>
            <c:idx val="31"/>
            <c:spPr>
              <a:ln w="9525" cap="rnd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</c:bandFmt>
          <c:bandFmt>
            <c:idx val="32"/>
            <c:spPr>
              <a:ln w="9525" cap="rnd">
                <a:solidFill>
                  <a:schemeClr val="accent2">
                    <a:shade val="92000"/>
                  </a:schemeClr>
                </a:solidFill>
                <a:round/>
              </a:ln>
              <a:effectLst/>
            </c:spPr>
          </c:bandFmt>
          <c:bandFmt>
            <c:idx val="33"/>
            <c:spPr>
              <a:ln w="9525" cap="rnd">
                <a:solidFill>
                  <a:schemeClr val="accent2">
                    <a:shade val="94000"/>
                  </a:schemeClr>
                </a:solidFill>
                <a:round/>
              </a:ln>
              <a:effectLst/>
            </c:spPr>
          </c:bandFmt>
          <c:bandFmt>
            <c:idx val="34"/>
            <c:spPr>
              <a:ln w="9525" cap="rnd">
                <a:solidFill>
                  <a:schemeClr val="accent2">
                    <a:shade val="96000"/>
                  </a:schemeClr>
                </a:solidFill>
                <a:round/>
              </a:ln>
              <a:effectLst/>
            </c:spPr>
          </c:bandFmt>
          <c:bandFmt>
            <c:idx val="35"/>
            <c:spPr>
              <a:ln w="9525" cap="rnd">
                <a:solidFill>
                  <a:schemeClr val="accent2">
                    <a:shade val="98000"/>
                  </a:schemeClr>
                </a:solidFill>
                <a:round/>
              </a:ln>
              <a:effectLst/>
            </c:spPr>
          </c:bandFmt>
          <c:bandFmt>
            <c:idx val="36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37"/>
            <c:spPr>
              <a:ln w="9525" cap="rnd">
                <a:solidFill>
                  <a:schemeClr val="accent2">
                    <a:tint val="99000"/>
                  </a:schemeClr>
                </a:solidFill>
                <a:round/>
              </a:ln>
              <a:effectLst/>
            </c:spPr>
          </c:bandFmt>
          <c:bandFmt>
            <c:idx val="38"/>
            <c:spPr>
              <a:ln w="9525" cap="rnd">
                <a:solidFill>
                  <a:schemeClr val="accent2">
                    <a:tint val="97000"/>
                  </a:schemeClr>
                </a:solidFill>
                <a:round/>
              </a:ln>
              <a:effectLst/>
            </c:spPr>
          </c:bandFmt>
          <c:bandFmt>
            <c:idx val="39"/>
            <c:spPr>
              <a:ln w="9525" cap="rnd">
                <a:solidFill>
                  <a:schemeClr val="accent2">
                    <a:tint val="95000"/>
                  </a:schemeClr>
                </a:solidFill>
                <a:round/>
              </a:ln>
              <a:effectLst/>
            </c:spPr>
          </c:bandFmt>
          <c:bandFmt>
            <c:idx val="40"/>
            <c:spPr>
              <a:ln w="9525" cap="rnd">
                <a:solidFill>
                  <a:schemeClr val="accent2">
                    <a:tint val="93000"/>
                  </a:schemeClr>
                </a:solidFill>
                <a:round/>
              </a:ln>
              <a:effectLst/>
            </c:spPr>
          </c:bandFmt>
          <c:bandFmt>
            <c:idx val="41"/>
            <c:spPr>
              <a:ln w="9525" cap="rnd">
                <a:solidFill>
                  <a:schemeClr val="accent2">
                    <a:tint val="91000"/>
                  </a:schemeClr>
                </a:solidFill>
                <a:round/>
              </a:ln>
              <a:effectLst/>
            </c:spPr>
          </c:bandFmt>
          <c:bandFmt>
            <c:idx val="42"/>
            <c:spPr>
              <a:ln w="9525" cap="rnd">
                <a:solidFill>
                  <a:schemeClr val="accent2">
                    <a:tint val="89000"/>
                  </a:schemeClr>
                </a:solidFill>
                <a:round/>
              </a:ln>
              <a:effectLst/>
            </c:spPr>
          </c:bandFmt>
          <c:bandFmt>
            <c:idx val="43"/>
            <c:spPr>
              <a:ln w="9525" cap="rnd">
                <a:solidFill>
                  <a:schemeClr val="accent2">
                    <a:tint val="87000"/>
                  </a:schemeClr>
                </a:solidFill>
                <a:round/>
              </a:ln>
              <a:effectLst/>
            </c:spPr>
          </c:bandFmt>
          <c:bandFmt>
            <c:idx val="44"/>
            <c:spPr>
              <a:ln w="9525" cap="rnd">
                <a:solidFill>
                  <a:schemeClr val="accent2">
                    <a:tint val="85000"/>
                  </a:schemeClr>
                </a:solidFill>
                <a:round/>
              </a:ln>
              <a:effectLst/>
            </c:spPr>
          </c:bandFmt>
          <c:bandFmt>
            <c:idx val="45"/>
            <c:spPr>
              <a:ln w="9525" cap="rnd">
                <a:solidFill>
                  <a:schemeClr val="accent2">
                    <a:tint val="83000"/>
                  </a:schemeClr>
                </a:solidFill>
                <a:round/>
              </a:ln>
              <a:effectLst/>
            </c:spPr>
          </c:bandFmt>
          <c:bandFmt>
            <c:idx val="46"/>
            <c:spPr>
              <a:ln w="9525" cap="rnd">
                <a:solidFill>
                  <a:schemeClr val="accent2">
                    <a:tint val="82000"/>
                  </a:schemeClr>
                </a:solidFill>
                <a:round/>
              </a:ln>
              <a:effectLst/>
            </c:spPr>
          </c:bandFmt>
          <c:bandFmt>
            <c:idx val="47"/>
            <c:spPr>
              <a:ln w="9525" cap="rnd">
                <a:solidFill>
                  <a:schemeClr val="accent2">
                    <a:tint val="80000"/>
                  </a:schemeClr>
                </a:solidFill>
                <a:round/>
              </a:ln>
              <a:effectLst/>
            </c:spPr>
          </c:bandFmt>
          <c:bandFmt>
            <c:idx val="48"/>
            <c:spPr>
              <a:ln w="9525" cap="rnd">
                <a:solidFill>
                  <a:schemeClr val="accent2">
                    <a:tint val="78000"/>
                  </a:schemeClr>
                </a:solidFill>
                <a:round/>
              </a:ln>
              <a:effectLst/>
            </c:spPr>
          </c:bandFmt>
          <c:bandFmt>
            <c:idx val="49"/>
            <c:spPr>
              <a:ln w="9525" cap="rnd">
                <a:solidFill>
                  <a:schemeClr val="accent2">
                    <a:tint val="76000"/>
                  </a:schemeClr>
                </a:solidFill>
                <a:round/>
              </a:ln>
              <a:effectLst/>
            </c:spPr>
          </c:bandFmt>
          <c:bandFmt>
            <c:idx val="50"/>
            <c:spPr>
              <a:ln w="9525" cap="rnd">
                <a:solidFill>
                  <a:schemeClr val="accent2">
                    <a:tint val="74000"/>
                  </a:schemeClr>
                </a:solidFill>
                <a:round/>
              </a:ln>
              <a:effectLst/>
            </c:spPr>
          </c:bandFmt>
          <c:bandFmt>
            <c:idx val="51"/>
            <c:spPr>
              <a:ln w="9525" cap="rnd">
                <a:solidFill>
                  <a:schemeClr val="accent2">
                    <a:tint val="72000"/>
                  </a:schemeClr>
                </a:solidFill>
                <a:round/>
              </a:ln>
              <a:effectLst/>
            </c:spPr>
          </c:bandFmt>
          <c:bandFmt>
            <c:idx val="52"/>
            <c:spPr>
              <a:ln w="9525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</c:bandFmt>
          <c:bandFmt>
            <c:idx val="53"/>
            <c:spPr>
              <a:ln w="9525" cap="rnd">
                <a:solidFill>
                  <a:schemeClr val="accent2">
                    <a:tint val="68000"/>
                  </a:schemeClr>
                </a:solidFill>
                <a:round/>
              </a:ln>
              <a:effectLst/>
            </c:spPr>
          </c:bandFmt>
          <c:bandFmt>
            <c:idx val="54"/>
            <c:spPr>
              <a:ln w="9525" cap="rnd">
                <a:solidFill>
                  <a:schemeClr val="accent2">
                    <a:tint val="66000"/>
                  </a:schemeClr>
                </a:solidFill>
                <a:round/>
              </a:ln>
              <a:effectLst/>
            </c:spPr>
          </c:bandFmt>
          <c:bandFmt>
            <c:idx val="55"/>
            <c:spPr>
              <a:ln w="9525" cap="rnd">
                <a:solidFill>
                  <a:schemeClr val="accent2">
                    <a:tint val="65000"/>
                  </a:schemeClr>
                </a:solidFill>
                <a:round/>
              </a:ln>
              <a:effectLst/>
            </c:spPr>
          </c:bandFmt>
          <c:bandFmt>
            <c:idx val="56"/>
            <c:spPr>
              <a:ln w="9525" cap="rnd">
                <a:solidFill>
                  <a:schemeClr val="accent2">
                    <a:tint val="63000"/>
                  </a:schemeClr>
                </a:solidFill>
                <a:round/>
              </a:ln>
              <a:effectLst/>
            </c:spPr>
          </c:bandFmt>
          <c:bandFmt>
            <c:idx val="57"/>
            <c:spPr>
              <a:ln w="9525" cap="rnd">
                <a:solidFill>
                  <a:schemeClr val="accent2">
                    <a:tint val="61000"/>
                  </a:schemeClr>
                </a:solidFill>
                <a:round/>
              </a:ln>
              <a:effectLst/>
            </c:spPr>
          </c:bandFmt>
          <c:bandFmt>
            <c:idx val="58"/>
            <c:spPr>
              <a:ln w="9525" cap="rnd">
                <a:solidFill>
                  <a:schemeClr val="accent2">
                    <a:tint val="59000"/>
                  </a:schemeClr>
                </a:solidFill>
                <a:round/>
              </a:ln>
              <a:effectLst/>
            </c:spPr>
          </c:bandFmt>
          <c:bandFmt>
            <c:idx val="59"/>
            <c:spPr>
              <a:ln w="9525" cap="rnd">
                <a:solidFill>
                  <a:schemeClr val="accent2">
                    <a:tint val="57000"/>
                  </a:schemeClr>
                </a:solidFill>
                <a:round/>
              </a:ln>
              <a:effectLst/>
            </c:spPr>
          </c:bandFmt>
          <c:bandFmt>
            <c:idx val="60"/>
            <c:spPr>
              <a:ln w="9525" cap="rnd">
                <a:solidFill>
                  <a:schemeClr val="accent2">
                    <a:tint val="55000"/>
                  </a:schemeClr>
                </a:solidFill>
                <a:round/>
              </a:ln>
              <a:effectLst/>
            </c:spPr>
          </c:bandFmt>
          <c:bandFmt>
            <c:idx val="61"/>
            <c:spPr>
              <a:ln w="9525" cap="rnd">
                <a:solidFill>
                  <a:schemeClr val="accent2">
                    <a:tint val="53000"/>
                  </a:schemeClr>
                </a:solidFill>
                <a:round/>
              </a:ln>
              <a:effectLst/>
            </c:spPr>
          </c:bandFmt>
          <c:bandFmt>
            <c:idx val="62"/>
            <c:spPr>
              <a:ln w="9525" cap="rnd">
                <a:solidFill>
                  <a:schemeClr val="accent2">
                    <a:tint val="51000"/>
                  </a:schemeClr>
                </a:solidFill>
                <a:round/>
              </a:ln>
              <a:effectLst/>
            </c:spPr>
          </c:bandFmt>
          <c:bandFmt>
            <c:idx val="63"/>
            <c:spPr>
              <a:ln w="9525" cap="rnd">
                <a:solidFill>
                  <a:schemeClr val="accent2">
                    <a:tint val="49000"/>
                  </a:schemeClr>
                </a:solidFill>
                <a:round/>
              </a:ln>
              <a:effectLst/>
            </c:spPr>
          </c:bandFmt>
          <c:bandFmt>
            <c:idx val="64"/>
            <c:spPr>
              <a:ln w="9525" cap="rnd">
                <a:solidFill>
                  <a:schemeClr val="accent2">
                    <a:tint val="48000"/>
                  </a:schemeClr>
                </a:solidFill>
                <a:round/>
              </a:ln>
              <a:effectLst/>
            </c:spPr>
          </c:bandFmt>
          <c:bandFmt>
            <c:idx val="65"/>
            <c:spPr>
              <a:ln w="9525" cap="rnd">
                <a:solidFill>
                  <a:schemeClr val="accent2">
                    <a:tint val="46000"/>
                  </a:schemeClr>
                </a:solidFill>
                <a:round/>
              </a:ln>
              <a:effectLst/>
            </c:spPr>
          </c:bandFmt>
          <c:bandFmt>
            <c:idx val="66"/>
            <c:spPr>
              <a:ln w="9525" cap="rnd">
                <a:solidFill>
                  <a:schemeClr val="accent2">
                    <a:tint val="44000"/>
                  </a:schemeClr>
                </a:solidFill>
                <a:round/>
              </a:ln>
              <a:effectLst/>
            </c:spPr>
          </c:bandFmt>
          <c:bandFmt>
            <c:idx val="67"/>
            <c:spPr>
              <a:ln w="9525" cap="rnd">
                <a:solidFill>
                  <a:schemeClr val="accent2">
                    <a:tint val="42000"/>
                  </a:schemeClr>
                </a:solidFill>
                <a:round/>
              </a:ln>
              <a:effectLst/>
            </c:spPr>
          </c:bandFmt>
          <c:bandFmt>
            <c:idx val="68"/>
            <c:spPr>
              <a:ln w="9525" cap="rnd">
                <a:solidFill>
                  <a:schemeClr val="accent2">
                    <a:tint val="40000"/>
                  </a:schemeClr>
                </a:solidFill>
                <a:round/>
              </a:ln>
              <a:effectLst/>
            </c:spPr>
          </c:bandFmt>
          <c:bandFmt>
            <c:idx val="69"/>
            <c:spPr>
              <a:ln w="9525" cap="rnd">
                <a:solidFill>
                  <a:schemeClr val="accent2">
                    <a:tint val="38000"/>
                  </a:schemeClr>
                </a:solidFill>
                <a:round/>
              </a:ln>
              <a:effectLst/>
            </c:spPr>
          </c:bandFmt>
          <c:bandFmt>
            <c:idx val="70"/>
            <c:spPr>
              <a:ln w="9525" cap="rnd">
                <a:solidFill>
                  <a:schemeClr val="accent2">
                    <a:tint val="36000"/>
                  </a:schemeClr>
                </a:solidFill>
                <a:round/>
              </a:ln>
              <a:effectLst/>
            </c:spPr>
          </c:bandFmt>
          <c:bandFmt>
            <c:idx val="71"/>
            <c:spPr>
              <a:ln w="9525" cap="rnd">
                <a:solidFill>
                  <a:schemeClr val="accent2">
                    <a:tint val="34000"/>
                  </a:schemeClr>
                </a:solidFill>
                <a:round/>
              </a:ln>
              <a:effectLst/>
            </c:spPr>
          </c:bandFmt>
        </c:bandFmts>
        <c:axId val="1450862591"/>
        <c:axId val="1450864255"/>
        <c:axId val="1457987055"/>
      </c:surfaceChart>
      <c:catAx>
        <c:axId val="14508625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  <c:auto val="1"/>
        <c:lblAlgn val="ctr"/>
        <c:lblOffset val="100"/>
        <c:noMultiLvlLbl val="0"/>
      </c:catAx>
      <c:valAx>
        <c:axId val="14508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2591"/>
        <c:crosses val="autoZero"/>
        <c:crossBetween val="midCat"/>
        <c:majorUnit val="10"/>
      </c:valAx>
      <c:serAx>
        <c:axId val="1457987055"/>
        <c:scaling>
          <c:orientation val="maxMin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'AA60601'!$E$61</c:f>
              <c:strCache>
                <c:ptCount val="1"/>
                <c:pt idx="0">
                  <c:v>σ(yield) [Mpa]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'AA60601'!$B$62:$B$1042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'AA60601'!$E$62:$E$1042</c:f>
              <c:numCache>
                <c:formatCode>0</c:formatCode>
                <c:ptCount val="981"/>
                <c:pt idx="0">
                  <c:v>268.04822787342721</c:v>
                </c:pt>
                <c:pt idx="1">
                  <c:v>269.77623991931716</c:v>
                </c:pt>
                <c:pt idx="2">
                  <c:v>271.44827676599658</c:v>
                </c:pt>
                <c:pt idx="3">
                  <c:v>273.06489566772586</c:v>
                </c:pt>
                <c:pt idx="4">
                  <c:v>274.62665161974434</c:v>
                </c:pt>
                <c:pt idx="5">
                  <c:v>276.13409735826991</c:v>
                </c:pt>
                <c:pt idx="6">
                  <c:v>277.58778336049909</c:v>
                </c:pt>
                <c:pt idx="7">
                  <c:v>278.98825784460712</c:v>
                </c:pt>
                <c:pt idx="8">
                  <c:v>280.33606676974807</c:v>
                </c:pt>
                <c:pt idx="9">
                  <c:v>281.63175383605443</c:v>
                </c:pt>
                <c:pt idx="10">
                  <c:v>282.87586048463766</c:v>
                </c:pt>
                <c:pt idx="11">
                  <c:v>284.06892589758758</c:v>
                </c:pt>
                <c:pt idx="12">
                  <c:v>285.211486997973</c:v>
                </c:pt>
                <c:pt idx="13">
                  <c:v>286.30407844984114</c:v>
                </c:pt>
                <c:pt idx="14">
                  <c:v>287.3472326582181</c:v>
                </c:pt>
                <c:pt idx="15">
                  <c:v>288.34147976910867</c:v>
                </c:pt>
                <c:pt idx="16">
                  <c:v>289.28734766949617</c:v>
                </c:pt>
                <c:pt idx="17">
                  <c:v>290.18536198734262</c:v>
                </c:pt>
                <c:pt idx="18">
                  <c:v>291.0360460915889</c:v>
                </c:pt>
                <c:pt idx="19">
                  <c:v>291.83992109215433</c:v>
                </c:pt>
                <c:pt idx="20">
                  <c:v>292.59750583993707</c:v>
                </c:pt>
                <c:pt idx="21">
                  <c:v>293.30931692681401</c:v>
                </c:pt>
                <c:pt idx="22">
                  <c:v>293.97586868564053</c:v>
                </c:pt>
                <c:pt idx="23">
                  <c:v>294.59767319025082</c:v>
                </c:pt>
                <c:pt idx="24">
                  <c:v>295.17524025545777</c:v>
                </c:pt>
                <c:pt idx="25">
                  <c:v>295.70907743705283</c:v>
                </c:pt>
                <c:pt idx="26">
                  <c:v>296.19969003180626</c:v>
                </c:pt>
                <c:pt idx="27">
                  <c:v>296.6475810774669</c:v>
                </c:pt>
                <c:pt idx="28">
                  <c:v>297.0532513527624</c:v>
                </c:pt>
                <c:pt idx="29">
                  <c:v>297.41719937739896</c:v>
                </c:pt>
                <c:pt idx="30">
                  <c:v>297.73992141206156</c:v>
                </c:pt>
                <c:pt idx="31">
                  <c:v>298.0219114584138</c:v>
                </c:pt>
                <c:pt idx="32">
                  <c:v>298.26366125909789</c:v>
                </c:pt>
                <c:pt idx="33">
                  <c:v>298.46566029773487</c:v>
                </c:pt>
                <c:pt idx="34">
                  <c:v>298.62839579892443</c:v>
                </c:pt>
                <c:pt idx="35">
                  <c:v>298.75235272824489</c:v>
                </c:pt>
                <c:pt idx="36">
                  <c:v>298.83801379225332</c:v>
                </c:pt>
                <c:pt idx="37">
                  <c:v>298.88585943848534</c:v>
                </c:pt>
                <c:pt idx="38">
                  <c:v>298.89636785545531</c:v>
                </c:pt>
                <c:pt idx="39">
                  <c:v>298.87001497265641</c:v>
                </c:pt>
                <c:pt idx="40">
                  <c:v>298.80727446056028</c:v>
                </c:pt>
                <c:pt idx="41">
                  <c:v>298.70861773061745</c:v>
                </c:pt>
                <c:pt idx="42">
                  <c:v>298.57451393525696</c:v>
                </c:pt>
                <c:pt idx="43">
                  <c:v>298.40542996788662</c:v>
                </c:pt>
                <c:pt idx="44">
                  <c:v>298.20183046289287</c:v>
                </c:pt>
                <c:pt idx="45">
                  <c:v>297.96417779564092</c:v>
                </c:pt>
                <c:pt idx="46">
                  <c:v>297.69293208247461</c:v>
                </c:pt>
                <c:pt idx="47">
                  <c:v>297.38855118071643</c:v>
                </c:pt>
                <c:pt idx="48">
                  <c:v>297.05149068866751</c:v>
                </c:pt>
                <c:pt idx="49">
                  <c:v>296.68220394560785</c:v>
                </c:pt>
                <c:pt idx="50">
                  <c:v>296.28114203179598</c:v>
                </c:pt>
                <c:pt idx="51">
                  <c:v>295.84875376846901</c:v>
                </c:pt>
                <c:pt idx="52">
                  <c:v>295.38548571784304</c:v>
                </c:pt>
                <c:pt idx="53">
                  <c:v>294.8917821831127</c:v>
                </c:pt>
                <c:pt idx="54">
                  <c:v>294.36808520845102</c:v>
                </c:pt>
                <c:pt idx="55">
                  <c:v>293.81483457901027</c:v>
                </c:pt>
                <c:pt idx="56">
                  <c:v>293.23246782092087</c:v>
                </c:pt>
                <c:pt idx="57">
                  <c:v>292.62142020129221</c:v>
                </c:pt>
                <c:pt idx="58">
                  <c:v>291.9821247282124</c:v>
                </c:pt>
                <c:pt idx="59">
                  <c:v>291.31501215074803</c:v>
                </c:pt>
                <c:pt idx="60">
                  <c:v>290.62051095894452</c:v>
                </c:pt>
                <c:pt idx="61">
                  <c:v>289.89904738382597</c:v>
                </c:pt>
                <c:pt idx="62">
                  <c:v>289.15104539739497</c:v>
                </c:pt>
                <c:pt idx="63">
                  <c:v>288.37692671263301</c:v>
                </c:pt>
                <c:pt idx="64">
                  <c:v>287.57711078350025</c:v>
                </c:pt>
                <c:pt idx="65">
                  <c:v>286.75201480493547</c:v>
                </c:pt>
                <c:pt idx="66">
                  <c:v>285.902053712856</c:v>
                </c:pt>
                <c:pt idx="67">
                  <c:v>285.02764018415814</c:v>
                </c:pt>
                <c:pt idx="68">
                  <c:v>284.12918463671667</c:v>
                </c:pt>
                <c:pt idx="69">
                  <c:v>283.20709522938495</c:v>
                </c:pt>
                <c:pt idx="70">
                  <c:v>282.26177786199537</c:v>
                </c:pt>
                <c:pt idx="71">
                  <c:v>281.2936361753587</c:v>
                </c:pt>
                <c:pt idx="72">
                  <c:v>280.30307155126457</c:v>
                </c:pt>
                <c:pt idx="73">
                  <c:v>279.29048311248101</c:v>
                </c:pt>
                <c:pt idx="74">
                  <c:v>278.25626772275518</c:v>
                </c:pt>
                <c:pt idx="75">
                  <c:v>277.20081998681263</c:v>
                </c:pt>
                <c:pt idx="76">
                  <c:v>276.12453225035745</c:v>
                </c:pt>
                <c:pt idx="77">
                  <c:v>275.02779460007275</c:v>
                </c:pt>
                <c:pt idx="78">
                  <c:v>273.91099486362009</c:v>
                </c:pt>
                <c:pt idx="79">
                  <c:v>272.77451860963998</c:v>
                </c:pt>
                <c:pt idx="80">
                  <c:v>271.6187491477512</c:v>
                </c:pt>
                <c:pt idx="81">
                  <c:v>270.44406752855144</c:v>
                </c:pt>
                <c:pt idx="82">
                  <c:v>269.25085254361727</c:v>
                </c:pt>
                <c:pt idx="83">
                  <c:v>268.03948072550349</c:v>
                </c:pt>
                <c:pt idx="84">
                  <c:v>266.81032634774397</c:v>
                </c:pt>
                <c:pt idx="85">
                  <c:v>265.56376142485112</c:v>
                </c:pt>
                <c:pt idx="86">
                  <c:v>264.30015571231593</c:v>
                </c:pt>
                <c:pt idx="87">
                  <c:v>263.01987670660827</c:v>
                </c:pt>
                <c:pt idx="88">
                  <c:v>261.72328964517652</c:v>
                </c:pt>
                <c:pt idx="89">
                  <c:v>260.41075750644785</c:v>
                </c:pt>
                <c:pt idx="90">
                  <c:v>259.08264100982802</c:v>
                </c:pt>
                <c:pt idx="91">
                  <c:v>257.73929861570167</c:v>
                </c:pt>
                <c:pt idx="92">
                  <c:v>256.38108652543184</c:v>
                </c:pt>
                <c:pt idx="93">
                  <c:v>255.00835868136039</c:v>
                </c:pt>
                <c:pt idx="94">
                  <c:v>253.621466766808</c:v>
                </c:pt>
                <c:pt idx="95">
                  <c:v>252.22076020607363</c:v>
                </c:pt>
                <c:pt idx="96">
                  <c:v>250.80658616443549</c:v>
                </c:pt>
                <c:pt idx="97">
                  <c:v>249.37928954814998</c:v>
                </c:pt>
                <c:pt idx="98">
                  <c:v>247.93921300445231</c:v>
                </c:pt>
                <c:pt idx="99">
                  <c:v>246.48669692155659</c:v>
                </c:pt>
                <c:pt idx="100">
                  <c:v>245.02207942865539</c:v>
                </c:pt>
                <c:pt idx="101">
                  <c:v>243.54569639591995</c:v>
                </c:pt>
                <c:pt idx="102">
                  <c:v>242.05788143450036</c:v>
                </c:pt>
                <c:pt idx="103">
                  <c:v>240.55896589652519</c:v>
                </c:pt>
                <c:pt idx="104">
                  <c:v>239.04927887510189</c:v>
                </c:pt>
                <c:pt idx="105">
                  <c:v>237.52914720431642</c:v>
                </c:pt>
                <c:pt idx="106">
                  <c:v>235.99889545923355</c:v>
                </c:pt>
                <c:pt idx="107">
                  <c:v>234.45884595589666</c:v>
                </c:pt>
                <c:pt idx="108">
                  <c:v>232.90931875132782</c:v>
                </c:pt>
                <c:pt idx="109">
                  <c:v>231.35063164352778</c:v>
                </c:pt>
                <c:pt idx="110">
                  <c:v>229.78310017147595</c:v>
                </c:pt>
                <c:pt idx="111">
                  <c:v>228.20703761513056</c:v>
                </c:pt>
                <c:pt idx="112">
                  <c:v>226.62275499542829</c:v>
                </c:pt>
                <c:pt idx="113">
                  <c:v>225.03056107428478</c:v>
                </c:pt>
                <c:pt idx="114">
                  <c:v>223.43076235459398</c:v>
                </c:pt>
                <c:pt idx="115">
                  <c:v>221.82366308022887</c:v>
                </c:pt>
                <c:pt idx="116">
                  <c:v>220.20956523604099</c:v>
                </c:pt>
                <c:pt idx="117">
                  <c:v>218.58876854786047</c:v>
                </c:pt>
                <c:pt idx="118">
                  <c:v>216.96157048249637</c:v>
                </c:pt>
                <c:pt idx="119">
                  <c:v>215.32826624773605</c:v>
                </c:pt>
                <c:pt idx="120">
                  <c:v>213.68914879234586</c:v>
                </c:pt>
                <c:pt idx="121">
                  <c:v>212.04450880607089</c:v>
                </c:pt>
                <c:pt idx="122">
                  <c:v>210.39463471963444</c:v>
                </c:pt>
                <c:pt idx="123">
                  <c:v>208.73981270473905</c:v>
                </c:pt>
                <c:pt idx="124">
                  <c:v>207.08032667406553</c:v>
                </c:pt>
                <c:pt idx="125">
                  <c:v>205.41645828127378</c:v>
                </c:pt>
                <c:pt idx="126">
                  <c:v>203.74848692100181</c:v>
                </c:pt>
                <c:pt idx="127">
                  <c:v>202.07668972886694</c:v>
                </c:pt>
                <c:pt idx="128">
                  <c:v>200.40134158146481</c:v>
                </c:pt>
                <c:pt idx="129">
                  <c:v>198.72271509636965</c:v>
                </c:pt>
                <c:pt idx="130">
                  <c:v>197.04108063213476</c:v>
                </c:pt>
                <c:pt idx="131">
                  <c:v>195.35670628829166</c:v>
                </c:pt>
                <c:pt idx="132">
                  <c:v>193.66985790535097</c:v>
                </c:pt>
                <c:pt idx="133">
                  <c:v>191.98079906480166</c:v>
                </c:pt>
                <c:pt idx="134">
                  <c:v>190.28979108911153</c:v>
                </c:pt>
                <c:pt idx="135">
                  <c:v>188.59709304172719</c:v>
                </c:pt>
                <c:pt idx="136">
                  <c:v>186.90296172707366</c:v>
                </c:pt>
                <c:pt idx="137">
                  <c:v>185.20765169055488</c:v>
                </c:pt>
                <c:pt idx="138">
                  <c:v>183.51141521855322</c:v>
                </c:pt>
                <c:pt idx="139">
                  <c:v>181.81450233843015</c:v>
                </c:pt>
                <c:pt idx="140">
                  <c:v>180.11716081852529</c:v>
                </c:pt>
                <c:pt idx="141">
                  <c:v>178.41963616815724</c:v>
                </c:pt>
                <c:pt idx="142">
                  <c:v>176.72217163762343</c:v>
                </c:pt>
                <c:pt idx="143">
                  <c:v>175.02500821819945</c:v>
                </c:pt>
                <c:pt idx="144">
                  <c:v>173.32838464214018</c:v>
                </c:pt>
                <c:pt idx="145">
                  <c:v>171.63253738267889</c:v>
                </c:pt>
                <c:pt idx="146">
                  <c:v>169.93770065402725</c:v>
                </c:pt>
                <c:pt idx="147">
                  <c:v>168.24410641137638</c:v>
                </c:pt>
                <c:pt idx="148">
                  <c:v>166.55198435089534</c:v>
                </c:pt>
                <c:pt idx="149">
                  <c:v>164.86156190973219</c:v>
                </c:pt>
                <c:pt idx="150">
                  <c:v>163.17306426601368</c:v>
                </c:pt>
                <c:pt idx="151">
                  <c:v>161.48671433884505</c:v>
                </c:pt>
                <c:pt idx="152">
                  <c:v>159.80273278831038</c:v>
                </c:pt>
                <c:pt idx="153">
                  <c:v>158.12133801547253</c:v>
                </c:pt>
                <c:pt idx="154">
                  <c:v>156.44274616237277</c:v>
                </c:pt>
                <c:pt idx="155">
                  <c:v>154.76717111203135</c:v>
                </c:pt>
                <c:pt idx="156">
                  <c:v>153.09482448844716</c:v>
                </c:pt>
                <c:pt idx="157">
                  <c:v>151.42591565659717</c:v>
                </c:pt>
                <c:pt idx="158">
                  <c:v>149.76065172243779</c:v>
                </c:pt>
                <c:pt idx="159">
                  <c:v>148.09923753290417</c:v>
                </c:pt>
                <c:pt idx="160">
                  <c:v>146.44187567590956</c:v>
                </c:pt>
                <c:pt idx="161">
                  <c:v>144.78876648034594</c:v>
                </c:pt>
                <c:pt idx="162">
                  <c:v>143.14010801608441</c:v>
                </c:pt>
                <c:pt idx="163">
                  <c:v>141.49609609397447</c:v>
                </c:pt>
                <c:pt idx="164">
                  <c:v>139.85692426584461</c:v>
                </c:pt>
                <c:pt idx="165">
                  <c:v>138.22278382450116</c:v>
                </c:pt>
                <c:pt idx="166">
                  <c:v>136.59386380373013</c:v>
                </c:pt>
                <c:pt idx="167">
                  <c:v>134.97035097829581</c:v>
                </c:pt>
                <c:pt idx="168">
                  <c:v>133.35242986394115</c:v>
                </c:pt>
                <c:pt idx="169">
                  <c:v>131.74028271738763</c:v>
                </c:pt>
                <c:pt idx="170">
                  <c:v>130.13408953633569</c:v>
                </c:pt>
                <c:pt idx="171">
                  <c:v>128.53402805946422</c:v>
                </c:pt>
                <c:pt idx="172">
                  <c:v>126.94027376643106</c:v>
                </c:pt>
                <c:pt idx="173">
                  <c:v>125.35299987787226</c:v>
                </c:pt>
                <c:pt idx="174">
                  <c:v>123.77237735540342</c:v>
                </c:pt>
                <c:pt idx="175">
                  <c:v>122.19857490161786</c:v>
                </c:pt>
                <c:pt idx="176">
                  <c:v>120.63175896008789</c:v>
                </c:pt>
                <c:pt idx="177">
                  <c:v>119.07209371536493</c:v>
                </c:pt>
                <c:pt idx="178">
                  <c:v>117.51974109297879</c:v>
                </c:pt>
                <c:pt idx="179">
                  <c:v>115.97486075943738</c:v>
                </c:pt>
                <c:pt idx="180">
                  <c:v>114.43761012222859</c:v>
                </c:pt>
                <c:pt idx="181">
                  <c:v>112.9081443298175</c:v>
                </c:pt>
                <c:pt idx="182">
                  <c:v>111.38661627164896</c:v>
                </c:pt>
                <c:pt idx="183">
                  <c:v>109.87317657814623</c:v>
                </c:pt>
                <c:pt idx="184">
                  <c:v>108.36797362071133</c:v>
                </c:pt>
                <c:pt idx="185">
                  <c:v>106.87115351172423</c:v>
                </c:pt>
                <c:pt idx="186">
                  <c:v>105.38286010454459</c:v>
                </c:pt>
                <c:pt idx="187">
                  <c:v>103.90323499351013</c:v>
                </c:pt>
                <c:pt idx="188">
                  <c:v>102.43241751393742</c:v>
                </c:pt>
                <c:pt idx="189">
                  <c:v>100.97054474212217</c:v>
                </c:pt>
                <c:pt idx="190">
                  <c:v>99.517751495337677</c:v>
                </c:pt>
                <c:pt idx="191">
                  <c:v>98.074170331836683</c:v>
                </c:pt>
                <c:pt idx="192">
                  <c:v>96.639931550851031</c:v>
                </c:pt>
                <c:pt idx="193">
                  <c:v>95.215163192589955</c:v>
                </c:pt>
                <c:pt idx="194">
                  <c:v>93.799991038242808</c:v>
                </c:pt>
                <c:pt idx="195">
                  <c:v>92.394538609976678</c:v>
                </c:pt>
                <c:pt idx="196">
                  <c:v>90.99892717093752</c:v>
                </c:pt>
                <c:pt idx="197">
                  <c:v>89.613275725250048</c:v>
                </c:pt>
                <c:pt idx="198">
                  <c:v>88.237701018017844</c:v>
                </c:pt>
                <c:pt idx="199">
                  <c:v>86.872317535322907</c:v>
                </c:pt>
                <c:pt idx="200">
                  <c:v>85.517237504225648</c:v>
                </c:pt>
                <c:pt idx="201">
                  <c:v>84.172570892766146</c:v>
                </c:pt>
                <c:pt idx="202">
                  <c:v>82.838425409962213</c:v>
                </c:pt>
                <c:pt idx="203">
                  <c:v>81.514906505810416</c:v>
                </c:pt>
                <c:pt idx="204">
                  <c:v>80.202117371286647</c:v>
                </c:pt>
                <c:pt idx="205">
                  <c:v>78.900158938344759</c:v>
                </c:pt>
                <c:pt idx="206">
                  <c:v>77.609129879917589</c:v>
                </c:pt>
                <c:pt idx="207">
                  <c:v>76.329126609917182</c:v>
                </c:pt>
                <c:pt idx="208">
                  <c:v>75.060243283233319</c:v>
                </c:pt>
                <c:pt idx="209">
                  <c:v>73.802571795734877</c:v>
                </c:pt>
                <c:pt idx="210">
                  <c:v>72.556201784269376</c:v>
                </c:pt>
                <c:pt idx="211">
                  <c:v>71.321220626663546</c:v>
                </c:pt>
                <c:pt idx="212">
                  <c:v>70.097713441721623</c:v>
                </c:pt>
                <c:pt idx="213">
                  <c:v>68.885763089227851</c:v>
                </c:pt>
                <c:pt idx="214">
                  <c:v>67.685450169944204</c:v>
                </c:pt>
                <c:pt idx="215">
                  <c:v>66.496853025611529</c:v>
                </c:pt>
                <c:pt idx="216">
                  <c:v>65.320047738949881</c:v>
                </c:pt>
                <c:pt idx="217">
                  <c:v>64.155108133657166</c:v>
                </c:pt>
                <c:pt idx="218">
                  <c:v>63.00210577441095</c:v>
                </c:pt>
                <c:pt idx="219">
                  <c:v>61.86110996686665</c:v>
                </c:pt>
                <c:pt idx="220">
                  <c:v>60.732187757658437</c:v>
                </c:pt>
                <c:pt idx="221">
                  <c:v>59.615403934399694</c:v>
                </c:pt>
                <c:pt idx="222">
                  <c:v>58.510821025681878</c:v>
                </c:pt>
                <c:pt idx="223">
                  <c:v>57.41849930107611</c:v>
                </c:pt>
                <c:pt idx="224">
                  <c:v>56.338496771130451</c:v>
                </c:pt>
                <c:pt idx="225">
                  <c:v>55.270869187373307</c:v>
                </c:pt>
                <c:pt idx="226">
                  <c:v>54.21567004231116</c:v>
                </c:pt>
                <c:pt idx="227">
                  <c:v>53.172950569429474</c:v>
                </c:pt>
                <c:pt idx="228">
                  <c:v>52.142759743191448</c:v>
                </c:pt>
                <c:pt idx="229">
                  <c:v>51.125144279039489</c:v>
                </c:pt>
                <c:pt idx="230">
                  <c:v>50.120148633395672</c:v>
                </c:pt>
                <c:pt idx="231">
                  <c:v>49.127815003659236</c:v>
                </c:pt>
                <c:pt idx="232">
                  <c:v>48.148183328208859</c:v>
                </c:pt>
                <c:pt idx="233">
                  <c:v>47.181291286401631</c:v>
                </c:pt>
                <c:pt idx="234">
                  <c:v>46.227174298574084</c:v>
                </c:pt>
                <c:pt idx="235">
                  <c:v>45.285865526039913</c:v>
                </c:pt>
                <c:pt idx="236">
                  <c:v>44.357395871093388</c:v>
                </c:pt>
                <c:pt idx="237">
                  <c:v>43.441793977005716</c:v>
                </c:pt>
                <c:pt idx="238">
                  <c:v>42.539086228027884</c:v>
                </c:pt>
                <c:pt idx="239">
                  <c:v>41.64929674938918</c:v>
                </c:pt>
                <c:pt idx="240">
                  <c:v>40.77244740729742</c:v>
                </c:pt>
                <c:pt idx="241">
                  <c:v>39.908557808939861</c:v>
                </c:pt>
                <c:pt idx="242">
                  <c:v>39.057645302481149</c:v>
                </c:pt>
                <c:pt idx="243">
                  <c:v>38.219724977065937</c:v>
                </c:pt>
                <c:pt idx="244">
                  <c:v>37.394809662816499</c:v>
                </c:pt>
                <c:pt idx="245">
                  <c:v>36.582909930834774</c:v>
                </c:pt>
                <c:pt idx="246">
                  <c:v>35.784034093200546</c:v>
                </c:pt>
                <c:pt idx="247">
                  <c:v>34.998188202972131</c:v>
                </c:pt>
                <c:pt idx="248">
                  <c:v>34.225376054187848</c:v>
                </c:pt>
                <c:pt idx="249">
                  <c:v>33.465599181863638</c:v>
                </c:pt>
                <c:pt idx="250">
                  <c:v>32.718856861993515</c:v>
                </c:pt>
                <c:pt idx="251">
                  <c:v>31.985146111552524</c:v>
                </c:pt>
                <c:pt idx="252">
                  <c:v>31.264461688491508</c:v>
                </c:pt>
                <c:pt idx="253">
                  <c:v>30.55679609174166</c:v>
                </c:pt>
                <c:pt idx="254">
                  <c:v>29.862139561212928</c:v>
                </c:pt>
                <c:pt idx="255">
                  <c:v>29.180480077793561</c:v>
                </c:pt>
                <c:pt idx="256">
                  <c:v>28.511803363349884</c:v>
                </c:pt>
                <c:pt idx="257">
                  <c:v>27.856092880727999</c:v>
                </c:pt>
                <c:pt idx="258">
                  <c:v>27.213329833751629</c:v>
                </c:pt>
                <c:pt idx="259">
                  <c:v>26.583493167224162</c:v>
                </c:pt>
                <c:pt idx="260">
                  <c:v>25.966559566927515</c:v>
                </c:pt>
                <c:pt idx="261">
                  <c:v>25.362503459621905</c:v>
                </c:pt>
                <c:pt idx="262">
                  <c:v>24.771297013045739</c:v>
                </c:pt>
                <c:pt idx="263">
                  <c:v>24.192910135916861</c:v>
                </c:pt>
                <c:pt idx="264">
                  <c:v>23.627310477932099</c:v>
                </c:pt>
                <c:pt idx="265">
                  <c:v>23.074463429766354</c:v>
                </c:pt>
                <c:pt idx="266">
                  <c:v>22.534332123073057</c:v>
                </c:pt>
                <c:pt idx="267">
                  <c:v>22.00687743048519</c:v>
                </c:pt>
                <c:pt idx="268">
                  <c:v>21.492057965612901</c:v>
                </c:pt>
                <c:pt idx="269">
                  <c:v>20.989830083046911</c:v>
                </c:pt>
                <c:pt idx="270">
                  <c:v>20.500147878355563</c:v>
                </c:pt>
                <c:pt idx="271">
                  <c:v>20.022963188085271</c:v>
                </c:pt>
                <c:pt idx="272">
                  <c:v>19.55822558976223</c:v>
                </c:pt>
                <c:pt idx="273">
                  <c:v>19.105882401891165</c:v>
                </c:pt>
                <c:pt idx="274">
                  <c:v>18.6658786839551</c:v>
                </c:pt>
                <c:pt idx="275">
                  <c:v>18.238157236416043</c:v>
                </c:pt>
                <c:pt idx="276">
                  <c:v>17.822658600714533</c:v>
                </c:pt>
                <c:pt idx="277">
                  <c:v>17.419321059269976</c:v>
                </c:pt>
                <c:pt idx="278">
                  <c:v>17.028080635478943</c:v>
                </c:pt>
                <c:pt idx="279">
                  <c:v>16.648871093719492</c:v>
                </c:pt>
                <c:pt idx="280">
                  <c:v>16.281623939346844</c:v>
                </c:pt>
                <c:pt idx="281">
                  <c:v>15.926268418694292</c:v>
                </c:pt>
                <c:pt idx="282">
                  <c:v>15.582731519074571</c:v>
                </c:pt>
                <c:pt idx="283">
                  <c:v>15.250937968779169</c:v>
                </c:pt>
                <c:pt idx="284">
                  <c:v>14.930810237078106</c:v>
                </c:pt>
                <c:pt idx="285">
                  <c:v>14.622268534219927</c:v>
                </c:pt>
                <c:pt idx="286">
                  <c:v>14.325230811432505</c:v>
                </c:pt>
                <c:pt idx="287">
                  <c:v>14.039612760921102</c:v>
                </c:pt>
                <c:pt idx="288">
                  <c:v>13.765327815870194</c:v>
                </c:pt>
                <c:pt idx="289">
                  <c:v>13.502287150445056</c:v>
                </c:pt>
                <c:pt idx="290">
                  <c:v>13.250399679784948</c:v>
                </c:pt>
                <c:pt idx="291">
                  <c:v>13.009572060012999</c:v>
                </c:pt>
                <c:pt idx="292">
                  <c:v>12.779708688227913</c:v>
                </c:pt>
                <c:pt idx="293">
                  <c:v>12.560711702507149</c:v>
                </c:pt>
                <c:pt idx="294">
                  <c:v>12.352480981908968</c:v>
                </c:pt>
                <c:pt idx="295">
                  <c:v>12.154914146467434</c:v>
                </c:pt>
                <c:pt idx="296">
                  <c:v>11.967906557196841</c:v>
                </c:pt>
                <c:pt idx="297">
                  <c:v>11.791351316091152</c:v>
                </c:pt>
                <c:pt idx="298">
                  <c:v>11.625139266120357</c:v>
                </c:pt>
                <c:pt idx="299">
                  <c:v>11.469158991236611</c:v>
                </c:pt>
                <c:pt idx="300">
                  <c:v>11.323296816366963</c:v>
                </c:pt>
                <c:pt idx="301">
                  <c:v>11.187436807420056</c:v>
                </c:pt>
                <c:pt idx="302">
                  <c:v>11.061460771281475</c:v>
                </c:pt>
                <c:pt idx="303">
                  <c:v>10.945248255816466</c:v>
                </c:pt>
                <c:pt idx="304">
                  <c:v>10.838676549869263</c:v>
                </c:pt>
                <c:pt idx="305">
                  <c:v>10.74162068326126</c:v>
                </c:pt>
                <c:pt idx="306">
                  <c:v>10.653953426793635</c:v>
                </c:pt>
                <c:pt idx="307">
                  <c:v>10.575545292246318</c:v>
                </c:pt>
                <c:pt idx="308">
                  <c:v>10.506264532377998</c:v>
                </c:pt>
                <c:pt idx="309">
                  <c:v>10.445977140924072</c:v>
                </c:pt>
                <c:pt idx="310">
                  <c:v>10.394546852602559</c:v>
                </c:pt>
                <c:pt idx="311">
                  <c:v>10.351835143106143</c:v>
                </c:pt>
                <c:pt idx="312">
                  <c:v>10.317701229108081</c:v>
                </c:pt>
                <c:pt idx="313">
                  <c:v>10.29200206826107</c:v>
                </c:pt>
                <c:pt idx="314">
                  <c:v>10.274592359194514</c:v>
                </c:pt>
                <c:pt idx="315">
                  <c:v>10.26532454151851</c:v>
                </c:pt>
                <c:pt idx="316">
                  <c:v>10.264048795820088</c:v>
                </c:pt>
                <c:pt idx="317">
                  <c:v>10.270613043665492</c:v>
                </c:pt>
                <c:pt idx="318">
                  <c:v>10.284862947601312</c:v>
                </c:pt>
                <c:pt idx="319">
                  <c:v>10.306641911149939</c:v>
                </c:pt>
                <c:pt idx="320">
                  <c:v>10.335791078813998</c:v>
                </c:pt>
                <c:pt idx="321">
                  <c:v>10.37214933607487</c:v>
                </c:pt>
                <c:pt idx="322">
                  <c:v>10.415553309393715</c:v>
                </c:pt>
                <c:pt idx="323">
                  <c:v>10.46583736620704</c:v>
                </c:pt>
                <c:pt idx="324">
                  <c:v>10.522833614933631</c:v>
                </c:pt>
                <c:pt idx="325">
                  <c:v>10.586371904968871</c:v>
                </c:pt>
                <c:pt idx="326">
                  <c:v>10.656279826687239</c:v>
                </c:pt>
                <c:pt idx="327">
                  <c:v>10.732382711442085</c:v>
                </c:pt>
                <c:pt idx="328">
                  <c:v>10.814503631565174</c:v>
                </c:pt>
                <c:pt idx="329">
                  <c:v>10.902463400368276</c:v>
                </c:pt>
                <c:pt idx="330">
                  <c:v>10.996080572138396</c:v>
                </c:pt>
                <c:pt idx="331">
                  <c:v>11.095171442146636</c:v>
                </c:pt>
                <c:pt idx="332">
                  <c:v>11.199550046637967</c:v>
                </c:pt>
                <c:pt idx="333">
                  <c:v>11.309028162837137</c:v>
                </c:pt>
                <c:pt idx="334">
                  <c:v>11.423415308948449</c:v>
                </c:pt>
                <c:pt idx="335">
                  <c:v>11.542518744155984</c:v>
                </c:pt>
                <c:pt idx="336">
                  <c:v>11.666143468619282</c:v>
                </c:pt>
                <c:pt idx="337">
                  <c:v>11.7940922234813</c:v>
                </c:pt>
                <c:pt idx="338">
                  <c:v>11.9261654908575</c:v>
                </c:pt>
                <c:pt idx="339">
                  <c:v>12.062161493847441</c:v>
                </c:pt>
                <c:pt idx="340">
                  <c:v>12.20187619652728</c:v>
                </c:pt>
                <c:pt idx="341">
                  <c:v>12.345103303949543</c:v>
                </c:pt>
                <c:pt idx="342">
                  <c:v>12.491634262151081</c:v>
                </c:pt>
                <c:pt idx="343">
                  <c:v>12.641258258141704</c:v>
                </c:pt>
                <c:pt idx="344">
                  <c:v>12.793762219913503</c:v>
                </c:pt>
                <c:pt idx="345">
                  <c:v>12.94893081643562</c:v>
                </c:pt>
                <c:pt idx="346">
                  <c:v>13.106546457655838</c:v>
                </c:pt>
                <c:pt idx="347">
                  <c:v>13.266389294501721</c:v>
                </c:pt>
                <c:pt idx="348">
                  <c:v>13.428237218879246</c:v>
                </c:pt>
                <c:pt idx="349">
                  <c:v>13.591865863671217</c:v>
                </c:pt>
                <c:pt idx="350">
                  <c:v>13.757048602741577</c:v>
                </c:pt>
                <c:pt idx="351">
                  <c:v>13.923556550932005</c:v>
                </c:pt>
                <c:pt idx="352">
                  <c:v>14.091158564061914</c:v>
                </c:pt>
                <c:pt idx="353">
                  <c:v>14.259621238931857</c:v>
                </c:pt>
                <c:pt idx="354">
                  <c:v>14.428708913317848</c:v>
                </c:pt>
                <c:pt idx="355">
                  <c:v>14.598183665978866</c:v>
                </c:pt>
                <c:pt idx="356">
                  <c:v>14.767805316646843</c:v>
                </c:pt>
                <c:pt idx="357">
                  <c:v>14.93733142603827</c:v>
                </c:pt>
                <c:pt idx="358">
                  <c:v>15.106517295842139</c:v>
                </c:pt>
                <c:pt idx="359">
                  <c:v>15.27511596873245</c:v>
                </c:pt>
                <c:pt idx="360">
                  <c:v>15.442878228358893</c:v>
                </c:pt>
                <c:pt idx="361">
                  <c:v>15.609552599349115</c:v>
                </c:pt>
                <c:pt idx="362">
                  <c:v>15.774885347309407</c:v>
                </c:pt>
                <c:pt idx="363">
                  <c:v>15.938620478826749</c:v>
                </c:pt>
                <c:pt idx="364">
                  <c:v>16.100499741465399</c:v>
                </c:pt>
                <c:pt idx="365">
                  <c:v>16.260262623768028</c:v>
                </c:pt>
                <c:pt idx="366">
                  <c:v>16.417646355257091</c:v>
                </c:pt>
                <c:pt idx="367">
                  <c:v>16.572385906434135</c:v>
                </c:pt>
                <c:pt idx="368">
                  <c:v>16.724213988775944</c:v>
                </c:pt>
                <c:pt idx="369">
                  <c:v>16.872861054742032</c:v>
                </c:pt>
                <c:pt idx="370">
                  <c:v>17.018055297768967</c:v>
                </c:pt>
                <c:pt idx="371">
                  <c:v>17.159522652271278</c:v>
                </c:pt>
                <c:pt idx="372">
                  <c:v>17.296986793644407</c:v>
                </c:pt>
                <c:pt idx="373">
                  <c:v>17.430169138259942</c:v>
                </c:pt>
                <c:pt idx="374">
                  <c:v>17.558788843467653</c:v>
                </c:pt>
                <c:pt idx="375">
                  <c:v>17.682562807601187</c:v>
                </c:pt>
                <c:pt idx="376">
                  <c:v>17.801205669965327</c:v>
                </c:pt>
                <c:pt idx="377">
                  <c:v>17.914429810849413</c:v>
                </c:pt>
                <c:pt idx="378">
                  <c:v>18.021945351519832</c:v>
                </c:pt>
                <c:pt idx="379">
                  <c:v>18.123460154221164</c:v>
                </c:pt>
                <c:pt idx="380">
                  <c:v>18.218679822176398</c:v>
                </c:pt>
                <c:pt idx="381">
                  <c:v>18.307307699586488</c:v>
                </c:pt>
                <c:pt idx="382">
                  <c:v>18.389044871635576</c:v>
                </c:pt>
                <c:pt idx="383">
                  <c:v>18.463590164478489</c:v>
                </c:pt>
                <c:pt idx="384">
                  <c:v>18.530640145255518</c:v>
                </c:pt>
                <c:pt idx="385">
                  <c:v>18.589889122085822</c:v>
                </c:pt>
                <c:pt idx="386">
                  <c:v>18.641029144061974</c:v>
                </c:pt>
                <c:pt idx="387">
                  <c:v>18.683750001258829</c:v>
                </c:pt>
                <c:pt idx="388">
                  <c:v>18.71773922473011</c:v>
                </c:pt>
                <c:pt idx="389">
                  <c:v>18.742682086505909</c:v>
                </c:pt>
                <c:pt idx="390">
                  <c:v>18.758261599596096</c:v>
                </c:pt>
                <c:pt idx="391">
                  <c:v>18.764158517992144</c:v>
                </c:pt>
                <c:pt idx="392">
                  <c:v>18.760051336659615</c:v>
                </c:pt>
                <c:pt idx="393">
                  <c:v>18.745616291544763</c:v>
                </c:pt>
                <c:pt idx="394">
                  <c:v>18.72052735957385</c:v>
                </c:pt>
                <c:pt idx="395">
                  <c:v>18.684456258648368</c:v>
                </c:pt>
                <c:pt idx="396">
                  <c:v>18.637072447653225</c:v>
                </c:pt>
                <c:pt idx="397">
                  <c:v>18.578043126446516</c:v>
                </c:pt>
                <c:pt idx="398">
                  <c:v>18.507033235871575</c:v>
                </c:pt>
                <c:pt idx="399">
                  <c:v>18.423705457742642</c:v>
                </c:pt>
                <c:pt idx="400">
                  <c:v>18.327720214861017</c:v>
                </c:pt>
                <c:pt idx="401">
                  <c:v>18.218735670997773</c:v>
                </c:pt>
                <c:pt idx="402">
                  <c:v>18.096407730909903</c:v>
                </c:pt>
                <c:pt idx="403">
                  <c:v>17.960390040331447</c:v>
                </c:pt>
                <c:pt idx="404">
                  <c:v>17.810333985972818</c:v>
                </c:pt>
                <c:pt idx="405">
                  <c:v>17.645888695524206</c:v>
                </c:pt>
                <c:pt idx="406">
                  <c:v>17.466701037653763</c:v>
                </c:pt>
                <c:pt idx="407">
                  <c:v>17.272415622012829</c:v>
                </c:pt>
                <c:pt idx="408">
                  <c:v>17.062674799224339</c:v>
                </c:pt>
                <c:pt idx="409">
                  <c:v>16.837118660894873</c:v>
                </c:pt>
                <c:pt idx="410">
                  <c:v>16.595385039609653</c:v>
                </c:pt>
                <c:pt idx="411">
                  <c:v>16.337109508928222</c:v>
                </c:pt>
                <c:pt idx="412">
                  <c:v>16.06192538339468</c:v>
                </c:pt>
                <c:pt idx="413">
                  <c:v>15.769463718526538</c:v>
                </c:pt>
                <c:pt idx="414">
                  <c:v>15.459353310823815</c:v>
                </c:pt>
                <c:pt idx="415">
                  <c:v>15.131220697762444</c:v>
                </c:pt>
                <c:pt idx="416">
                  <c:v>14.784690157799957</c:v>
                </c:pt>
                <c:pt idx="417">
                  <c:v>14.419383710370255</c:v>
                </c:pt>
                <c:pt idx="418">
                  <c:v>14.034921115887016</c:v>
                </c:pt>
                <c:pt idx="419">
                  <c:v>13.630919875740062</c:v>
                </c:pt>
                <c:pt idx="420">
                  <c:v>13.206995232302404</c:v>
                </c:pt>
                <c:pt idx="421">
                  <c:v>12.762760168924103</c:v>
                </c:pt>
                <c:pt idx="422">
                  <c:v>12.297825409930681</c:v>
                </c:pt>
                <c:pt idx="423">
                  <c:v>11.811799420631985</c:v>
                </c:pt>
                <c:pt idx="424">
                  <c:v>11.304288407309457</c:v>
                </c:pt>
                <c:pt idx="425">
                  <c:v>10.774896317228638</c:v>
                </c:pt>
                <c:pt idx="426">
                  <c:v>10.22322483863303</c:v>
                </c:pt>
                <c:pt idx="427">
                  <c:v>9.6488734007443213</c:v>
                </c:pt>
                <c:pt idx="428">
                  <c:v>9.0514391737621622</c:v>
                </c:pt>
                <c:pt idx="429">
                  <c:v>8.4305170688650719</c:v>
                </c:pt>
                <c:pt idx="430">
                  <c:v>7.7856997382102122</c:v>
                </c:pt>
                <c:pt idx="431">
                  <c:v>7.1165775749345244</c:v>
                </c:pt>
                <c:pt idx="432">
                  <c:v>6.4227387131513183</c:v>
                </c:pt>
                <c:pt idx="433">
                  <c:v>5.7037690279591402</c:v>
                </c:pt>
                <c:pt idx="434">
                  <c:v>4.9592521354226733</c:v>
                </c:pt>
                <c:pt idx="435">
                  <c:v>4.1887693925970666</c:v>
                </c:pt>
                <c:pt idx="436">
                  <c:v>3.3918998975117916</c:v>
                </c:pt>
                <c:pt idx="437">
                  <c:v>2.5682204891745073</c:v>
                </c:pt>
                <c:pt idx="438">
                  <c:v>1.7173057475726523</c:v>
                </c:pt>
                <c:pt idx="439">
                  <c:v>0.83872799366980644</c:v>
                </c:pt>
                <c:pt idx="440">
                  <c:v>-6.7942710586351041E-2</c:v>
                </c:pt>
                <c:pt idx="441">
                  <c:v>-1.0031385622756375</c:v>
                </c:pt>
                <c:pt idx="442">
                  <c:v>-1.967294017493316</c:v>
                </c:pt>
                <c:pt idx="443">
                  <c:v>-2.9608457913639654</c:v>
                </c:pt>
                <c:pt idx="444">
                  <c:v>-3.9842328580251092</c:v>
                </c:pt>
                <c:pt idx="445">
                  <c:v>-5.0378964506392663</c:v>
                </c:pt>
                <c:pt idx="446">
                  <c:v>-6.1222800613909953</c:v>
                </c:pt>
                <c:pt idx="447">
                  <c:v>-7.2378294414839388</c:v>
                </c:pt>
                <c:pt idx="448">
                  <c:v>-8.3849926011455977</c:v>
                </c:pt>
                <c:pt idx="449">
                  <c:v>-9.5642198096246034</c:v>
                </c:pt>
                <c:pt idx="450">
                  <c:v>-10.775963595187307</c:v>
                </c:pt>
                <c:pt idx="451">
                  <c:v>-12.020678745125736</c:v>
                </c:pt>
                <c:pt idx="452">
                  <c:v>-13.298822305750093</c:v>
                </c:pt>
                <c:pt idx="453">
                  <c:v>-14.61085358239535</c:v>
                </c:pt>
                <c:pt idx="454">
                  <c:v>-15.95723413941306</c:v>
                </c:pt>
                <c:pt idx="455">
                  <c:v>-17.338427800177953</c:v>
                </c:pt>
                <c:pt idx="456">
                  <c:v>-18.754900647092256</c:v>
                </c:pt>
                <c:pt idx="457">
                  <c:v>-20.207121021569094</c:v>
                </c:pt>
                <c:pt idx="458">
                  <c:v>-21.695559524049088</c:v>
                </c:pt>
                <c:pt idx="459">
                  <c:v>-23.22068901399399</c:v>
                </c:pt>
                <c:pt idx="460">
                  <c:v>-24.782984609885091</c:v>
                </c:pt>
                <c:pt idx="461">
                  <c:v>-26.382923689226629</c:v>
                </c:pt>
                <c:pt idx="462">
                  <c:v>-28.020985888542839</c:v>
                </c:pt>
                <c:pt idx="463">
                  <c:v>-29.697653103378173</c:v>
                </c:pt>
                <c:pt idx="464">
                  <c:v>-31.413409488303671</c:v>
                </c:pt>
                <c:pt idx="465">
                  <c:v>-33.168741456903547</c:v>
                </c:pt>
                <c:pt idx="466">
                  <c:v>-34.964137681791328</c:v>
                </c:pt>
                <c:pt idx="467">
                  <c:v>-36.800089094597809</c:v>
                </c:pt>
                <c:pt idx="468">
                  <c:v>-38.677088885974229</c:v>
                </c:pt>
                <c:pt idx="469">
                  <c:v>-40.595632505594779</c:v>
                </c:pt>
                <c:pt idx="470">
                  <c:v>-42.556217662155461</c:v>
                </c:pt>
                <c:pt idx="471">
                  <c:v>-44.559344323374319</c:v>
                </c:pt>
                <c:pt idx="472">
                  <c:v>-46.605514715985066</c:v>
                </c:pt>
                <c:pt idx="473">
                  <c:v>-48.695233325749143</c:v>
                </c:pt>
                <c:pt idx="474">
                  <c:v>-50.82900689744821</c:v>
                </c:pt>
                <c:pt idx="475">
                  <c:v>-53.007344434883919</c:v>
                </c:pt>
                <c:pt idx="476">
                  <c:v>-55.230757200879054</c:v>
                </c:pt>
                <c:pt idx="477">
                  <c:v>-57.49975871727753</c:v>
                </c:pt>
                <c:pt idx="478">
                  <c:v>-59.814864764946435</c:v>
                </c:pt>
                <c:pt idx="479">
                  <c:v>-62.176593383771262</c:v>
                </c:pt>
                <c:pt idx="480">
                  <c:v>-64.585464872661134</c:v>
                </c:pt>
                <c:pt idx="481">
                  <c:v>-67.042001789546305</c:v>
                </c:pt>
                <c:pt idx="482">
                  <c:v>-69.546728951376338</c:v>
                </c:pt>
                <c:pt idx="483">
                  <c:v>-72.100173434125793</c:v>
                </c:pt>
                <c:pt idx="484">
                  <c:v>-74.702864572788542</c:v>
                </c:pt>
                <c:pt idx="485">
                  <c:v>-77.35533396137572</c:v>
                </c:pt>
                <c:pt idx="486">
                  <c:v>-80.058115452930508</c:v>
                </c:pt>
                <c:pt idx="487">
                  <c:v>-82.811745159503573</c:v>
                </c:pt>
                <c:pt idx="488">
                  <c:v>-85.616761452178764</c:v>
                </c:pt>
                <c:pt idx="489">
                  <c:v>-88.473704961053784</c:v>
                </c:pt>
                <c:pt idx="490">
                  <c:v>-91.383118575252695</c:v>
                </c:pt>
                <c:pt idx="491">
                  <c:v>-94.345547442914324</c:v>
                </c:pt>
                <c:pt idx="492">
                  <c:v>-97.361538971206812</c:v>
                </c:pt>
                <c:pt idx="493">
                  <c:v>-100.43164282631511</c:v>
                </c:pt>
                <c:pt idx="494">
                  <c:v>-103.5564109334444</c:v>
                </c:pt>
                <c:pt idx="495">
                  <c:v>-106.73639747682438</c:v>
                </c:pt>
                <c:pt idx="496">
                  <c:v>-109.97215889970499</c:v>
                </c:pt>
                <c:pt idx="497">
                  <c:v>-113.2642539043573</c:v>
                </c:pt>
                <c:pt idx="498">
                  <c:v>-116.61324345207009</c:v>
                </c:pt>
                <c:pt idx="499">
                  <c:v>-120.01969076316146</c:v>
                </c:pt>
                <c:pt idx="500">
                  <c:v>-123.48416131696405</c:v>
                </c:pt>
                <c:pt idx="501">
                  <c:v>-127.00722285183434</c:v>
                </c:pt>
                <c:pt idx="502">
                  <c:v>-130.58944536514815</c:v>
                </c:pt>
                <c:pt idx="503">
                  <c:v>-134.23140111330719</c:v>
                </c:pt>
                <c:pt idx="504">
                  <c:v>-137.93366461172974</c:v>
                </c:pt>
                <c:pt idx="505">
                  <c:v>-141.69681263485683</c:v>
                </c:pt>
                <c:pt idx="506">
                  <c:v>-145.52142421615332</c:v>
                </c:pt>
                <c:pt idx="507">
                  <c:v>-149.40808064810159</c:v>
                </c:pt>
                <c:pt idx="508">
                  <c:v>-153.35736548220808</c:v>
                </c:pt>
                <c:pt idx="509">
                  <c:v>-157.36986452899583</c:v>
                </c:pt>
                <c:pt idx="510">
                  <c:v>-161.4461658580197</c:v>
                </c:pt>
                <c:pt idx="511">
                  <c:v>-165.58685979784383</c:v>
                </c:pt>
                <c:pt idx="512">
                  <c:v>-169.79253893605897</c:v>
                </c:pt>
                <c:pt idx="513">
                  <c:v>-174.06379811928178</c:v>
                </c:pt>
                <c:pt idx="514">
                  <c:v>-178.40123445314003</c:v>
                </c:pt>
                <c:pt idx="515">
                  <c:v>-182.80544730228968</c:v>
                </c:pt>
                <c:pt idx="516">
                  <c:v>-187.27703829040962</c:v>
                </c:pt>
                <c:pt idx="517">
                  <c:v>-191.81661130019171</c:v>
                </c:pt>
                <c:pt idx="518">
                  <c:v>-196.42477247336097</c:v>
                </c:pt>
                <c:pt idx="519">
                  <c:v>-201.10213021065266</c:v>
                </c:pt>
                <c:pt idx="520">
                  <c:v>-205.84929517183201</c:v>
                </c:pt>
                <c:pt idx="521">
                  <c:v>-210.66688027567562</c:v>
                </c:pt>
                <c:pt idx="522">
                  <c:v>-215.55550069999123</c:v>
                </c:pt>
                <c:pt idx="523">
                  <c:v>-220.51577388160473</c:v>
                </c:pt>
                <c:pt idx="524">
                  <c:v>-225.54831951636044</c:v>
                </c:pt>
                <c:pt idx="525">
                  <c:v>-230.65375955912742</c:v>
                </c:pt>
                <c:pt idx="526">
                  <c:v>-235.83271822379521</c:v>
                </c:pt>
                <c:pt idx="527">
                  <c:v>-241.08582198327082</c:v>
                </c:pt>
                <c:pt idx="528">
                  <c:v>-246.41369956949217</c:v>
                </c:pt>
                <c:pt idx="529">
                  <c:v>-251.81698197340648</c:v>
                </c:pt>
                <c:pt idx="530">
                  <c:v>-257.29630244499032</c:v>
                </c:pt>
                <c:pt idx="531">
                  <c:v>-262.8522964932443</c:v>
                </c:pt>
                <c:pt idx="532">
                  <c:v>-268.48560188617381</c:v>
                </c:pt>
                <c:pt idx="533">
                  <c:v>-274.19685865082971</c:v>
                </c:pt>
                <c:pt idx="534">
                  <c:v>-279.98670907326124</c:v>
                </c:pt>
                <c:pt idx="535">
                  <c:v>-285.85579769855786</c:v>
                </c:pt>
                <c:pt idx="536">
                  <c:v>-291.80477133081678</c:v>
                </c:pt>
                <c:pt idx="537">
                  <c:v>-297.83427903316539</c:v>
                </c:pt>
                <c:pt idx="538">
                  <c:v>-303.94497212774382</c:v>
                </c:pt>
                <c:pt idx="539">
                  <c:v>-310.13750419572335</c:v>
                </c:pt>
                <c:pt idx="540">
                  <c:v>-316.41253107728636</c:v>
                </c:pt>
                <c:pt idx="541">
                  <c:v>-322.7707108716466</c:v>
                </c:pt>
                <c:pt idx="542">
                  <c:v>-329.21270393702804</c:v>
                </c:pt>
                <c:pt idx="543">
                  <c:v>-335.73917289069283</c:v>
                </c:pt>
                <c:pt idx="544">
                  <c:v>-342.35078260890333</c:v>
                </c:pt>
                <c:pt idx="545">
                  <c:v>-349.0482002269585</c:v>
                </c:pt>
                <c:pt idx="546">
                  <c:v>-355.8320951391741</c:v>
                </c:pt>
                <c:pt idx="547">
                  <c:v>-362.70313899888521</c:v>
                </c:pt>
                <c:pt idx="548">
                  <c:v>-369.66200571845053</c:v>
                </c:pt>
                <c:pt idx="549">
                  <c:v>-376.70937146924899</c:v>
                </c:pt>
                <c:pt idx="550">
                  <c:v>-383.84591468168338</c:v>
                </c:pt>
                <c:pt idx="551">
                  <c:v>-391.0723160451733</c:v>
                </c:pt>
                <c:pt idx="552">
                  <c:v>-398.38925850816673</c:v>
                </c:pt>
                <c:pt idx="553">
                  <c:v>-405.7974272781226</c:v>
                </c:pt>
                <c:pt idx="554">
                  <c:v>-413.29750982152547</c:v>
                </c:pt>
                <c:pt idx="555">
                  <c:v>-420.89019586389105</c:v>
                </c:pt>
                <c:pt idx="556">
                  <c:v>-428.5761773897446</c:v>
                </c:pt>
                <c:pt idx="557">
                  <c:v>-436.35614864263249</c:v>
                </c:pt>
                <c:pt idx="558">
                  <c:v>-444.23080612513019</c:v>
                </c:pt>
                <c:pt idx="559">
                  <c:v>-452.20084859882974</c:v>
                </c:pt>
                <c:pt idx="560">
                  <c:v>-460.26697708433977</c:v>
                </c:pt>
                <c:pt idx="561">
                  <c:v>-468.4298948613021</c:v>
                </c:pt>
                <c:pt idx="562">
                  <c:v>-476.6903074683724</c:v>
                </c:pt>
                <c:pt idx="563">
                  <c:v>-485.04892270322813</c:v>
                </c:pt>
                <c:pt idx="564">
                  <c:v>-493.506450622567</c:v>
                </c:pt>
                <c:pt idx="565">
                  <c:v>-502.06360354210875</c:v>
                </c:pt>
                <c:pt idx="566">
                  <c:v>-510.7210960365972</c:v>
                </c:pt>
                <c:pt idx="567">
                  <c:v>-519.47964493979725</c:v>
                </c:pt>
                <c:pt idx="568">
                  <c:v>-528.33996934449033</c:v>
                </c:pt>
                <c:pt idx="569">
                  <c:v>-537.3027906024779</c:v>
                </c:pt>
                <c:pt idx="570">
                  <c:v>-546.36883232460173</c:v>
                </c:pt>
                <c:pt idx="571">
                  <c:v>-555.53882038069492</c:v>
                </c:pt>
                <c:pt idx="572">
                  <c:v>-564.81348289963535</c:v>
                </c:pt>
                <c:pt idx="573">
                  <c:v>-574.19355026930998</c:v>
                </c:pt>
                <c:pt idx="574">
                  <c:v>-583.67975513663328</c:v>
                </c:pt>
                <c:pt idx="575">
                  <c:v>-593.27283240754355</c:v>
                </c:pt>
                <c:pt idx="576">
                  <c:v>-602.97351924698864</c:v>
                </c:pt>
                <c:pt idx="577">
                  <c:v>-612.78255507894664</c:v>
                </c:pt>
                <c:pt idx="578">
                  <c:v>-622.70068158641743</c:v>
                </c:pt>
                <c:pt idx="579">
                  <c:v>-632.72864271141771</c:v>
                </c:pt>
                <c:pt idx="580">
                  <c:v>-642.86718465498893</c:v>
                </c:pt>
                <c:pt idx="581">
                  <c:v>-653.11705587719621</c:v>
                </c:pt>
                <c:pt idx="582">
                  <c:v>-663.47900709711394</c:v>
                </c:pt>
                <c:pt idx="583">
                  <c:v>-673.95379129285493</c:v>
                </c:pt>
                <c:pt idx="584">
                  <c:v>-684.54216370153972</c:v>
                </c:pt>
                <c:pt idx="585">
                  <c:v>-695.24488181931906</c:v>
                </c:pt>
                <c:pt idx="586">
                  <c:v>-706.06270540135642</c:v>
                </c:pt>
                <c:pt idx="587">
                  <c:v>-716.99639646184642</c:v>
                </c:pt>
                <c:pt idx="588">
                  <c:v>-728.04671927399477</c:v>
                </c:pt>
                <c:pt idx="589">
                  <c:v>-739.21444037004039</c:v>
                </c:pt>
                <c:pt idx="590">
                  <c:v>-750.50032854122878</c:v>
                </c:pt>
                <c:pt idx="591">
                  <c:v>-761.90515483783997</c:v>
                </c:pt>
                <c:pt idx="592">
                  <c:v>-773.42969256916876</c:v>
                </c:pt>
                <c:pt idx="593">
                  <c:v>-785.074717303532</c:v>
                </c:pt>
                <c:pt idx="594">
                  <c:v>-796.8410068682706</c:v>
                </c:pt>
                <c:pt idx="595">
                  <c:v>-808.7293413497448</c:v>
                </c:pt>
                <c:pt idx="596">
                  <c:v>-820.74050309333302</c:v>
                </c:pt>
                <c:pt idx="597">
                  <c:v>-832.87527670344298</c:v>
                </c:pt>
                <c:pt idx="598">
                  <c:v>-845.13444904348626</c:v>
                </c:pt>
                <c:pt idx="599">
                  <c:v>-857.51880923592944</c:v>
                </c:pt>
                <c:pt idx="600">
                  <c:v>-870.0291486622184</c:v>
                </c:pt>
                <c:pt idx="601">
                  <c:v>-882.66626096285177</c:v>
                </c:pt>
                <c:pt idx="602">
                  <c:v>-895.43094203733926</c:v>
                </c:pt>
                <c:pt idx="603">
                  <c:v>-908.3239900442054</c:v>
                </c:pt>
                <c:pt idx="604">
                  <c:v>-921.34620540100786</c:v>
                </c:pt>
                <c:pt idx="605">
                  <c:v>-934.49839078432001</c:v>
                </c:pt>
                <c:pt idx="606">
                  <c:v>-947.78135112973337</c:v>
                </c:pt>
                <c:pt idx="607">
                  <c:v>-961.19589363186333</c:v>
                </c:pt>
                <c:pt idx="608">
                  <c:v>-974.74282774435096</c:v>
                </c:pt>
                <c:pt idx="609">
                  <c:v>-988.42296517985233</c:v>
                </c:pt>
                <c:pt idx="610">
                  <c:v>-1002.2371199100464</c:v>
                </c:pt>
                <c:pt idx="611">
                  <c:v>-1016.1861081656359</c:v>
                </c:pt>
                <c:pt idx="612">
                  <c:v>-1030.2707484363491</c:v>
                </c:pt>
                <c:pt idx="613">
                  <c:v>-1044.4918614709145</c:v>
                </c:pt>
                <c:pt idx="614">
                  <c:v>-1058.850270277112</c:v>
                </c:pt>
                <c:pt idx="615">
                  <c:v>-1073.3468001217209</c:v>
                </c:pt>
                <c:pt idx="616">
                  <c:v>-1087.9822785305566</c:v>
                </c:pt>
                <c:pt idx="617">
                  <c:v>-1102.7575352884369</c:v>
                </c:pt>
                <c:pt idx="618">
                  <c:v>-1117.6734024392158</c:v>
                </c:pt>
                <c:pt idx="619">
                  <c:v>-1132.7307142857717</c:v>
                </c:pt>
                <c:pt idx="620">
                  <c:v>-1147.9303073899912</c:v>
                </c:pt>
                <c:pt idx="621">
                  <c:v>-1163.2730205727937</c:v>
                </c:pt>
                <c:pt idx="622">
                  <c:v>-1178.759694914108</c:v>
                </c:pt>
                <c:pt idx="623">
                  <c:v>-1194.3911737528956</c:v>
                </c:pt>
                <c:pt idx="624">
                  <c:v>-1210.1683026871369</c:v>
                </c:pt>
                <c:pt idx="625">
                  <c:v>-1226.0919295738279</c:v>
                </c:pt>
                <c:pt idx="626">
                  <c:v>-1242.1629045289862</c:v>
                </c:pt>
                <c:pt idx="627">
                  <c:v>-1258.3820799276609</c:v>
                </c:pt>
                <c:pt idx="628">
                  <c:v>-1274.7503104039156</c:v>
                </c:pt>
                <c:pt idx="629">
                  <c:v>-1291.2684528508325</c:v>
                </c:pt>
                <c:pt idx="630">
                  <c:v>-1307.937366420517</c:v>
                </c:pt>
                <c:pt idx="631">
                  <c:v>-1324.7579125240979</c:v>
                </c:pt>
                <c:pt idx="632">
                  <c:v>-1341.7309548317262</c:v>
                </c:pt>
                <c:pt idx="633">
                  <c:v>-1358.8573592725638</c:v>
                </c:pt>
                <c:pt idx="634">
                  <c:v>-1376.1379940348133</c:v>
                </c:pt>
                <c:pt idx="635">
                  <c:v>-1393.5737295656838</c:v>
                </c:pt>
                <c:pt idx="636">
                  <c:v>-1411.1654385714062</c:v>
                </c:pt>
                <c:pt idx="637">
                  <c:v>-1428.9139960172427</c:v>
                </c:pt>
                <c:pt idx="638">
                  <c:v>-1446.8202791274603</c:v>
                </c:pt>
                <c:pt idx="639">
                  <c:v>-1464.8851673853605</c:v>
                </c:pt>
                <c:pt idx="640">
                  <c:v>-1483.1095425332671</c:v>
                </c:pt>
                <c:pt idx="641">
                  <c:v>-1501.4942885725238</c:v>
                </c:pt>
                <c:pt idx="642">
                  <c:v>-1520.0402917634804</c:v>
                </c:pt>
                <c:pt idx="643">
                  <c:v>-1538.7484406255294</c:v>
                </c:pt>
                <c:pt idx="644">
                  <c:v>-1557.6196259370781</c:v>
                </c:pt>
                <c:pt idx="645">
                  <c:v>-1576.6547407355413</c:v>
                </c:pt>
                <c:pt idx="646">
                  <c:v>-1595.8546803173738</c:v>
                </c:pt>
                <c:pt idx="647">
                  <c:v>-1615.2203422380419</c:v>
                </c:pt>
                <c:pt idx="648">
                  <c:v>-1634.7526263120421</c:v>
                </c:pt>
                <c:pt idx="649">
                  <c:v>-1654.4524346128801</c:v>
                </c:pt>
                <c:pt idx="650">
                  <c:v>-1674.3206714730852</c:v>
                </c:pt>
                <c:pt idx="651">
                  <c:v>-1694.3582434842199</c:v>
                </c:pt>
                <c:pt idx="652">
                  <c:v>-1714.5660594968506</c:v>
                </c:pt>
                <c:pt idx="653">
                  <c:v>-1734.9450306205813</c:v>
                </c:pt>
                <c:pt idx="654">
                  <c:v>-1755.4960702240287</c:v>
                </c:pt>
                <c:pt idx="655">
                  <c:v>-1776.2200939348243</c:v>
                </c:pt>
                <c:pt idx="656">
                  <c:v>-1797.1180196396342</c:v>
                </c:pt>
                <c:pt idx="657">
                  <c:v>-1818.1907674841489</c:v>
                </c:pt>
                <c:pt idx="658">
                  <c:v>-1839.4392598730544</c:v>
                </c:pt>
                <c:pt idx="659">
                  <c:v>-1860.8644214700869</c:v>
                </c:pt>
                <c:pt idx="660">
                  <c:v>-1882.467179197992</c:v>
                </c:pt>
                <c:pt idx="661">
                  <c:v>-1904.2484622385298</c:v>
                </c:pt>
                <c:pt idx="662">
                  <c:v>-1926.2092020324983</c:v>
                </c:pt>
                <c:pt idx="663">
                  <c:v>-1948.3503322797003</c:v>
                </c:pt>
                <c:pt idx="664">
                  <c:v>-1970.6727889389647</c:v>
                </c:pt>
                <c:pt idx="665">
                  <c:v>-1993.177510228152</c:v>
                </c:pt>
                <c:pt idx="666">
                  <c:v>-2015.8654366241315</c:v>
                </c:pt>
                <c:pt idx="667">
                  <c:v>-2038.7375108627959</c:v>
                </c:pt>
                <c:pt idx="668">
                  <c:v>-2061.7946779390686</c:v>
                </c:pt>
                <c:pt idx="669">
                  <c:v>-2085.0378851068799</c:v>
                </c:pt>
                <c:pt idx="670">
                  <c:v>-2108.4680818791944</c:v>
                </c:pt>
                <c:pt idx="671">
                  <c:v>-2132.0862200279907</c:v>
                </c:pt>
                <c:pt idx="672">
                  <c:v>-2155.8932535842655</c:v>
                </c:pt>
                <c:pt idx="673">
                  <c:v>-2179.8901388380436</c:v>
                </c:pt>
                <c:pt idx="674">
                  <c:v>-2204.0778343383781</c:v>
                </c:pt>
                <c:pt idx="675">
                  <c:v>-2228.4573008933298</c:v>
                </c:pt>
                <c:pt idx="676">
                  <c:v>-2253.0295015699758</c:v>
                </c:pt>
                <c:pt idx="677">
                  <c:v>-2277.7954016944382</c:v>
                </c:pt>
                <c:pt idx="678">
                  <c:v>-2302.755968851835</c:v>
                </c:pt>
                <c:pt idx="679">
                  <c:v>-2327.9121728863338</c:v>
                </c:pt>
                <c:pt idx="680">
                  <c:v>-2353.2649859010885</c:v>
                </c:pt>
                <c:pt idx="681">
                  <c:v>-2378.8153822582981</c:v>
                </c:pt>
                <c:pt idx="682">
                  <c:v>-2404.5643385791832</c:v>
                </c:pt>
                <c:pt idx="683">
                  <c:v>-2430.5128337439746</c:v>
                </c:pt>
                <c:pt idx="684">
                  <c:v>-2456.6618488919275</c:v>
                </c:pt>
                <c:pt idx="685">
                  <c:v>-2483.0123674213341</c:v>
                </c:pt>
                <c:pt idx="686">
                  <c:v>-2509.5653749894773</c:v>
                </c:pt>
                <c:pt idx="687">
                  <c:v>-2536.3218595126941</c:v>
                </c:pt>
                <c:pt idx="688">
                  <c:v>-2563.2828111663102</c:v>
                </c:pt>
                <c:pt idx="689">
                  <c:v>-2590.4492223847083</c:v>
                </c:pt>
                <c:pt idx="690">
                  <c:v>-2617.8220878612533</c:v>
                </c:pt>
                <c:pt idx="691">
                  <c:v>-2645.4024045483739</c:v>
                </c:pt>
                <c:pt idx="692">
                  <c:v>-2673.19117165748</c:v>
                </c:pt>
                <c:pt idx="693">
                  <c:v>-2701.1893906590249</c:v>
                </c:pt>
                <c:pt idx="694">
                  <c:v>-2729.3980652824894</c:v>
                </c:pt>
                <c:pt idx="695">
                  <c:v>-2757.8182015163552</c:v>
                </c:pt>
                <c:pt idx="696">
                  <c:v>-2786.4508076081383</c:v>
                </c:pt>
                <c:pt idx="697">
                  <c:v>-2815.2968940643764</c:v>
                </c:pt>
                <c:pt idx="698">
                  <c:v>-2844.3574736506243</c:v>
                </c:pt>
                <c:pt idx="699">
                  <c:v>-2873.6335613914544</c:v>
                </c:pt>
                <c:pt idx="700">
                  <c:v>-2903.1261745704646</c:v>
                </c:pt>
                <c:pt idx="701">
                  <c:v>-2932.8363327302877</c:v>
                </c:pt>
                <c:pt idx="702">
                  <c:v>-2962.7650576725559</c:v>
                </c:pt>
                <c:pt idx="703">
                  <c:v>-2992.9133734579264</c:v>
                </c:pt>
                <c:pt idx="704">
                  <c:v>-3023.2823064060876</c:v>
                </c:pt>
                <c:pt idx="705">
                  <c:v>-3053.8728850957509</c:v>
                </c:pt>
                <c:pt idx="706">
                  <c:v>-3084.6861403646362</c:v>
                </c:pt>
                <c:pt idx="707">
                  <c:v>-3115.7231053094924</c:v>
                </c:pt>
                <c:pt idx="708">
                  <c:v>-3146.9848152860859</c:v>
                </c:pt>
                <c:pt idx="709">
                  <c:v>-3178.4723079092146</c:v>
                </c:pt>
                <c:pt idx="710">
                  <c:v>-3210.1866230526771</c:v>
                </c:pt>
                <c:pt idx="711">
                  <c:v>-3242.1288028493245</c:v>
                </c:pt>
                <c:pt idx="712">
                  <c:v>-3274.2998916910005</c:v>
                </c:pt>
                <c:pt idx="713">
                  <c:v>-3306.7009362285808</c:v>
                </c:pt>
                <c:pt idx="714">
                  <c:v>-3339.3329853719652</c:v>
                </c:pt>
                <c:pt idx="715">
                  <c:v>-3372.1970902900689</c:v>
                </c:pt>
                <c:pt idx="716">
                  <c:v>-3405.294304410827</c:v>
                </c:pt>
                <c:pt idx="717">
                  <c:v>-3438.6256834212177</c:v>
                </c:pt>
                <c:pt idx="718">
                  <c:v>-3472.1922852672042</c:v>
                </c:pt>
                <c:pt idx="719">
                  <c:v>-3505.995170153803</c:v>
                </c:pt>
                <c:pt idx="720">
                  <c:v>-3540.0354005450349</c:v>
                </c:pt>
                <c:pt idx="721">
                  <c:v>-3574.3140411639442</c:v>
                </c:pt>
                <c:pt idx="722">
                  <c:v>-3608.8321589926004</c:v>
                </c:pt>
                <c:pt idx="723">
                  <c:v>-3643.590823272094</c:v>
                </c:pt>
                <c:pt idx="724">
                  <c:v>-3678.5911055025294</c:v>
                </c:pt>
                <c:pt idx="725">
                  <c:v>-3713.8340794430392</c:v>
                </c:pt>
                <c:pt idx="726">
                  <c:v>-3749.320821111789</c:v>
                </c:pt>
                <c:pt idx="727">
                  <c:v>-3785.0524087859353</c:v>
                </c:pt>
                <c:pt idx="728">
                  <c:v>-3821.0299230016853</c:v>
                </c:pt>
                <c:pt idx="729">
                  <c:v>-3857.2544465542492</c:v>
                </c:pt>
                <c:pt idx="730">
                  <c:v>-3893.7270644978607</c:v>
                </c:pt>
                <c:pt idx="731">
                  <c:v>-3930.4488641457929</c:v>
                </c:pt>
                <c:pt idx="732">
                  <c:v>-3967.4209350703213</c:v>
                </c:pt>
                <c:pt idx="733">
                  <c:v>-4004.6443691027471</c:v>
                </c:pt>
                <c:pt idx="734">
                  <c:v>-4042.1202603333868</c:v>
                </c:pt>
                <c:pt idx="735">
                  <c:v>-4079.8497051116037</c:v>
                </c:pt>
                <c:pt idx="736">
                  <c:v>-4117.8338020457431</c:v>
                </c:pt>
                <c:pt idx="737">
                  <c:v>-4156.0736520031996</c:v>
                </c:pt>
                <c:pt idx="738">
                  <c:v>-4194.570358110389</c:v>
                </c:pt>
                <c:pt idx="739">
                  <c:v>-4233.3250257527316</c:v>
                </c:pt>
                <c:pt idx="740">
                  <c:v>-4272.3387625746791</c:v>
                </c:pt>
                <c:pt idx="741">
                  <c:v>-4311.6126784797134</c:v>
                </c:pt>
                <c:pt idx="742">
                  <c:v>-4351.1478856303174</c:v>
                </c:pt>
                <c:pt idx="743">
                  <c:v>-4390.9454984480217</c:v>
                </c:pt>
                <c:pt idx="744">
                  <c:v>-4431.0066336133395</c:v>
                </c:pt>
                <c:pt idx="745">
                  <c:v>-4471.3324100658492</c:v>
                </c:pt>
                <c:pt idx="746">
                  <c:v>-4511.9239490041218</c:v>
                </c:pt>
                <c:pt idx="747">
                  <c:v>-4552.7823738857669</c:v>
                </c:pt>
                <c:pt idx="748">
                  <c:v>-4593.9088104273824</c:v>
                </c:pt>
                <c:pt idx="749">
                  <c:v>-4635.3043866046401</c:v>
                </c:pt>
                <c:pt idx="750">
                  <c:v>-4676.9702326521883</c:v>
                </c:pt>
                <c:pt idx="751">
                  <c:v>-4718.907481063713</c:v>
                </c:pt>
                <c:pt idx="752">
                  <c:v>-4761.1172665919303</c:v>
                </c:pt>
                <c:pt idx="753">
                  <c:v>-4803.6007262485637</c:v>
                </c:pt>
                <c:pt idx="754">
                  <c:v>-4846.3589993043488</c:v>
                </c:pt>
                <c:pt idx="755">
                  <c:v>-4889.3932272890861</c:v>
                </c:pt>
                <c:pt idx="756">
                  <c:v>-4932.7045539915471</c:v>
                </c:pt>
                <c:pt idx="757">
                  <c:v>-4976.2941254595489</c:v>
                </c:pt>
                <c:pt idx="758">
                  <c:v>-5020.1630899999336</c:v>
                </c:pt>
                <c:pt idx="759">
                  <c:v>-5064.3125981785442</c:v>
                </c:pt>
                <c:pt idx="760">
                  <c:v>-5108.7438028202732</c:v>
                </c:pt>
                <c:pt idx="761">
                  <c:v>-5153.4578590090141</c:v>
                </c:pt>
                <c:pt idx="762">
                  <c:v>-5198.4559240876833</c:v>
                </c:pt>
                <c:pt idx="763">
                  <c:v>-5243.7391576582231</c:v>
                </c:pt>
                <c:pt idx="764">
                  <c:v>-5289.3087215815913</c:v>
                </c:pt>
                <c:pt idx="765">
                  <c:v>-5335.1657799777922</c:v>
                </c:pt>
                <c:pt idx="766">
                  <c:v>-5381.3114992258088</c:v>
                </c:pt>
                <c:pt idx="767">
                  <c:v>-5427.7470479636877</c:v>
                </c:pt>
                <c:pt idx="768">
                  <c:v>-5474.473597088464</c:v>
                </c:pt>
                <c:pt idx="769">
                  <c:v>-5521.4923197562066</c:v>
                </c:pt>
                <c:pt idx="770">
                  <c:v>-5568.8043913820084</c:v>
                </c:pt>
                <c:pt idx="771">
                  <c:v>-5616.4109896399923</c:v>
                </c:pt>
                <c:pt idx="772">
                  <c:v>-5664.3132944632825</c:v>
                </c:pt>
                <c:pt idx="773">
                  <c:v>-5712.5124880440217</c:v>
                </c:pt>
                <c:pt idx="774">
                  <c:v>-5761.0097548334152</c:v>
                </c:pt>
                <c:pt idx="775">
                  <c:v>-5809.8062815416315</c:v>
                </c:pt>
                <c:pt idx="776">
                  <c:v>-5858.9032571379121</c:v>
                </c:pt>
                <c:pt idx="777">
                  <c:v>-5908.3018728504821</c:v>
                </c:pt>
                <c:pt idx="778">
                  <c:v>-5958.0033221666063</c:v>
                </c:pt>
                <c:pt idx="779">
                  <c:v>-6008.0088008325611</c:v>
                </c:pt>
                <c:pt idx="780">
                  <c:v>-6058.3195068536688</c:v>
                </c:pt>
                <c:pt idx="781">
                  <c:v>-6108.9366404942457</c:v>
                </c:pt>
                <c:pt idx="782">
                  <c:v>-6159.861404277638</c:v>
                </c:pt>
                <c:pt idx="783">
                  <c:v>-6211.0950029862033</c:v>
                </c:pt>
                <c:pt idx="784">
                  <c:v>-6262.6386436613402</c:v>
                </c:pt>
                <c:pt idx="785">
                  <c:v>-6314.4935356034757</c:v>
                </c:pt>
                <c:pt idx="786">
                  <c:v>-6366.660890372008</c:v>
                </c:pt>
                <c:pt idx="787">
                  <c:v>-6419.1419217854136</c:v>
                </c:pt>
                <c:pt idx="788">
                  <c:v>-6471.9378459211721</c:v>
                </c:pt>
                <c:pt idx="789">
                  <c:v>-6525.0498811157495</c:v>
                </c:pt>
                <c:pt idx="790">
                  <c:v>-6578.4792479646976</c:v>
                </c:pt>
                <c:pt idx="791">
                  <c:v>-6632.2271693225257</c:v>
                </c:pt>
                <c:pt idx="792">
                  <c:v>-6686.2948703028314</c:v>
                </c:pt>
                <c:pt idx="793">
                  <c:v>-6740.6835782781509</c:v>
                </c:pt>
                <c:pt idx="794">
                  <c:v>-6795.3945228801158</c:v>
                </c:pt>
                <c:pt idx="795">
                  <c:v>-6850.4289359993463</c:v>
                </c:pt>
                <c:pt idx="796">
                  <c:v>-6905.7880517854701</c:v>
                </c:pt>
                <c:pt idx="797">
                  <c:v>-6961.4731066471822</c:v>
                </c:pt>
                <c:pt idx="798">
                  <c:v>-7017.4853392521445</c:v>
                </c:pt>
                <c:pt idx="799">
                  <c:v>-7073.8259905270888</c:v>
                </c:pt>
                <c:pt idx="800">
                  <c:v>-7130.4963036577274</c:v>
                </c:pt>
                <c:pt idx="801">
                  <c:v>-7187.4975240888134</c:v>
                </c:pt>
                <c:pt idx="802">
                  <c:v>-7244.8308995241305</c:v>
                </c:pt>
                <c:pt idx="803">
                  <c:v>-7302.4976799264696</c:v>
                </c:pt>
                <c:pt idx="804">
                  <c:v>-7360.4991175176374</c:v>
                </c:pt>
                <c:pt idx="805">
                  <c:v>-7418.8364667784799</c:v>
                </c:pt>
                <c:pt idx="806">
                  <c:v>-7477.5109844488543</c:v>
                </c:pt>
                <c:pt idx="807">
                  <c:v>-7536.5239295276415</c:v>
                </c:pt>
                <c:pt idx="808">
                  <c:v>-7595.8765632727363</c:v>
                </c:pt>
                <c:pt idx="809">
                  <c:v>-7655.5701492010712</c:v>
                </c:pt>
                <c:pt idx="810">
                  <c:v>-7715.6059530885768</c:v>
                </c:pt>
                <c:pt idx="811">
                  <c:v>-7775.9852429702287</c:v>
                </c:pt>
                <c:pt idx="812">
                  <c:v>-7836.7092891400034</c:v>
                </c:pt>
                <c:pt idx="813">
                  <c:v>-7897.7793641509215</c:v>
                </c:pt>
                <c:pt idx="814">
                  <c:v>-7959.196742815001</c:v>
                </c:pt>
                <c:pt idx="815">
                  <c:v>-8020.9627022033028</c:v>
                </c:pt>
                <c:pt idx="816">
                  <c:v>-8083.078521645878</c:v>
                </c:pt>
                <c:pt idx="817">
                  <c:v>-8145.5454827318381</c:v>
                </c:pt>
                <c:pt idx="818">
                  <c:v>-8208.3648693093055</c:v>
                </c:pt>
                <c:pt idx="819">
                  <c:v>-8271.5379674853884</c:v>
                </c:pt>
                <c:pt idx="820">
                  <c:v>-8335.0660656262571</c:v>
                </c:pt>
                <c:pt idx="821">
                  <c:v>-8398.9504543570947</c:v>
                </c:pt>
                <c:pt idx="822">
                  <c:v>-8463.1924265621001</c:v>
                </c:pt>
                <c:pt idx="823">
                  <c:v>-8527.7932773844823</c:v>
                </c:pt>
                <c:pt idx="824">
                  <c:v>-8592.7543042264988</c:v>
                </c:pt>
                <c:pt idx="825">
                  <c:v>-8658.0768067494009</c:v>
                </c:pt>
                <c:pt idx="826">
                  <c:v>-8723.7620868734757</c:v>
                </c:pt>
                <c:pt idx="827">
                  <c:v>-8789.8114487780367</c:v>
                </c:pt>
                <c:pt idx="828">
                  <c:v>-8856.2261989014023</c:v>
                </c:pt>
                <c:pt idx="829">
                  <c:v>-8923.0076459409211</c:v>
                </c:pt>
                <c:pt idx="830">
                  <c:v>-8990.1571008529718</c:v>
                </c:pt>
                <c:pt idx="831">
                  <c:v>-9057.6758768529453</c:v>
                </c:pt>
                <c:pt idx="832">
                  <c:v>-9125.5652894152518</c:v>
                </c:pt>
                <c:pt idx="833">
                  <c:v>-9193.826656273317</c:v>
                </c:pt>
                <c:pt idx="834">
                  <c:v>-9262.4612974195934</c:v>
                </c:pt>
                <c:pt idx="835">
                  <c:v>-9331.4705351055782</c:v>
                </c:pt>
                <c:pt idx="836">
                  <c:v>-9400.8556938417551</c:v>
                </c:pt>
                <c:pt idx="837">
                  <c:v>-9470.6181003976362</c:v>
                </c:pt>
                <c:pt idx="838">
                  <c:v>-9540.7590838017895</c:v>
                </c:pt>
                <c:pt idx="839">
                  <c:v>-9611.2799753417512</c:v>
                </c:pt>
                <c:pt idx="840">
                  <c:v>-9682.1821085641041</c:v>
                </c:pt>
                <c:pt idx="841">
                  <c:v>-9753.4668192744757</c:v>
                </c:pt>
                <c:pt idx="842">
                  <c:v>-9825.1354455374694</c:v>
                </c:pt>
                <c:pt idx="843">
                  <c:v>-9897.1893276767314</c:v>
                </c:pt>
                <c:pt idx="844">
                  <c:v>-9969.6298082749454</c:v>
                </c:pt>
                <c:pt idx="845">
                  <c:v>-10042.458232173803</c:v>
                </c:pt>
                <c:pt idx="846">
                  <c:v>-10115.675946473993</c:v>
                </c:pt>
                <c:pt idx="847">
                  <c:v>-10189.284300535262</c:v>
                </c:pt>
                <c:pt idx="848">
                  <c:v>-10263.284645976377</c:v>
                </c:pt>
                <c:pt idx="849">
                  <c:v>-10337.678336675101</c:v>
                </c:pt>
                <c:pt idx="850">
                  <c:v>-10412.466728768211</c:v>
                </c:pt>
                <c:pt idx="851">
                  <c:v>-10487.651180651554</c:v>
                </c:pt>
                <c:pt idx="852">
                  <c:v>-10563.233052979955</c:v>
                </c:pt>
                <c:pt idx="853">
                  <c:v>-10639.213708667283</c:v>
                </c:pt>
                <c:pt idx="854">
                  <c:v>-10715.594512886402</c:v>
                </c:pt>
                <c:pt idx="855">
                  <c:v>-10792.376833069236</c:v>
                </c:pt>
                <c:pt idx="856">
                  <c:v>-10869.562038906692</c:v>
                </c:pt>
                <c:pt idx="857">
                  <c:v>-10947.151502348725</c:v>
                </c:pt>
                <c:pt idx="858">
                  <c:v>-11025.146597604304</c:v>
                </c:pt>
                <c:pt idx="859">
                  <c:v>-11103.548701141413</c:v>
                </c:pt>
                <c:pt idx="860">
                  <c:v>-11182.359191687063</c:v>
                </c:pt>
                <c:pt idx="861">
                  <c:v>-11261.579450227273</c:v>
                </c:pt>
                <c:pt idx="862">
                  <c:v>-11341.210860007117</c:v>
                </c:pt>
                <c:pt idx="863">
                  <c:v>-11421.254806530656</c:v>
                </c:pt>
                <c:pt idx="864">
                  <c:v>-11501.712677560987</c:v>
                </c:pt>
                <c:pt idx="865">
                  <c:v>-11582.58586312023</c:v>
                </c:pt>
                <c:pt idx="866">
                  <c:v>-11663.8757554895</c:v>
                </c:pt>
                <c:pt idx="867">
                  <c:v>-11745.583749209</c:v>
                </c:pt>
                <c:pt idx="868">
                  <c:v>-11827.711241077859</c:v>
                </c:pt>
                <c:pt idx="869">
                  <c:v>-11910.25963015432</c:v>
                </c:pt>
                <c:pt idx="870">
                  <c:v>-11993.230317755579</c:v>
                </c:pt>
                <c:pt idx="871">
                  <c:v>-12076.624707457891</c:v>
                </c:pt>
                <c:pt idx="872">
                  <c:v>-12160.444205096537</c:v>
                </c:pt>
                <c:pt idx="873">
                  <c:v>-12244.690218765778</c:v>
                </c:pt>
                <c:pt idx="874">
                  <c:v>-12329.364158818915</c:v>
                </c:pt>
                <c:pt idx="875">
                  <c:v>-12414.467437868308</c:v>
                </c:pt>
                <c:pt idx="876">
                  <c:v>-12500.001470785295</c:v>
                </c:pt>
                <c:pt idx="877">
                  <c:v>-12585.967674700243</c:v>
                </c:pt>
                <c:pt idx="878">
                  <c:v>-12672.367469002547</c:v>
                </c:pt>
                <c:pt idx="879">
                  <c:v>-12759.202275340625</c:v>
                </c:pt>
                <c:pt idx="880">
                  <c:v>-12846.473517621909</c:v>
                </c:pt>
                <c:pt idx="881">
                  <c:v>-12934.182622012868</c:v>
                </c:pt>
                <c:pt idx="882">
                  <c:v>-13022.331016938964</c:v>
                </c:pt>
                <c:pt idx="883">
                  <c:v>-13110.920133084705</c:v>
                </c:pt>
                <c:pt idx="884">
                  <c:v>-13199.951403393607</c:v>
                </c:pt>
                <c:pt idx="885">
                  <c:v>-13289.426263068208</c:v>
                </c:pt>
                <c:pt idx="886">
                  <c:v>-13379.346149570092</c:v>
                </c:pt>
                <c:pt idx="887">
                  <c:v>-13469.712502619845</c:v>
                </c:pt>
                <c:pt idx="888">
                  <c:v>-13560.52676419704</c:v>
                </c:pt>
                <c:pt idx="889">
                  <c:v>-13651.790378540325</c:v>
                </c:pt>
                <c:pt idx="890">
                  <c:v>-13743.504792147376</c:v>
                </c:pt>
                <c:pt idx="891">
                  <c:v>-13835.671453774807</c:v>
                </c:pt>
                <c:pt idx="892">
                  <c:v>-13928.291814438358</c:v>
                </c:pt>
                <c:pt idx="893">
                  <c:v>-14021.367327412723</c:v>
                </c:pt>
                <c:pt idx="894">
                  <c:v>-14114.899448231636</c:v>
                </c:pt>
                <c:pt idx="895">
                  <c:v>-14208.889634687854</c:v>
                </c:pt>
                <c:pt idx="896">
                  <c:v>-14303.339346833143</c:v>
                </c:pt>
                <c:pt idx="897">
                  <c:v>-14398.250046978317</c:v>
                </c:pt>
                <c:pt idx="898">
                  <c:v>-14493.623199693215</c:v>
                </c:pt>
                <c:pt idx="899">
                  <c:v>-14589.460271806614</c:v>
                </c:pt>
                <c:pt idx="900">
                  <c:v>-14685.762732406447</c:v>
                </c:pt>
                <c:pt idx="901">
                  <c:v>-14782.532052839553</c:v>
                </c:pt>
                <c:pt idx="902">
                  <c:v>-14879.769706711873</c:v>
                </c:pt>
                <c:pt idx="903">
                  <c:v>-14977.477169888281</c:v>
                </c:pt>
                <c:pt idx="904">
                  <c:v>-15075.655920492765</c:v>
                </c:pt>
                <c:pt idx="905">
                  <c:v>-15174.307438908285</c:v>
                </c:pt>
                <c:pt idx="906">
                  <c:v>-15273.433207776839</c:v>
                </c:pt>
                <c:pt idx="907">
                  <c:v>-15373.034711999422</c:v>
                </c:pt>
                <c:pt idx="908">
                  <c:v>-15473.113438736082</c:v>
                </c:pt>
                <c:pt idx="909">
                  <c:v>-15573.670877405864</c:v>
                </c:pt>
                <c:pt idx="910">
                  <c:v>-15674.708519686837</c:v>
                </c:pt>
                <c:pt idx="911">
                  <c:v>-15776.227859516099</c:v>
                </c:pt>
                <c:pt idx="912">
                  <c:v>-15878.230393089802</c:v>
                </c:pt>
                <c:pt idx="913">
                  <c:v>-15980.717618863046</c:v>
                </c:pt>
                <c:pt idx="914">
                  <c:v>-16083.691037549992</c:v>
                </c:pt>
                <c:pt idx="915">
                  <c:v>-16187.152152123841</c:v>
                </c:pt>
                <c:pt idx="916">
                  <c:v>-16291.102467816791</c:v>
                </c:pt>
                <c:pt idx="917">
                  <c:v>-16395.543492120072</c:v>
                </c:pt>
                <c:pt idx="918">
                  <c:v>-16500.476734783926</c:v>
                </c:pt>
                <c:pt idx="919">
                  <c:v>-16605.903707817608</c:v>
                </c:pt>
                <c:pt idx="920">
                  <c:v>-16711.825925489415</c:v>
                </c:pt>
                <c:pt idx="921">
                  <c:v>-16818.244904326657</c:v>
                </c:pt>
                <c:pt idx="922">
                  <c:v>-16925.162163115692</c:v>
                </c:pt>
                <c:pt idx="923">
                  <c:v>-17032.579222901819</c:v>
                </c:pt>
                <c:pt idx="924">
                  <c:v>-17140.497606989458</c:v>
                </c:pt>
                <c:pt idx="925">
                  <c:v>-17248.918840941977</c:v>
                </c:pt>
                <c:pt idx="926">
                  <c:v>-17357.844452581816</c:v>
                </c:pt>
                <c:pt idx="927">
                  <c:v>-17467.275971990384</c:v>
                </c:pt>
                <c:pt idx="928">
                  <c:v>-17577.214931508159</c:v>
                </c:pt>
                <c:pt idx="929">
                  <c:v>-17687.662865734615</c:v>
                </c:pt>
                <c:pt idx="930">
                  <c:v>-17798.621311528248</c:v>
                </c:pt>
                <c:pt idx="931">
                  <c:v>-17910.091808006619</c:v>
                </c:pt>
                <c:pt idx="932">
                  <c:v>-18022.075896546223</c:v>
                </c:pt>
                <c:pt idx="933">
                  <c:v>-18134.575120782651</c:v>
                </c:pt>
                <c:pt idx="934">
                  <c:v>-18247.591026610484</c:v>
                </c:pt>
                <c:pt idx="935">
                  <c:v>-18361.125162183325</c:v>
                </c:pt>
                <c:pt idx="936">
                  <c:v>-18475.179077913828</c:v>
                </c:pt>
                <c:pt idx="937">
                  <c:v>-18589.754326473601</c:v>
                </c:pt>
                <c:pt idx="938">
                  <c:v>-18704.852462793377</c:v>
                </c:pt>
                <c:pt idx="939">
                  <c:v>-18820.475044062798</c:v>
                </c:pt>
                <c:pt idx="940">
                  <c:v>-18936.623629730584</c:v>
                </c:pt>
                <c:pt idx="941">
                  <c:v>-19053.299781504498</c:v>
                </c:pt>
                <c:pt idx="942">
                  <c:v>-19170.505063351284</c:v>
                </c:pt>
                <c:pt idx="943">
                  <c:v>-19288.241041496727</c:v>
                </c:pt>
                <c:pt idx="944">
                  <c:v>-19406.509284425607</c:v>
                </c:pt>
                <c:pt idx="945">
                  <c:v>-19525.311362881748</c:v>
                </c:pt>
                <c:pt idx="946">
                  <c:v>-19644.648849868019</c:v>
                </c:pt>
                <c:pt idx="947">
                  <c:v>-19764.523320646265</c:v>
                </c:pt>
                <c:pt idx="948">
                  <c:v>-19884.93635273739</c:v>
                </c:pt>
                <c:pt idx="949">
                  <c:v>-20005.88952592127</c:v>
                </c:pt>
                <c:pt idx="950">
                  <c:v>-20127.384422236857</c:v>
                </c:pt>
                <c:pt idx="951">
                  <c:v>-20249.422625982083</c:v>
                </c:pt>
                <c:pt idx="952">
                  <c:v>-20372.005723713952</c:v>
                </c:pt>
                <c:pt idx="953">
                  <c:v>-20495.135304248422</c:v>
                </c:pt>
                <c:pt idx="954">
                  <c:v>-20618.812958660521</c:v>
                </c:pt>
                <c:pt idx="955">
                  <c:v>-20743.040280284276</c:v>
                </c:pt>
                <c:pt idx="956">
                  <c:v>-20867.818864712754</c:v>
                </c:pt>
                <c:pt idx="957">
                  <c:v>-20993.150309798009</c:v>
                </c:pt>
                <c:pt idx="958">
                  <c:v>-21119.03621565118</c:v>
                </c:pt>
                <c:pt idx="959">
                  <c:v>-21245.47818464235</c:v>
                </c:pt>
                <c:pt idx="960">
                  <c:v>-21372.47782140068</c:v>
                </c:pt>
                <c:pt idx="961">
                  <c:v>-21500.036732814333</c:v>
                </c:pt>
                <c:pt idx="962">
                  <c:v>-21628.156528030497</c:v>
                </c:pt>
                <c:pt idx="963">
                  <c:v>-21756.838818455341</c:v>
                </c:pt>
                <c:pt idx="964">
                  <c:v>-21886.085217754138</c:v>
                </c:pt>
                <c:pt idx="965">
                  <c:v>-22015.897341851112</c:v>
                </c:pt>
                <c:pt idx="966">
                  <c:v>-22146.276808929528</c:v>
                </c:pt>
                <c:pt idx="967">
                  <c:v>-22277.225239431697</c:v>
                </c:pt>
                <c:pt idx="968">
                  <c:v>-22408.744256058915</c:v>
                </c:pt>
                <c:pt idx="969">
                  <c:v>-22540.835483771531</c:v>
                </c:pt>
                <c:pt idx="970">
                  <c:v>-22673.500549788871</c:v>
                </c:pt>
                <c:pt idx="971">
                  <c:v>-22806.741083589357</c:v>
                </c:pt>
                <c:pt idx="972">
                  <c:v>-22940.558716910324</c:v>
                </c:pt>
                <c:pt idx="973">
                  <c:v>-23074.95508374826</c:v>
                </c:pt>
                <c:pt idx="974">
                  <c:v>-23209.931820358532</c:v>
                </c:pt>
                <c:pt idx="975">
                  <c:v>-23345.490565255666</c:v>
                </c:pt>
                <c:pt idx="976">
                  <c:v>-23481.632959213101</c:v>
                </c:pt>
                <c:pt idx="977">
                  <c:v>-23618.360645263358</c:v>
                </c:pt>
                <c:pt idx="978">
                  <c:v>-23755.675268697978</c:v>
                </c:pt>
                <c:pt idx="979">
                  <c:v>-23893.578477067473</c:v>
                </c:pt>
                <c:pt idx="980">
                  <c:v>-24032.071920181432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A-4C7C-BAD7-E3CB10EA5BCA}"/>
            </c:ext>
          </c:extLst>
        </c:ser>
        <c:ser>
          <c:idx val="1"/>
          <c:order val="1"/>
          <c:tx>
            <c:strRef>
              <c:f>'AA60601'!$G$61</c:f>
              <c:strCache>
                <c:ptCount val="1"/>
                <c:pt idx="0">
                  <c:v>σ(equivalent)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'AA60601'!$B$62:$B$1042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'AA60601'!$G$62:$G$1042</c:f>
              <c:numCache>
                <c:formatCode>0</c:formatCode>
                <c:ptCount val="981"/>
                <c:pt idx="0">
                  <c:v>0</c:v>
                </c:pt>
                <c:pt idx="1">
                  <c:v>2.4663086417910454</c:v>
                </c:pt>
                <c:pt idx="2">
                  <c:v>4.9340709850746283</c:v>
                </c:pt>
                <c:pt idx="3">
                  <c:v>7.4032870298507465</c:v>
                </c:pt>
                <c:pt idx="4">
                  <c:v>9.8739567761194049</c:v>
                </c:pt>
                <c:pt idx="5">
                  <c:v>12.3460802238806</c:v>
                </c:pt>
                <c:pt idx="6">
                  <c:v>14.819657373134334</c:v>
                </c:pt>
                <c:pt idx="7">
                  <c:v>17.294688223880598</c:v>
                </c:pt>
                <c:pt idx="8">
                  <c:v>19.771172776119407</c:v>
                </c:pt>
                <c:pt idx="9">
                  <c:v>22.249111029850749</c:v>
                </c:pt>
                <c:pt idx="10">
                  <c:v>24.728502985074631</c:v>
                </c:pt>
                <c:pt idx="11">
                  <c:v>27.209348641791049</c:v>
                </c:pt>
                <c:pt idx="12">
                  <c:v>29.691648000000008</c:v>
                </c:pt>
                <c:pt idx="13">
                  <c:v>32.175401059701493</c:v>
                </c:pt>
                <c:pt idx="14">
                  <c:v>34.660607820895528</c:v>
                </c:pt>
                <c:pt idx="15">
                  <c:v>37.147268283582093</c:v>
                </c:pt>
                <c:pt idx="16">
                  <c:v>39.635382447761202</c:v>
                </c:pt>
                <c:pt idx="17">
                  <c:v>42.124950313432841</c:v>
                </c:pt>
                <c:pt idx="18">
                  <c:v>44.61597188059703</c:v>
                </c:pt>
                <c:pt idx="19">
                  <c:v>47.108447149253749</c:v>
                </c:pt>
                <c:pt idx="20">
                  <c:v>49.60237611940299</c:v>
                </c:pt>
                <c:pt idx="21">
                  <c:v>52.097758791044789</c:v>
                </c:pt>
                <c:pt idx="22">
                  <c:v>54.594595164179118</c:v>
                </c:pt>
                <c:pt idx="23">
                  <c:v>57.092885238805984</c:v>
                </c:pt>
                <c:pt idx="24">
                  <c:v>59.592629014925386</c:v>
                </c:pt>
                <c:pt idx="25">
                  <c:v>62.093826492537325</c:v>
                </c:pt>
                <c:pt idx="26">
                  <c:v>64.596477671641807</c:v>
                </c:pt>
                <c:pt idx="27">
                  <c:v>67.100582552238819</c:v>
                </c:pt>
                <c:pt idx="28">
                  <c:v>69.606141134328354</c:v>
                </c:pt>
                <c:pt idx="29">
                  <c:v>72.113153417910453</c:v>
                </c:pt>
                <c:pt idx="30">
                  <c:v>74.62161940298509</c:v>
                </c:pt>
                <c:pt idx="31">
                  <c:v>77.131539089552263</c:v>
                </c:pt>
                <c:pt idx="32">
                  <c:v>79.642912477611958</c:v>
                </c:pt>
                <c:pt idx="33">
                  <c:v>82.15573956716419</c:v>
                </c:pt>
                <c:pt idx="34">
                  <c:v>84.670020358208973</c:v>
                </c:pt>
                <c:pt idx="35">
                  <c:v>87.185754850746292</c:v>
                </c:pt>
                <c:pt idx="36">
                  <c:v>89.702943044776134</c:v>
                </c:pt>
                <c:pt idx="37">
                  <c:v>92.221584940298527</c:v>
                </c:pt>
                <c:pt idx="38">
                  <c:v>94.741680537313457</c:v>
                </c:pt>
                <c:pt idx="39">
                  <c:v>97.263229835820923</c:v>
                </c:pt>
                <c:pt idx="40">
                  <c:v>99.786232835820897</c:v>
                </c:pt>
                <c:pt idx="41">
                  <c:v>102.31068953731346</c:v>
                </c:pt>
                <c:pt idx="42">
                  <c:v>104.83659994029853</c:v>
                </c:pt>
                <c:pt idx="43">
                  <c:v>107.36396404477615</c:v>
                </c:pt>
                <c:pt idx="44">
                  <c:v>109.89278185074627</c:v>
                </c:pt>
                <c:pt idx="45">
                  <c:v>112.42305335820897</c:v>
                </c:pt>
                <c:pt idx="46">
                  <c:v>114.9547785671642</c:v>
                </c:pt>
                <c:pt idx="47">
                  <c:v>117.48795747761197</c:v>
                </c:pt>
                <c:pt idx="48">
                  <c:v>120.02259008955228</c:v>
                </c:pt>
                <c:pt idx="49">
                  <c:v>122.5586764029851</c:v>
                </c:pt>
                <c:pt idx="50">
                  <c:v>125.09621641791045</c:v>
                </c:pt>
                <c:pt idx="51">
                  <c:v>127.6352101343284</c:v>
                </c:pt>
                <c:pt idx="52">
                  <c:v>130.17565755223885</c:v>
                </c:pt>
                <c:pt idx="53">
                  <c:v>132.7175586716418</c:v>
                </c:pt>
                <c:pt idx="54">
                  <c:v>135.26091349253736</c:v>
                </c:pt>
                <c:pt idx="55">
                  <c:v>137.80572201492541</c:v>
                </c:pt>
                <c:pt idx="56">
                  <c:v>140.35198423880601</c:v>
                </c:pt>
                <c:pt idx="57">
                  <c:v>142.89970016417914</c:v>
                </c:pt>
                <c:pt idx="58">
                  <c:v>145.44886979104479</c:v>
                </c:pt>
                <c:pt idx="59">
                  <c:v>147.99949311940301</c:v>
                </c:pt>
                <c:pt idx="60">
                  <c:v>150.55157014925376</c:v>
                </c:pt>
                <c:pt idx="61">
                  <c:v>153.10510088059704</c:v>
                </c:pt>
                <c:pt idx="62">
                  <c:v>155.66008531343286</c:v>
                </c:pt>
                <c:pt idx="63">
                  <c:v>158.21652344776123</c:v>
                </c:pt>
                <c:pt idx="64">
                  <c:v>160.77441528358213</c:v>
                </c:pt>
                <c:pt idx="65">
                  <c:v>163.33376082089555</c:v>
                </c:pt>
                <c:pt idx="66">
                  <c:v>165.89456005970155</c:v>
                </c:pt>
                <c:pt idx="67">
                  <c:v>168.45681300000004</c:v>
                </c:pt>
                <c:pt idx="68">
                  <c:v>171.02051964179111</c:v>
                </c:pt>
                <c:pt idx="69">
                  <c:v>173.58567998507465</c:v>
                </c:pt>
                <c:pt idx="70">
                  <c:v>176.15229402985076</c:v>
                </c:pt>
                <c:pt idx="71">
                  <c:v>178.72036177611943</c:v>
                </c:pt>
                <c:pt idx="72">
                  <c:v>181.28988322388065</c:v>
                </c:pt>
                <c:pt idx="73">
                  <c:v>183.86085837313433</c:v>
                </c:pt>
                <c:pt idx="74">
                  <c:v>186.43328722388063</c:v>
                </c:pt>
                <c:pt idx="75">
                  <c:v>189.00716977611944</c:v>
                </c:pt>
                <c:pt idx="76">
                  <c:v>191.5825060298508</c:v>
                </c:pt>
                <c:pt idx="77">
                  <c:v>194.15929598507466</c:v>
                </c:pt>
                <c:pt idx="78">
                  <c:v>196.73753964179107</c:v>
                </c:pt>
                <c:pt idx="79">
                  <c:v>199.31723700000003</c:v>
                </c:pt>
                <c:pt idx="80">
                  <c:v>201.89838805970155</c:v>
                </c:pt>
                <c:pt idx="81">
                  <c:v>204.48099282089558</c:v>
                </c:pt>
                <c:pt idx="82">
                  <c:v>207.06505128358214</c:v>
                </c:pt>
                <c:pt idx="83">
                  <c:v>209.65056344776124</c:v>
                </c:pt>
                <c:pt idx="84">
                  <c:v>212.23752931343287</c:v>
                </c:pt>
                <c:pt idx="85">
                  <c:v>214.82594888059705</c:v>
                </c:pt>
                <c:pt idx="86">
                  <c:v>217.41582214925376</c:v>
                </c:pt>
                <c:pt idx="87">
                  <c:v>220.00714911940301</c:v>
                </c:pt>
                <c:pt idx="88">
                  <c:v>222.59992979104484</c:v>
                </c:pt>
                <c:pt idx="89">
                  <c:v>225.19416416417914</c:v>
                </c:pt>
                <c:pt idx="90">
                  <c:v>227.78985223880599</c:v>
                </c:pt>
                <c:pt idx="91">
                  <c:v>230.38699401492542</c:v>
                </c:pt>
                <c:pt idx="92">
                  <c:v>232.98558949253737</c:v>
                </c:pt>
                <c:pt idx="93">
                  <c:v>235.58563867164187</c:v>
                </c:pt>
                <c:pt idx="94">
                  <c:v>238.18714155223887</c:v>
                </c:pt>
                <c:pt idx="95">
                  <c:v>240.79009813432836</c:v>
                </c:pt>
                <c:pt idx="96">
                  <c:v>243.39450841791052</c:v>
                </c:pt>
                <c:pt idx="97">
                  <c:v>246.00037240298514</c:v>
                </c:pt>
                <c:pt idx="98">
                  <c:v>248.60769008955225</c:v>
                </c:pt>
                <c:pt idx="99">
                  <c:v>251.216461477612</c:v>
                </c:pt>
                <c:pt idx="100">
                  <c:v>253.82668656716422</c:v>
                </c:pt>
                <c:pt idx="101">
                  <c:v>256.43836535820901</c:v>
                </c:pt>
                <c:pt idx="102">
                  <c:v>259.05149785074627</c:v>
                </c:pt>
                <c:pt idx="103">
                  <c:v>261.6660840447762</c:v>
                </c:pt>
                <c:pt idx="104">
                  <c:v>264.28212394029856</c:v>
                </c:pt>
                <c:pt idx="105">
                  <c:v>266.89961753731353</c:v>
                </c:pt>
                <c:pt idx="106">
                  <c:v>269.518564835821</c:v>
                </c:pt>
                <c:pt idx="107">
                  <c:v>272.13896583582095</c:v>
                </c:pt>
                <c:pt idx="108">
                  <c:v>274.76082053731346</c:v>
                </c:pt>
                <c:pt idx="109">
                  <c:v>277.38412894029858</c:v>
                </c:pt>
                <c:pt idx="110">
                  <c:v>280.00889104477614</c:v>
                </c:pt>
                <c:pt idx="111">
                  <c:v>282.6351068507463</c:v>
                </c:pt>
                <c:pt idx="112">
                  <c:v>285.26277635820901</c:v>
                </c:pt>
                <c:pt idx="113">
                  <c:v>287.89189956716427</c:v>
                </c:pt>
                <c:pt idx="114">
                  <c:v>290.52247647761203</c:v>
                </c:pt>
                <c:pt idx="115">
                  <c:v>293.15450708955228</c:v>
                </c:pt>
                <c:pt idx="116">
                  <c:v>295.78799140298514</c:v>
                </c:pt>
                <c:pt idx="117">
                  <c:v>298.42292941791055</c:v>
                </c:pt>
                <c:pt idx="118">
                  <c:v>301.05932113432846</c:v>
                </c:pt>
                <c:pt idx="119">
                  <c:v>303.69716655223885</c:v>
                </c:pt>
                <c:pt idx="120">
                  <c:v>306.33646567164186</c:v>
                </c:pt>
                <c:pt idx="121">
                  <c:v>308.97721849253736</c:v>
                </c:pt>
                <c:pt idx="122">
                  <c:v>311.61942501492547</c:v>
                </c:pt>
                <c:pt idx="123">
                  <c:v>314.26308523880601</c:v>
                </c:pt>
                <c:pt idx="124">
                  <c:v>316.90819916417917</c:v>
                </c:pt>
                <c:pt idx="125">
                  <c:v>319.55476679104481</c:v>
                </c:pt>
                <c:pt idx="126">
                  <c:v>322.20278811940307</c:v>
                </c:pt>
                <c:pt idx="127">
                  <c:v>324.85226314925382</c:v>
                </c:pt>
                <c:pt idx="128">
                  <c:v>327.50319188059711</c:v>
                </c:pt>
                <c:pt idx="129">
                  <c:v>330.15557431343291</c:v>
                </c:pt>
                <c:pt idx="130">
                  <c:v>332.80941044776125</c:v>
                </c:pt>
                <c:pt idx="131">
                  <c:v>335.46470028358215</c:v>
                </c:pt>
                <c:pt idx="132">
                  <c:v>338.12144382089559</c:v>
                </c:pt>
                <c:pt idx="133">
                  <c:v>340.77964105970159</c:v>
                </c:pt>
                <c:pt idx="134">
                  <c:v>343.43929200000008</c:v>
                </c:pt>
                <c:pt idx="135">
                  <c:v>346.10039664179112</c:v>
                </c:pt>
                <c:pt idx="136">
                  <c:v>348.76295498507471</c:v>
                </c:pt>
                <c:pt idx="137">
                  <c:v>351.4269670298508</c:v>
                </c:pt>
                <c:pt idx="138">
                  <c:v>354.09243277611949</c:v>
                </c:pt>
                <c:pt idx="139">
                  <c:v>356.75935222388063</c:v>
                </c:pt>
                <c:pt idx="140">
                  <c:v>359.42772537313436</c:v>
                </c:pt>
                <c:pt idx="141">
                  <c:v>362.09755222388071</c:v>
                </c:pt>
                <c:pt idx="142">
                  <c:v>364.7688327761195</c:v>
                </c:pt>
                <c:pt idx="143">
                  <c:v>367.44156702985089</c:v>
                </c:pt>
                <c:pt idx="144">
                  <c:v>370.11575498507466</c:v>
                </c:pt>
                <c:pt idx="145">
                  <c:v>372.7913966417911</c:v>
                </c:pt>
                <c:pt idx="146">
                  <c:v>375.46849200000008</c:v>
                </c:pt>
                <c:pt idx="147">
                  <c:v>378.14704105970162</c:v>
                </c:pt>
                <c:pt idx="148">
                  <c:v>380.8270438208956</c:v>
                </c:pt>
                <c:pt idx="149">
                  <c:v>383.50850028358218</c:v>
                </c:pt>
                <c:pt idx="150">
                  <c:v>386.19141044776126</c:v>
                </c:pt>
                <c:pt idx="151">
                  <c:v>388.87577431343294</c:v>
                </c:pt>
                <c:pt idx="152">
                  <c:v>391.56159188059706</c:v>
                </c:pt>
                <c:pt idx="153">
                  <c:v>394.24886314925385</c:v>
                </c:pt>
                <c:pt idx="154">
                  <c:v>396.93758811940313</c:v>
                </c:pt>
                <c:pt idx="155">
                  <c:v>399.62776679104485</c:v>
                </c:pt>
                <c:pt idx="156">
                  <c:v>402.31939916417923</c:v>
                </c:pt>
                <c:pt idx="157">
                  <c:v>405.01248523880605</c:v>
                </c:pt>
                <c:pt idx="158">
                  <c:v>407.70702501492548</c:v>
                </c:pt>
                <c:pt idx="159">
                  <c:v>410.40301849253746</c:v>
                </c:pt>
                <c:pt idx="160">
                  <c:v>413.10046567164181</c:v>
                </c:pt>
                <c:pt idx="161">
                  <c:v>415.79936655223889</c:v>
                </c:pt>
                <c:pt idx="162">
                  <c:v>418.49972113432841</c:v>
                </c:pt>
                <c:pt idx="163">
                  <c:v>421.20152941791054</c:v>
                </c:pt>
                <c:pt idx="164">
                  <c:v>423.90479140298515</c:v>
                </c:pt>
                <c:pt idx="165">
                  <c:v>426.60950708955232</c:v>
                </c:pt>
                <c:pt idx="166">
                  <c:v>429.31567647761204</c:v>
                </c:pt>
                <c:pt idx="167">
                  <c:v>432.02329956716426</c:v>
                </c:pt>
                <c:pt idx="168">
                  <c:v>434.73237635820902</c:v>
                </c:pt>
                <c:pt idx="169">
                  <c:v>437.44290685074634</c:v>
                </c:pt>
                <c:pt idx="170">
                  <c:v>440.15489104477615</c:v>
                </c:pt>
                <c:pt idx="171">
                  <c:v>442.86832894029862</c:v>
                </c:pt>
                <c:pt idx="172">
                  <c:v>445.58322053731354</c:v>
                </c:pt>
                <c:pt idx="173">
                  <c:v>448.29956583582094</c:v>
                </c:pt>
                <c:pt idx="174">
                  <c:v>451.01736483582101</c:v>
                </c:pt>
                <c:pt idx="175">
                  <c:v>453.73661753731352</c:v>
                </c:pt>
                <c:pt idx="176">
                  <c:v>456.45732394029864</c:v>
                </c:pt>
                <c:pt idx="177">
                  <c:v>459.17948404477625</c:v>
                </c:pt>
                <c:pt idx="178">
                  <c:v>461.90309785074641</c:v>
                </c:pt>
                <c:pt idx="179">
                  <c:v>464.62816535820906</c:v>
                </c:pt>
                <c:pt idx="180">
                  <c:v>467.35468656716426</c:v>
                </c:pt>
                <c:pt idx="181">
                  <c:v>470.08266147761202</c:v>
                </c:pt>
                <c:pt idx="182">
                  <c:v>472.81209008955233</c:v>
                </c:pt>
                <c:pt idx="183">
                  <c:v>475.54297240298519</c:v>
                </c:pt>
                <c:pt idx="184">
                  <c:v>478.27530841791059</c:v>
                </c:pt>
                <c:pt idx="185">
                  <c:v>481.00909813432844</c:v>
                </c:pt>
                <c:pt idx="186">
                  <c:v>483.74434155223889</c:v>
                </c:pt>
                <c:pt idx="187">
                  <c:v>486.4810386716419</c:v>
                </c:pt>
                <c:pt idx="188">
                  <c:v>489.21918949253751</c:v>
                </c:pt>
                <c:pt idx="189">
                  <c:v>491.95879401492539</c:v>
                </c:pt>
                <c:pt idx="190">
                  <c:v>494.6998522388061</c:v>
                </c:pt>
                <c:pt idx="191">
                  <c:v>497.44236416417925</c:v>
                </c:pt>
                <c:pt idx="192">
                  <c:v>500.1863297910449</c:v>
                </c:pt>
                <c:pt idx="193">
                  <c:v>502.93174911940309</c:v>
                </c:pt>
                <c:pt idx="194">
                  <c:v>505.67862214925378</c:v>
                </c:pt>
                <c:pt idx="195">
                  <c:v>508.42694888059708</c:v>
                </c:pt>
                <c:pt idx="196">
                  <c:v>511.17672931343299</c:v>
                </c:pt>
                <c:pt idx="197">
                  <c:v>513.92796344776127</c:v>
                </c:pt>
                <c:pt idx="198">
                  <c:v>516.68065128358228</c:v>
                </c:pt>
                <c:pt idx="199">
                  <c:v>519.43479282089572</c:v>
                </c:pt>
                <c:pt idx="200">
                  <c:v>522.1903880597016</c:v>
                </c:pt>
                <c:pt idx="201">
                  <c:v>524.94743700000015</c:v>
                </c:pt>
                <c:pt idx="202">
                  <c:v>527.70593964179113</c:v>
                </c:pt>
                <c:pt idx="203">
                  <c:v>530.46589598507478</c:v>
                </c:pt>
                <c:pt idx="204">
                  <c:v>533.22730602985087</c:v>
                </c:pt>
                <c:pt idx="205">
                  <c:v>535.9901697761195</c:v>
                </c:pt>
                <c:pt idx="206">
                  <c:v>538.75448722388069</c:v>
                </c:pt>
                <c:pt idx="207">
                  <c:v>541.52025837313442</c:v>
                </c:pt>
                <c:pt idx="208">
                  <c:v>544.28748322388071</c:v>
                </c:pt>
                <c:pt idx="209">
                  <c:v>547.05616177611955</c:v>
                </c:pt>
                <c:pt idx="210">
                  <c:v>549.82629402985083</c:v>
                </c:pt>
                <c:pt idx="211">
                  <c:v>552.59787998507477</c:v>
                </c:pt>
                <c:pt idx="212">
                  <c:v>555.37091964179115</c:v>
                </c:pt>
                <c:pt idx="213">
                  <c:v>558.14541300000019</c:v>
                </c:pt>
                <c:pt idx="214">
                  <c:v>560.92136005970156</c:v>
                </c:pt>
                <c:pt idx="215">
                  <c:v>563.69876082089559</c:v>
                </c:pt>
                <c:pt idx="216">
                  <c:v>566.47761528358217</c:v>
                </c:pt>
                <c:pt idx="217">
                  <c:v>569.2579234477613</c:v>
                </c:pt>
                <c:pt idx="218">
                  <c:v>572.03968531343298</c:v>
                </c:pt>
                <c:pt idx="219">
                  <c:v>574.8229008805971</c:v>
                </c:pt>
                <c:pt idx="220">
                  <c:v>577.60757014925377</c:v>
                </c:pt>
                <c:pt idx="221">
                  <c:v>580.39369311940311</c:v>
                </c:pt>
                <c:pt idx="222">
                  <c:v>583.18126979104488</c:v>
                </c:pt>
                <c:pt idx="223">
                  <c:v>585.97030016417932</c:v>
                </c:pt>
                <c:pt idx="224">
                  <c:v>588.76078423880608</c:v>
                </c:pt>
                <c:pt idx="225">
                  <c:v>591.55272201492551</c:v>
                </c:pt>
                <c:pt idx="226">
                  <c:v>594.34611349253748</c:v>
                </c:pt>
                <c:pt idx="227">
                  <c:v>597.1409586716419</c:v>
                </c:pt>
                <c:pt idx="228">
                  <c:v>599.93725755223898</c:v>
                </c:pt>
                <c:pt idx="229">
                  <c:v>602.73501013432849</c:v>
                </c:pt>
                <c:pt idx="230">
                  <c:v>605.53421641791044</c:v>
                </c:pt>
                <c:pt idx="231">
                  <c:v>608.33487640298517</c:v>
                </c:pt>
                <c:pt idx="232">
                  <c:v>611.13699008955234</c:v>
                </c:pt>
                <c:pt idx="233">
                  <c:v>613.94055747761206</c:v>
                </c:pt>
                <c:pt idx="234">
                  <c:v>616.74557856716422</c:v>
                </c:pt>
                <c:pt idx="235">
                  <c:v>619.55205335820904</c:v>
                </c:pt>
                <c:pt idx="236">
                  <c:v>622.35998185074641</c:v>
                </c:pt>
                <c:pt idx="237">
                  <c:v>625.16936404477622</c:v>
                </c:pt>
                <c:pt idx="238">
                  <c:v>627.98019994029869</c:v>
                </c:pt>
                <c:pt idx="239">
                  <c:v>630.7924895373136</c:v>
                </c:pt>
                <c:pt idx="240">
                  <c:v>633.60623283582106</c:v>
                </c:pt>
                <c:pt idx="241">
                  <c:v>636.42142983582107</c:v>
                </c:pt>
                <c:pt idx="242">
                  <c:v>639.23808053731364</c:v>
                </c:pt>
                <c:pt idx="243">
                  <c:v>642.05618494029864</c:v>
                </c:pt>
                <c:pt idx="244">
                  <c:v>644.8757430447763</c:v>
                </c:pt>
                <c:pt idx="245">
                  <c:v>647.6967548507464</c:v>
                </c:pt>
                <c:pt idx="246">
                  <c:v>650.51922035820917</c:v>
                </c:pt>
                <c:pt idx="247">
                  <c:v>653.34313956716426</c:v>
                </c:pt>
                <c:pt idx="248">
                  <c:v>656.16851247761213</c:v>
                </c:pt>
                <c:pt idx="249">
                  <c:v>658.99533908955243</c:v>
                </c:pt>
                <c:pt idx="250">
                  <c:v>661.82361940298529</c:v>
                </c:pt>
                <c:pt idx="251">
                  <c:v>664.65335341791058</c:v>
                </c:pt>
                <c:pt idx="252">
                  <c:v>667.48454113432842</c:v>
                </c:pt>
                <c:pt idx="253">
                  <c:v>670.31718255223893</c:v>
                </c:pt>
                <c:pt idx="254">
                  <c:v>673.15127767164199</c:v>
                </c:pt>
                <c:pt idx="255">
                  <c:v>675.98682649253738</c:v>
                </c:pt>
                <c:pt idx="256">
                  <c:v>678.82382901492554</c:v>
                </c:pt>
                <c:pt idx="257">
                  <c:v>681.66228523880613</c:v>
                </c:pt>
                <c:pt idx="258">
                  <c:v>684.50219516417928</c:v>
                </c:pt>
                <c:pt idx="259">
                  <c:v>687.34355879104487</c:v>
                </c:pt>
                <c:pt idx="260">
                  <c:v>690.18637611940301</c:v>
                </c:pt>
                <c:pt idx="261">
                  <c:v>693.03064714925392</c:v>
                </c:pt>
                <c:pt idx="262">
                  <c:v>695.87637188059716</c:v>
                </c:pt>
                <c:pt idx="263">
                  <c:v>698.72355031343295</c:v>
                </c:pt>
                <c:pt idx="264">
                  <c:v>701.57218244776129</c:v>
                </c:pt>
                <c:pt idx="265">
                  <c:v>704.42226828358218</c:v>
                </c:pt>
                <c:pt idx="266">
                  <c:v>707.27380782089574</c:v>
                </c:pt>
                <c:pt idx="267">
                  <c:v>710.12680105970173</c:v>
                </c:pt>
                <c:pt idx="268">
                  <c:v>712.98124800000016</c:v>
                </c:pt>
                <c:pt idx="269">
                  <c:v>715.83714864179126</c:v>
                </c:pt>
                <c:pt idx="270">
                  <c:v>718.69450298507479</c:v>
                </c:pt>
                <c:pt idx="271">
                  <c:v>721.55331102985087</c:v>
                </c:pt>
                <c:pt idx="272">
                  <c:v>724.41357277611951</c:v>
                </c:pt>
                <c:pt idx="273">
                  <c:v>727.27528822388069</c:v>
                </c:pt>
                <c:pt idx="274">
                  <c:v>730.13845737313454</c:v>
                </c:pt>
                <c:pt idx="275">
                  <c:v>733.00308022388072</c:v>
                </c:pt>
                <c:pt idx="276">
                  <c:v>735.86915677611955</c:v>
                </c:pt>
                <c:pt idx="277">
                  <c:v>738.73668702985094</c:v>
                </c:pt>
                <c:pt idx="278">
                  <c:v>741.60567098507477</c:v>
                </c:pt>
                <c:pt idx="279">
                  <c:v>744.47610864179126</c:v>
                </c:pt>
                <c:pt idx="280">
                  <c:v>747.34800000000007</c:v>
                </c:pt>
                <c:pt idx="281">
                  <c:v>750.22134505970166</c:v>
                </c:pt>
                <c:pt idx="282">
                  <c:v>753.09614382089569</c:v>
                </c:pt>
                <c:pt idx="283">
                  <c:v>755.97239628358238</c:v>
                </c:pt>
                <c:pt idx="284">
                  <c:v>758.85010244776129</c:v>
                </c:pt>
                <c:pt idx="285">
                  <c:v>761.72926231343297</c:v>
                </c:pt>
                <c:pt idx="286">
                  <c:v>764.60987588059709</c:v>
                </c:pt>
                <c:pt idx="287">
                  <c:v>767.49194314925387</c:v>
                </c:pt>
                <c:pt idx="288">
                  <c:v>770.3754641194032</c:v>
                </c:pt>
                <c:pt idx="289">
                  <c:v>773.26043879104498</c:v>
                </c:pt>
                <c:pt idx="290">
                  <c:v>776.1468671641793</c:v>
                </c:pt>
                <c:pt idx="291">
                  <c:v>779.03474923880617</c:v>
                </c:pt>
                <c:pt idx="292">
                  <c:v>781.92408501492537</c:v>
                </c:pt>
                <c:pt idx="293">
                  <c:v>784.81487449253746</c:v>
                </c:pt>
                <c:pt idx="294">
                  <c:v>787.70711767164187</c:v>
                </c:pt>
                <c:pt idx="295">
                  <c:v>790.60081455223894</c:v>
                </c:pt>
                <c:pt idx="296">
                  <c:v>793.49596513432869</c:v>
                </c:pt>
                <c:pt idx="297">
                  <c:v>796.39256941791052</c:v>
                </c:pt>
                <c:pt idx="298">
                  <c:v>799.29062740298525</c:v>
                </c:pt>
                <c:pt idx="299">
                  <c:v>802.19013908955242</c:v>
                </c:pt>
                <c:pt idx="300">
                  <c:v>805.09110447761191</c:v>
                </c:pt>
                <c:pt idx="301">
                  <c:v>807.99352356716429</c:v>
                </c:pt>
                <c:pt idx="302">
                  <c:v>810.89739635820911</c:v>
                </c:pt>
                <c:pt idx="303">
                  <c:v>813.80272285074648</c:v>
                </c:pt>
                <c:pt idx="304">
                  <c:v>816.70950304477628</c:v>
                </c:pt>
                <c:pt idx="305">
                  <c:v>819.61773694029853</c:v>
                </c:pt>
                <c:pt idx="306">
                  <c:v>822.52742453731355</c:v>
                </c:pt>
                <c:pt idx="307">
                  <c:v>825.43856583582101</c:v>
                </c:pt>
                <c:pt idx="308">
                  <c:v>828.35116083582102</c:v>
                </c:pt>
                <c:pt idx="309">
                  <c:v>831.26520953731358</c:v>
                </c:pt>
                <c:pt idx="310">
                  <c:v>834.18071194029858</c:v>
                </c:pt>
                <c:pt idx="311">
                  <c:v>837.09766804477636</c:v>
                </c:pt>
                <c:pt idx="312">
                  <c:v>840.01607785074646</c:v>
                </c:pt>
                <c:pt idx="313">
                  <c:v>842.93594135820911</c:v>
                </c:pt>
                <c:pt idx="314">
                  <c:v>845.85725856716431</c:v>
                </c:pt>
                <c:pt idx="315">
                  <c:v>848.78002947761217</c:v>
                </c:pt>
                <c:pt idx="316">
                  <c:v>851.70425408955236</c:v>
                </c:pt>
                <c:pt idx="317">
                  <c:v>854.62993240298522</c:v>
                </c:pt>
                <c:pt idx="318">
                  <c:v>857.55706441791074</c:v>
                </c:pt>
                <c:pt idx="319">
                  <c:v>860.48565013432847</c:v>
                </c:pt>
                <c:pt idx="320">
                  <c:v>863.41568955223897</c:v>
                </c:pt>
                <c:pt idx="321">
                  <c:v>866.34718267164192</c:v>
                </c:pt>
                <c:pt idx="322">
                  <c:v>869.28012949253741</c:v>
                </c:pt>
                <c:pt idx="323">
                  <c:v>872.21453001492557</c:v>
                </c:pt>
                <c:pt idx="324">
                  <c:v>875.15038423880617</c:v>
                </c:pt>
                <c:pt idx="325">
                  <c:v>878.08769216417932</c:v>
                </c:pt>
                <c:pt idx="326">
                  <c:v>881.0264537910449</c:v>
                </c:pt>
                <c:pt idx="327">
                  <c:v>883.96666911940326</c:v>
                </c:pt>
                <c:pt idx="328">
                  <c:v>886.90833814925406</c:v>
                </c:pt>
                <c:pt idx="329">
                  <c:v>889.85146088059719</c:v>
                </c:pt>
                <c:pt idx="330">
                  <c:v>892.79603731343298</c:v>
                </c:pt>
                <c:pt idx="331">
                  <c:v>895.74206744776143</c:v>
                </c:pt>
                <c:pt idx="332">
                  <c:v>898.6895512835822</c:v>
                </c:pt>
                <c:pt idx="333">
                  <c:v>901.63848882089576</c:v>
                </c:pt>
                <c:pt idx="334">
                  <c:v>904.58888005970175</c:v>
                </c:pt>
                <c:pt idx="335">
                  <c:v>907.54072500000007</c:v>
                </c:pt>
                <c:pt idx="336">
                  <c:v>910.49402364179127</c:v>
                </c:pt>
                <c:pt idx="337">
                  <c:v>913.4487759850748</c:v>
                </c:pt>
                <c:pt idx="338">
                  <c:v>916.404982029851</c:v>
                </c:pt>
                <c:pt idx="339">
                  <c:v>919.36264177611952</c:v>
                </c:pt>
                <c:pt idx="340">
                  <c:v>922.32175522388081</c:v>
                </c:pt>
                <c:pt idx="341">
                  <c:v>925.28232237313466</c:v>
                </c:pt>
                <c:pt idx="342">
                  <c:v>928.24434322388072</c:v>
                </c:pt>
                <c:pt idx="343">
                  <c:v>931.20781777611967</c:v>
                </c:pt>
                <c:pt idx="344">
                  <c:v>934.17274602985094</c:v>
                </c:pt>
                <c:pt idx="345">
                  <c:v>937.13912798507488</c:v>
                </c:pt>
                <c:pt idx="346">
                  <c:v>940.10696364179125</c:v>
                </c:pt>
                <c:pt idx="347">
                  <c:v>943.07625300000018</c:v>
                </c:pt>
                <c:pt idx="348">
                  <c:v>946.04699605970166</c:v>
                </c:pt>
                <c:pt idx="349">
                  <c:v>949.0191928208958</c:v>
                </c:pt>
                <c:pt idx="350">
                  <c:v>951.99284328358215</c:v>
                </c:pt>
                <c:pt idx="351">
                  <c:v>954.96794744776139</c:v>
                </c:pt>
                <c:pt idx="352">
                  <c:v>957.94450531343307</c:v>
                </c:pt>
                <c:pt idx="353">
                  <c:v>960.9225168805973</c:v>
                </c:pt>
                <c:pt idx="354">
                  <c:v>963.90198214925397</c:v>
                </c:pt>
                <c:pt idx="355">
                  <c:v>966.88290111940319</c:v>
                </c:pt>
                <c:pt idx="356">
                  <c:v>969.86527379104496</c:v>
                </c:pt>
                <c:pt idx="357">
                  <c:v>972.84910016417939</c:v>
                </c:pt>
                <c:pt idx="358">
                  <c:v>975.83438023880615</c:v>
                </c:pt>
                <c:pt idx="359">
                  <c:v>978.82111401492546</c:v>
                </c:pt>
                <c:pt idx="360">
                  <c:v>981.80930149253743</c:v>
                </c:pt>
                <c:pt idx="361">
                  <c:v>984.79894267164207</c:v>
                </c:pt>
                <c:pt idx="362">
                  <c:v>987.79003755223903</c:v>
                </c:pt>
                <c:pt idx="363">
                  <c:v>990.78258613432865</c:v>
                </c:pt>
                <c:pt idx="364">
                  <c:v>993.77658841791072</c:v>
                </c:pt>
                <c:pt idx="365">
                  <c:v>996.77204440298522</c:v>
                </c:pt>
                <c:pt idx="366">
                  <c:v>999.76895408955238</c:v>
                </c:pt>
                <c:pt idx="367">
                  <c:v>1002.7673174776121</c:v>
                </c:pt>
                <c:pt idx="368">
                  <c:v>1005.7671345671645</c:v>
                </c:pt>
                <c:pt idx="369">
                  <c:v>1008.7684053582092</c:v>
                </c:pt>
                <c:pt idx="370">
                  <c:v>1011.7711298507465</c:v>
                </c:pt>
                <c:pt idx="371">
                  <c:v>1014.7753080447764</c:v>
                </c:pt>
                <c:pt idx="372">
                  <c:v>1017.7809399402987</c:v>
                </c:pt>
                <c:pt idx="373">
                  <c:v>1020.7880255373137</c:v>
                </c:pt>
                <c:pt idx="374">
                  <c:v>1023.7965648358213</c:v>
                </c:pt>
                <c:pt idx="375">
                  <c:v>1026.806557835821</c:v>
                </c:pt>
                <c:pt idx="376">
                  <c:v>1029.8180045373135</c:v>
                </c:pt>
                <c:pt idx="377">
                  <c:v>1032.8309049402988</c:v>
                </c:pt>
                <c:pt idx="378">
                  <c:v>1035.8452590447764</c:v>
                </c:pt>
                <c:pt idx="379">
                  <c:v>1038.8610668507465</c:v>
                </c:pt>
                <c:pt idx="380">
                  <c:v>1041.878328358209</c:v>
                </c:pt>
                <c:pt idx="381">
                  <c:v>1044.8970435671645</c:v>
                </c:pt>
                <c:pt idx="382">
                  <c:v>1047.9172124776123</c:v>
                </c:pt>
                <c:pt idx="383">
                  <c:v>1050.9388350895524</c:v>
                </c:pt>
                <c:pt idx="384">
                  <c:v>1053.9619114029854</c:v>
                </c:pt>
                <c:pt idx="385">
                  <c:v>1056.9864414179106</c:v>
                </c:pt>
                <c:pt idx="386">
                  <c:v>1060.0124251343286</c:v>
                </c:pt>
                <c:pt idx="387">
                  <c:v>1063.0398625522389</c:v>
                </c:pt>
                <c:pt idx="388">
                  <c:v>1066.0687536716421</c:v>
                </c:pt>
                <c:pt idx="389">
                  <c:v>1069.0990984925375</c:v>
                </c:pt>
                <c:pt idx="390">
                  <c:v>1072.1308970149255</c:v>
                </c:pt>
                <c:pt idx="391">
                  <c:v>1075.1641492388064</c:v>
                </c:pt>
                <c:pt idx="392">
                  <c:v>1078.1988551641793</c:v>
                </c:pt>
                <c:pt idx="393">
                  <c:v>1081.2350147910452</c:v>
                </c:pt>
                <c:pt idx="394">
                  <c:v>1084.2726281194032</c:v>
                </c:pt>
                <c:pt idx="395">
                  <c:v>1087.3116951492539</c:v>
                </c:pt>
                <c:pt idx="396">
                  <c:v>1090.3522158805972</c:v>
                </c:pt>
                <c:pt idx="397">
                  <c:v>1093.394190313433</c:v>
                </c:pt>
                <c:pt idx="398">
                  <c:v>1096.4376184477615</c:v>
                </c:pt>
                <c:pt idx="399">
                  <c:v>1099.4825002835823</c:v>
                </c:pt>
                <c:pt idx="400">
                  <c:v>1102.5288358208957</c:v>
                </c:pt>
                <c:pt idx="401">
                  <c:v>1105.5766250597017</c:v>
                </c:pt>
                <c:pt idx="402">
                  <c:v>1108.6258680000003</c:v>
                </c:pt>
                <c:pt idx="403">
                  <c:v>1111.6765646417912</c:v>
                </c:pt>
                <c:pt idx="404">
                  <c:v>1114.7287149850749</c:v>
                </c:pt>
                <c:pt idx="405">
                  <c:v>1117.7823190298509</c:v>
                </c:pt>
                <c:pt idx="406">
                  <c:v>1120.8373767761198</c:v>
                </c:pt>
                <c:pt idx="407">
                  <c:v>1123.8938882238808</c:v>
                </c:pt>
                <c:pt idx="408">
                  <c:v>1126.9518533731346</c:v>
                </c:pt>
                <c:pt idx="409">
                  <c:v>1130.0112722238807</c:v>
                </c:pt>
                <c:pt idx="410">
                  <c:v>1133.0721447761196</c:v>
                </c:pt>
                <c:pt idx="411">
                  <c:v>1136.1344710298511</c:v>
                </c:pt>
                <c:pt idx="412">
                  <c:v>1139.1982509850748</c:v>
                </c:pt>
                <c:pt idx="413">
                  <c:v>1142.2634846417914</c:v>
                </c:pt>
                <c:pt idx="414">
                  <c:v>1145.3301720000002</c:v>
                </c:pt>
                <c:pt idx="415">
                  <c:v>1148.3983130597016</c:v>
                </c:pt>
                <c:pt idx="416">
                  <c:v>1151.4679078208956</c:v>
                </c:pt>
                <c:pt idx="417">
                  <c:v>1154.5389562835821</c:v>
                </c:pt>
                <c:pt idx="418">
                  <c:v>1157.6114584477616</c:v>
                </c:pt>
                <c:pt idx="419">
                  <c:v>1160.6854143134331</c:v>
                </c:pt>
                <c:pt idx="420">
                  <c:v>1163.7608238805972</c:v>
                </c:pt>
                <c:pt idx="421">
                  <c:v>1166.837687149254</c:v>
                </c:pt>
                <c:pt idx="422">
                  <c:v>1169.9160041194032</c:v>
                </c:pt>
                <c:pt idx="423">
                  <c:v>1172.9957747910451</c:v>
                </c:pt>
                <c:pt idx="424">
                  <c:v>1176.0769991641791</c:v>
                </c:pt>
                <c:pt idx="425">
                  <c:v>1179.1596772388061</c:v>
                </c:pt>
                <c:pt idx="426">
                  <c:v>1182.2438090149258</c:v>
                </c:pt>
                <c:pt idx="427">
                  <c:v>1185.3293944925374</c:v>
                </c:pt>
                <c:pt idx="428">
                  <c:v>1188.4164336716422</c:v>
                </c:pt>
                <c:pt idx="429">
                  <c:v>1191.5049265522391</c:v>
                </c:pt>
                <c:pt idx="430">
                  <c:v>1194.5948731343287</c:v>
                </c:pt>
                <c:pt idx="431">
                  <c:v>1197.6862734179108</c:v>
                </c:pt>
                <c:pt idx="432">
                  <c:v>1200.7791274029853</c:v>
                </c:pt>
                <c:pt idx="433">
                  <c:v>1203.8734350895525</c:v>
                </c:pt>
                <c:pt idx="434">
                  <c:v>1206.9691964776121</c:v>
                </c:pt>
                <c:pt idx="435">
                  <c:v>1210.0664115671643</c:v>
                </c:pt>
                <c:pt idx="436">
                  <c:v>1213.1650803582093</c:v>
                </c:pt>
                <c:pt idx="437">
                  <c:v>1216.2652028507464</c:v>
                </c:pt>
                <c:pt idx="438">
                  <c:v>1219.3667790447764</c:v>
                </c:pt>
                <c:pt idx="439">
                  <c:v>1222.4698089402987</c:v>
                </c:pt>
                <c:pt idx="440">
                  <c:v>1225.5742925373138</c:v>
                </c:pt>
                <c:pt idx="441">
                  <c:v>1228.6802298358211</c:v>
                </c:pt>
                <c:pt idx="442">
                  <c:v>1231.7876208358211</c:v>
                </c:pt>
                <c:pt idx="443">
                  <c:v>1234.8964655373138</c:v>
                </c:pt>
                <c:pt idx="444">
                  <c:v>1238.0067639402989</c:v>
                </c:pt>
                <c:pt idx="445">
                  <c:v>1241.1185160447762</c:v>
                </c:pt>
                <c:pt idx="446">
                  <c:v>1244.2317218507465</c:v>
                </c:pt>
                <c:pt idx="447">
                  <c:v>1247.3463813582091</c:v>
                </c:pt>
                <c:pt idx="448">
                  <c:v>1250.4624945671646</c:v>
                </c:pt>
                <c:pt idx="449">
                  <c:v>1253.5800614776122</c:v>
                </c:pt>
                <c:pt idx="450">
                  <c:v>1256.6990820895523</c:v>
                </c:pt>
                <c:pt idx="451">
                  <c:v>1259.8195564029854</c:v>
                </c:pt>
                <c:pt idx="452">
                  <c:v>1262.9414844179107</c:v>
                </c:pt>
                <c:pt idx="453">
                  <c:v>1266.0648661343284</c:v>
                </c:pt>
                <c:pt idx="454">
                  <c:v>1269.1897015522391</c:v>
                </c:pt>
                <c:pt idx="455">
                  <c:v>1272.3159906716421</c:v>
                </c:pt>
                <c:pt idx="456">
                  <c:v>1275.4437334925378</c:v>
                </c:pt>
                <c:pt idx="457">
                  <c:v>1278.5729300149258</c:v>
                </c:pt>
                <c:pt idx="458">
                  <c:v>1281.7035802388064</c:v>
                </c:pt>
                <c:pt idx="459">
                  <c:v>1284.8356841641794</c:v>
                </c:pt>
                <c:pt idx="460">
                  <c:v>1287.9692417910451</c:v>
                </c:pt>
                <c:pt idx="461">
                  <c:v>1291.1042531194032</c:v>
                </c:pt>
                <c:pt idx="462">
                  <c:v>1294.240718149254</c:v>
                </c:pt>
                <c:pt idx="463">
                  <c:v>1297.3786368805972</c:v>
                </c:pt>
                <c:pt idx="464">
                  <c:v>1300.5180093134331</c:v>
                </c:pt>
                <c:pt idx="465">
                  <c:v>1303.6588354477615</c:v>
                </c:pt>
                <c:pt idx="466">
                  <c:v>1306.8011152835822</c:v>
                </c:pt>
                <c:pt idx="467">
                  <c:v>1309.9448488208959</c:v>
                </c:pt>
                <c:pt idx="468">
                  <c:v>1313.090036059702</c:v>
                </c:pt>
                <c:pt idx="469">
                  <c:v>1316.2366770000003</c:v>
                </c:pt>
                <c:pt idx="470">
                  <c:v>1319.3847716417911</c:v>
                </c:pt>
                <c:pt idx="471">
                  <c:v>1322.5343199850749</c:v>
                </c:pt>
                <c:pt idx="472">
                  <c:v>1325.685322029851</c:v>
                </c:pt>
                <c:pt idx="473">
                  <c:v>1328.8377777761198</c:v>
                </c:pt>
                <c:pt idx="474">
                  <c:v>1331.9916872238807</c:v>
                </c:pt>
                <c:pt idx="475">
                  <c:v>1335.1470503731346</c:v>
                </c:pt>
                <c:pt idx="476">
                  <c:v>1338.3038672238808</c:v>
                </c:pt>
                <c:pt idx="477">
                  <c:v>1341.4621377761198</c:v>
                </c:pt>
                <c:pt idx="478">
                  <c:v>1344.6218620298512</c:v>
                </c:pt>
                <c:pt idx="479">
                  <c:v>1347.7830399850748</c:v>
                </c:pt>
                <c:pt idx="480">
                  <c:v>1350.9456716417913</c:v>
                </c:pt>
                <c:pt idx="481">
                  <c:v>1354.1097570000004</c:v>
                </c:pt>
                <c:pt idx="482">
                  <c:v>1357.2752960597015</c:v>
                </c:pt>
                <c:pt idx="483">
                  <c:v>1360.4422888208958</c:v>
                </c:pt>
                <c:pt idx="484">
                  <c:v>1363.6107352835822</c:v>
                </c:pt>
                <c:pt idx="485">
                  <c:v>1366.7806354477616</c:v>
                </c:pt>
                <c:pt idx="486">
                  <c:v>1369.9519893134332</c:v>
                </c:pt>
                <c:pt idx="487">
                  <c:v>1373.1247968805972</c:v>
                </c:pt>
                <c:pt idx="488">
                  <c:v>1376.2990581492541</c:v>
                </c:pt>
                <c:pt idx="489">
                  <c:v>1379.4747731194034</c:v>
                </c:pt>
                <c:pt idx="490">
                  <c:v>1382.6519417910449</c:v>
                </c:pt>
                <c:pt idx="491">
                  <c:v>1385.8305641641793</c:v>
                </c:pt>
                <c:pt idx="492">
                  <c:v>1389.0106402388062</c:v>
                </c:pt>
                <c:pt idx="493">
                  <c:v>1392.1921700149258</c:v>
                </c:pt>
                <c:pt idx="494">
                  <c:v>1395.3751534925377</c:v>
                </c:pt>
                <c:pt idx="495">
                  <c:v>1398.5595906716421</c:v>
                </c:pt>
                <c:pt idx="496">
                  <c:v>1401.7454815522392</c:v>
                </c:pt>
                <c:pt idx="497">
                  <c:v>1404.9328261343287</c:v>
                </c:pt>
                <c:pt idx="498">
                  <c:v>1408.1216244179107</c:v>
                </c:pt>
                <c:pt idx="499">
                  <c:v>1411.3118764029853</c:v>
                </c:pt>
                <c:pt idx="500">
                  <c:v>1414.5035820895523</c:v>
                </c:pt>
                <c:pt idx="501">
                  <c:v>1417.6967414776122</c:v>
                </c:pt>
                <c:pt idx="502">
                  <c:v>1420.8913545671644</c:v>
                </c:pt>
                <c:pt idx="503">
                  <c:v>1424.0874213582092</c:v>
                </c:pt>
                <c:pt idx="504">
                  <c:v>1427.2849418507465</c:v>
                </c:pt>
                <c:pt idx="505">
                  <c:v>1430.4839160447764</c:v>
                </c:pt>
                <c:pt idx="506">
                  <c:v>1433.684343940299</c:v>
                </c:pt>
                <c:pt idx="507">
                  <c:v>1436.8862255373137</c:v>
                </c:pt>
                <c:pt idx="508">
                  <c:v>1440.0895608358212</c:v>
                </c:pt>
                <c:pt idx="509">
                  <c:v>1443.2943498358211</c:v>
                </c:pt>
                <c:pt idx="510">
                  <c:v>1446.5005925373137</c:v>
                </c:pt>
                <c:pt idx="511">
                  <c:v>1449.7082889402989</c:v>
                </c:pt>
                <c:pt idx="512">
                  <c:v>1452.9174390447763</c:v>
                </c:pt>
                <c:pt idx="513">
                  <c:v>1456.1280428507466</c:v>
                </c:pt>
                <c:pt idx="514">
                  <c:v>1459.3401003582094</c:v>
                </c:pt>
                <c:pt idx="515">
                  <c:v>1462.5536115671644</c:v>
                </c:pt>
                <c:pt idx="516">
                  <c:v>1465.7685764776122</c:v>
                </c:pt>
                <c:pt idx="517">
                  <c:v>1468.9849950895525</c:v>
                </c:pt>
                <c:pt idx="518">
                  <c:v>1472.2028674029855</c:v>
                </c:pt>
                <c:pt idx="519">
                  <c:v>1475.4221934179106</c:v>
                </c:pt>
                <c:pt idx="520">
                  <c:v>1478.6429731343285</c:v>
                </c:pt>
                <c:pt idx="521">
                  <c:v>1481.8652065522392</c:v>
                </c:pt>
                <c:pt idx="522">
                  <c:v>1485.0888936716422</c:v>
                </c:pt>
                <c:pt idx="523">
                  <c:v>1488.3140344925378</c:v>
                </c:pt>
                <c:pt idx="524">
                  <c:v>1491.5406290149258</c:v>
                </c:pt>
                <c:pt idx="525">
                  <c:v>1494.768677238806</c:v>
                </c:pt>
                <c:pt idx="526">
                  <c:v>1497.9981791641794</c:v>
                </c:pt>
                <c:pt idx="527">
                  <c:v>1501.229134791045</c:v>
                </c:pt>
                <c:pt idx="528">
                  <c:v>1504.4615441194032</c:v>
                </c:pt>
                <c:pt idx="529">
                  <c:v>1507.6954071492539</c:v>
                </c:pt>
                <c:pt idx="530">
                  <c:v>1510.9307238805973</c:v>
                </c:pt>
                <c:pt idx="531">
                  <c:v>1514.1674943134333</c:v>
                </c:pt>
                <c:pt idx="532">
                  <c:v>1517.4057184477615</c:v>
                </c:pt>
                <c:pt idx="533">
                  <c:v>1520.6453962835824</c:v>
                </c:pt>
                <c:pt idx="534">
                  <c:v>1523.8865278208959</c:v>
                </c:pt>
                <c:pt idx="535">
                  <c:v>1527.1291130597015</c:v>
                </c:pt>
                <c:pt idx="536">
                  <c:v>1530.3731520000001</c:v>
                </c:pt>
                <c:pt idx="537">
                  <c:v>1533.6186446417912</c:v>
                </c:pt>
                <c:pt idx="538">
                  <c:v>1536.865590985075</c:v>
                </c:pt>
                <c:pt idx="539">
                  <c:v>1540.1139910298509</c:v>
                </c:pt>
                <c:pt idx="540">
                  <c:v>1543.3638447761195</c:v>
                </c:pt>
                <c:pt idx="541">
                  <c:v>1546.6151522238811</c:v>
                </c:pt>
                <c:pt idx="542">
                  <c:v>1549.8679133731346</c:v>
                </c:pt>
                <c:pt idx="543">
                  <c:v>1553.122128223881</c:v>
                </c:pt>
                <c:pt idx="544">
                  <c:v>1556.3777967761198</c:v>
                </c:pt>
                <c:pt idx="545">
                  <c:v>1559.6349190298508</c:v>
                </c:pt>
                <c:pt idx="546">
                  <c:v>1562.893494985075</c:v>
                </c:pt>
                <c:pt idx="547">
                  <c:v>1566.1535246417914</c:v>
                </c:pt>
                <c:pt idx="548">
                  <c:v>1569.4150080000002</c:v>
                </c:pt>
                <c:pt idx="549">
                  <c:v>1572.6779450597016</c:v>
                </c:pt>
                <c:pt idx="550">
                  <c:v>1575.9423358208956</c:v>
                </c:pt>
                <c:pt idx="551">
                  <c:v>1579.2081802835826</c:v>
                </c:pt>
                <c:pt idx="552">
                  <c:v>1582.4754784477616</c:v>
                </c:pt>
                <c:pt idx="553">
                  <c:v>1585.7442303134333</c:v>
                </c:pt>
                <c:pt idx="554">
                  <c:v>1589.0144358805971</c:v>
                </c:pt>
                <c:pt idx="555">
                  <c:v>1592.2860951492542</c:v>
                </c:pt>
                <c:pt idx="556">
                  <c:v>1595.5592081194031</c:v>
                </c:pt>
                <c:pt idx="557">
                  <c:v>1598.8337747910448</c:v>
                </c:pt>
                <c:pt idx="558">
                  <c:v>1602.1097951641793</c:v>
                </c:pt>
                <c:pt idx="559">
                  <c:v>1605.3872692388063</c:v>
                </c:pt>
                <c:pt idx="560">
                  <c:v>1608.6661970149257</c:v>
                </c:pt>
                <c:pt idx="561">
                  <c:v>1611.9465784925376</c:v>
                </c:pt>
                <c:pt idx="562">
                  <c:v>1615.2284136716421</c:v>
                </c:pt>
                <c:pt idx="563">
                  <c:v>1618.5117025522393</c:v>
                </c:pt>
                <c:pt idx="564">
                  <c:v>1621.7964451343287</c:v>
                </c:pt>
                <c:pt idx="565">
                  <c:v>1625.0826414179105</c:v>
                </c:pt>
                <c:pt idx="566">
                  <c:v>1628.3702914029855</c:v>
                </c:pt>
                <c:pt idx="567">
                  <c:v>1631.6593950895524</c:v>
                </c:pt>
                <c:pt idx="568">
                  <c:v>1634.9499524776124</c:v>
                </c:pt>
                <c:pt idx="569">
                  <c:v>1638.2419635671645</c:v>
                </c:pt>
                <c:pt idx="570">
                  <c:v>1641.5354283582092</c:v>
                </c:pt>
                <c:pt idx="571">
                  <c:v>1644.8303468507465</c:v>
                </c:pt>
                <c:pt idx="572">
                  <c:v>1648.1267190447761</c:v>
                </c:pt>
                <c:pt idx="573">
                  <c:v>1651.424544940299</c:v>
                </c:pt>
                <c:pt idx="574">
                  <c:v>1654.7238245373139</c:v>
                </c:pt>
                <c:pt idx="575">
                  <c:v>1658.0245578358213</c:v>
                </c:pt>
                <c:pt idx="576">
                  <c:v>1661.3267448358215</c:v>
                </c:pt>
                <c:pt idx="577">
                  <c:v>1664.6303855373137</c:v>
                </c:pt>
                <c:pt idx="578">
                  <c:v>1667.9354799402988</c:v>
                </c:pt>
                <c:pt idx="579">
                  <c:v>1671.2420280447764</c:v>
                </c:pt>
                <c:pt idx="580">
                  <c:v>1674.5500298507466</c:v>
                </c:pt>
                <c:pt idx="581">
                  <c:v>1677.8594853582094</c:v>
                </c:pt>
                <c:pt idx="582">
                  <c:v>1681.1703945671645</c:v>
                </c:pt>
                <c:pt idx="583">
                  <c:v>1684.4827574776125</c:v>
                </c:pt>
                <c:pt idx="584">
                  <c:v>1687.7965740895527</c:v>
                </c:pt>
                <c:pt idx="585">
                  <c:v>1691.1118444029851</c:v>
                </c:pt>
                <c:pt idx="586">
                  <c:v>1694.4285684179108</c:v>
                </c:pt>
                <c:pt idx="587">
                  <c:v>1697.7467461343288</c:v>
                </c:pt>
                <c:pt idx="588">
                  <c:v>1701.0663775522394</c:v>
                </c:pt>
                <c:pt idx="589">
                  <c:v>1704.3874626716424</c:v>
                </c:pt>
                <c:pt idx="590">
                  <c:v>1707.7100014925377</c:v>
                </c:pt>
                <c:pt idx="591">
                  <c:v>1711.0339940149258</c:v>
                </c:pt>
                <c:pt idx="592">
                  <c:v>1714.3594402388064</c:v>
                </c:pt>
                <c:pt idx="593">
                  <c:v>1717.6863401641795</c:v>
                </c:pt>
                <c:pt idx="594">
                  <c:v>1721.0146937910451</c:v>
                </c:pt>
                <c:pt idx="595">
                  <c:v>1724.3445011194033</c:v>
                </c:pt>
                <c:pt idx="596">
                  <c:v>1727.6757621492541</c:v>
                </c:pt>
                <c:pt idx="597">
                  <c:v>1731.0084768805975</c:v>
                </c:pt>
                <c:pt idx="598">
                  <c:v>1734.3426453134334</c:v>
                </c:pt>
                <c:pt idx="599">
                  <c:v>1737.6782674477615</c:v>
                </c:pt>
                <c:pt idx="600">
                  <c:v>1741.0153432835823</c:v>
                </c:pt>
                <c:pt idx="601">
                  <c:v>1744.353872820896</c:v>
                </c:pt>
                <c:pt idx="602">
                  <c:v>1747.6938560597018</c:v>
                </c:pt>
                <c:pt idx="603">
                  <c:v>1751.0352930000004</c:v>
                </c:pt>
                <c:pt idx="604">
                  <c:v>1754.3781836417913</c:v>
                </c:pt>
                <c:pt idx="605">
                  <c:v>1757.722527985075</c:v>
                </c:pt>
                <c:pt idx="606">
                  <c:v>1761.0683260298513</c:v>
                </c:pt>
                <c:pt idx="607">
                  <c:v>1764.4155777761196</c:v>
                </c:pt>
                <c:pt idx="608">
                  <c:v>1767.764283223881</c:v>
                </c:pt>
                <c:pt idx="609">
                  <c:v>1771.1144423731348</c:v>
                </c:pt>
                <c:pt idx="610">
                  <c:v>1774.4660552238811</c:v>
                </c:pt>
                <c:pt idx="611">
                  <c:v>1777.8191217761198</c:v>
                </c:pt>
                <c:pt idx="612">
                  <c:v>1781.1736420298512</c:v>
                </c:pt>
                <c:pt idx="613">
                  <c:v>1784.529615985075</c:v>
                </c:pt>
                <c:pt idx="614">
                  <c:v>1787.8870436417913</c:v>
                </c:pt>
                <c:pt idx="615">
                  <c:v>1791.2459250000002</c:v>
                </c:pt>
                <c:pt idx="616">
                  <c:v>1794.6062600597018</c:v>
                </c:pt>
                <c:pt idx="617">
                  <c:v>1797.968048820896</c:v>
                </c:pt>
                <c:pt idx="618">
                  <c:v>1801.3312912835825</c:v>
                </c:pt>
                <c:pt idx="619">
                  <c:v>1804.6959874477616</c:v>
                </c:pt>
                <c:pt idx="620">
                  <c:v>1808.0621373134331</c:v>
                </c:pt>
                <c:pt idx="621">
                  <c:v>1811.4297408805976</c:v>
                </c:pt>
                <c:pt idx="622">
                  <c:v>1814.798798149254</c:v>
                </c:pt>
                <c:pt idx="623">
                  <c:v>1818.1693091194034</c:v>
                </c:pt>
                <c:pt idx="624">
                  <c:v>1821.5412737910453</c:v>
                </c:pt>
                <c:pt idx="625">
                  <c:v>1824.9146921641793</c:v>
                </c:pt>
                <c:pt idx="626">
                  <c:v>1828.2895642388064</c:v>
                </c:pt>
                <c:pt idx="627">
                  <c:v>1831.6658900149257</c:v>
                </c:pt>
                <c:pt idx="628">
                  <c:v>1835.0436694925377</c:v>
                </c:pt>
                <c:pt idx="629">
                  <c:v>1838.4229026716421</c:v>
                </c:pt>
                <c:pt idx="630">
                  <c:v>1841.8035895522391</c:v>
                </c:pt>
                <c:pt idx="631">
                  <c:v>1845.1857301343287</c:v>
                </c:pt>
                <c:pt idx="632">
                  <c:v>1848.5693244179108</c:v>
                </c:pt>
                <c:pt idx="633">
                  <c:v>1851.9543724029857</c:v>
                </c:pt>
                <c:pt idx="634">
                  <c:v>1855.3408740895525</c:v>
                </c:pt>
                <c:pt idx="635">
                  <c:v>1858.7288294776122</c:v>
                </c:pt>
                <c:pt idx="636">
                  <c:v>1862.1182385671646</c:v>
                </c:pt>
                <c:pt idx="637">
                  <c:v>1865.5091013582094</c:v>
                </c:pt>
                <c:pt idx="638">
                  <c:v>1868.9014178507468</c:v>
                </c:pt>
                <c:pt idx="639">
                  <c:v>1872.2951880447768</c:v>
                </c:pt>
                <c:pt idx="640">
                  <c:v>1875.6904119402989</c:v>
                </c:pt>
                <c:pt idx="641">
                  <c:v>1879.0870895373139</c:v>
                </c:pt>
                <c:pt idx="642">
                  <c:v>1882.4852208358211</c:v>
                </c:pt>
                <c:pt idx="643">
                  <c:v>1885.8848058358212</c:v>
                </c:pt>
                <c:pt idx="644">
                  <c:v>1889.2858445373138</c:v>
                </c:pt>
                <c:pt idx="645">
                  <c:v>1892.6883369402988</c:v>
                </c:pt>
                <c:pt idx="646">
                  <c:v>1896.0922830447767</c:v>
                </c:pt>
                <c:pt idx="647">
                  <c:v>1899.4976828507467</c:v>
                </c:pt>
                <c:pt idx="648">
                  <c:v>1902.9045363582095</c:v>
                </c:pt>
                <c:pt idx="649">
                  <c:v>1906.3128435671645</c:v>
                </c:pt>
                <c:pt idx="650">
                  <c:v>1909.7226044776123</c:v>
                </c:pt>
                <c:pt idx="651">
                  <c:v>1913.1338190895524</c:v>
                </c:pt>
                <c:pt idx="652">
                  <c:v>1916.5464874029853</c:v>
                </c:pt>
                <c:pt idx="653">
                  <c:v>1919.960609417911</c:v>
                </c:pt>
                <c:pt idx="654">
                  <c:v>1923.3761851343288</c:v>
                </c:pt>
                <c:pt idx="655">
                  <c:v>1926.7932145522393</c:v>
                </c:pt>
                <c:pt idx="656">
                  <c:v>1930.2116976716422</c:v>
                </c:pt>
                <c:pt idx="657">
                  <c:v>1933.6316344925378</c:v>
                </c:pt>
                <c:pt idx="658">
                  <c:v>1937.0530250149259</c:v>
                </c:pt>
                <c:pt idx="659">
                  <c:v>1940.4758692388064</c:v>
                </c:pt>
                <c:pt idx="660">
                  <c:v>1943.9001671641793</c:v>
                </c:pt>
                <c:pt idx="661">
                  <c:v>1947.3259187910451</c:v>
                </c:pt>
                <c:pt idx="662">
                  <c:v>1950.7531241194033</c:v>
                </c:pt>
                <c:pt idx="663">
                  <c:v>1954.1817831492542</c:v>
                </c:pt>
                <c:pt idx="664">
                  <c:v>1957.6118958805976</c:v>
                </c:pt>
                <c:pt idx="665">
                  <c:v>1961.0434623134329</c:v>
                </c:pt>
                <c:pt idx="666">
                  <c:v>1964.4764824477618</c:v>
                </c:pt>
                <c:pt idx="667">
                  <c:v>1967.9109562835824</c:v>
                </c:pt>
                <c:pt idx="668">
                  <c:v>1971.3468838208962</c:v>
                </c:pt>
                <c:pt idx="669">
                  <c:v>1974.7842650597017</c:v>
                </c:pt>
                <c:pt idx="670">
                  <c:v>1978.2231000000004</c:v>
                </c:pt>
                <c:pt idx="671">
                  <c:v>1981.6633886417917</c:v>
                </c:pt>
                <c:pt idx="672">
                  <c:v>1985.105130985075</c:v>
                </c:pt>
                <c:pt idx="673">
                  <c:v>1988.5483270298514</c:v>
                </c:pt>
                <c:pt idx="674">
                  <c:v>1991.9929767761198</c:v>
                </c:pt>
                <c:pt idx="675">
                  <c:v>1995.4390802238809</c:v>
                </c:pt>
                <c:pt idx="676">
                  <c:v>1998.8866373731348</c:v>
                </c:pt>
                <c:pt idx="677">
                  <c:v>2002.3356482238808</c:v>
                </c:pt>
                <c:pt idx="678">
                  <c:v>2005.7861127761198</c:v>
                </c:pt>
                <c:pt idx="679">
                  <c:v>2009.2380310298511</c:v>
                </c:pt>
                <c:pt idx="680">
                  <c:v>2012.6914029850748</c:v>
                </c:pt>
                <c:pt idx="681">
                  <c:v>2016.1462286417916</c:v>
                </c:pt>
                <c:pt idx="682">
                  <c:v>2019.6025080000004</c:v>
                </c:pt>
                <c:pt idx="683">
                  <c:v>2023.0602410597021</c:v>
                </c:pt>
                <c:pt idx="684">
                  <c:v>2026.5194278208962</c:v>
                </c:pt>
                <c:pt idx="685">
                  <c:v>2029.9800682835826</c:v>
                </c:pt>
                <c:pt idx="686">
                  <c:v>2033.4421624477618</c:v>
                </c:pt>
                <c:pt idx="687">
                  <c:v>2036.9057103134332</c:v>
                </c:pt>
                <c:pt idx="688">
                  <c:v>2040.3707118805974</c:v>
                </c:pt>
                <c:pt idx="689">
                  <c:v>2043.8371671492539</c:v>
                </c:pt>
                <c:pt idx="690">
                  <c:v>2047.3050761194031</c:v>
                </c:pt>
                <c:pt idx="691">
                  <c:v>2050.7744387910452</c:v>
                </c:pt>
                <c:pt idx="692">
                  <c:v>2054.2452551641795</c:v>
                </c:pt>
                <c:pt idx="693">
                  <c:v>2057.7175252388065</c:v>
                </c:pt>
                <c:pt idx="694">
                  <c:v>2061.1912490149257</c:v>
                </c:pt>
                <c:pt idx="695">
                  <c:v>2064.6664264925375</c:v>
                </c:pt>
                <c:pt idx="696">
                  <c:v>2068.1430576716421</c:v>
                </c:pt>
                <c:pt idx="697">
                  <c:v>2071.6211425522392</c:v>
                </c:pt>
                <c:pt idx="698">
                  <c:v>2075.1006811343291</c:v>
                </c:pt>
                <c:pt idx="699">
                  <c:v>2078.5816734179111</c:v>
                </c:pt>
                <c:pt idx="700">
                  <c:v>2082.0641194029854</c:v>
                </c:pt>
                <c:pt idx="701">
                  <c:v>2085.5480190895528</c:v>
                </c:pt>
                <c:pt idx="702">
                  <c:v>2089.0333724776124</c:v>
                </c:pt>
                <c:pt idx="703">
                  <c:v>2092.5201795671646</c:v>
                </c:pt>
                <c:pt idx="704">
                  <c:v>2096.0084403582096</c:v>
                </c:pt>
                <c:pt idx="705">
                  <c:v>2099.4981548507467</c:v>
                </c:pt>
                <c:pt idx="706">
                  <c:v>2102.9893230447765</c:v>
                </c:pt>
                <c:pt idx="707">
                  <c:v>2106.4819449402989</c:v>
                </c:pt>
                <c:pt idx="708">
                  <c:v>2109.9760205373141</c:v>
                </c:pt>
                <c:pt idx="709">
                  <c:v>2113.471549835821</c:v>
                </c:pt>
                <c:pt idx="710">
                  <c:v>2116.968532835821</c:v>
                </c:pt>
                <c:pt idx="711">
                  <c:v>2120.4669695373136</c:v>
                </c:pt>
                <c:pt idx="712">
                  <c:v>2123.9668599402989</c:v>
                </c:pt>
                <c:pt idx="713">
                  <c:v>2127.4682040447769</c:v>
                </c:pt>
                <c:pt idx="714">
                  <c:v>2130.9710018507467</c:v>
                </c:pt>
                <c:pt idx="715">
                  <c:v>2134.4752533582096</c:v>
                </c:pt>
                <c:pt idx="716">
                  <c:v>2137.9809585671646</c:v>
                </c:pt>
                <c:pt idx="717">
                  <c:v>2141.4881174776119</c:v>
                </c:pt>
                <c:pt idx="718">
                  <c:v>2144.9967300895528</c:v>
                </c:pt>
                <c:pt idx="719">
                  <c:v>2148.5067964029859</c:v>
                </c:pt>
                <c:pt idx="720">
                  <c:v>2152.0183164179107</c:v>
                </c:pt>
                <c:pt idx="721">
                  <c:v>2155.5312901343291</c:v>
                </c:pt>
                <c:pt idx="722">
                  <c:v>2159.0457175522392</c:v>
                </c:pt>
                <c:pt idx="723">
                  <c:v>2162.5615986716425</c:v>
                </c:pt>
                <c:pt idx="724">
                  <c:v>2166.078933492538</c:v>
                </c:pt>
                <c:pt idx="725">
                  <c:v>2169.5977220149257</c:v>
                </c:pt>
                <c:pt idx="726">
                  <c:v>2173.1179642388061</c:v>
                </c:pt>
                <c:pt idx="727">
                  <c:v>2176.6396601641795</c:v>
                </c:pt>
                <c:pt idx="728">
                  <c:v>2180.1628097910457</c:v>
                </c:pt>
                <c:pt idx="729">
                  <c:v>2183.6874131194036</c:v>
                </c:pt>
                <c:pt idx="730">
                  <c:v>2187.2134701492546</c:v>
                </c:pt>
                <c:pt idx="731">
                  <c:v>2190.7409808805974</c:v>
                </c:pt>
                <c:pt idx="732">
                  <c:v>2194.2699453134333</c:v>
                </c:pt>
                <c:pt idx="733">
                  <c:v>2197.8003634477618</c:v>
                </c:pt>
                <c:pt idx="734">
                  <c:v>2201.3322352835826</c:v>
                </c:pt>
                <c:pt idx="735">
                  <c:v>2204.865560820896</c:v>
                </c:pt>
                <c:pt idx="736">
                  <c:v>2208.4003400597016</c:v>
                </c:pt>
                <c:pt idx="737">
                  <c:v>2211.9365730000004</c:v>
                </c:pt>
                <c:pt idx="738">
                  <c:v>2215.4742596417914</c:v>
                </c:pt>
                <c:pt idx="739">
                  <c:v>2219.013399985075</c:v>
                </c:pt>
                <c:pt idx="740">
                  <c:v>2222.5539940298513</c:v>
                </c:pt>
                <c:pt idx="741">
                  <c:v>2226.0960417761198</c:v>
                </c:pt>
                <c:pt idx="742">
                  <c:v>2229.6395432238814</c:v>
                </c:pt>
                <c:pt idx="743">
                  <c:v>2233.1844983731348</c:v>
                </c:pt>
                <c:pt idx="744">
                  <c:v>2236.7309072238809</c:v>
                </c:pt>
                <c:pt idx="745">
                  <c:v>2240.27876977612</c:v>
                </c:pt>
                <c:pt idx="746">
                  <c:v>2243.8280860298514</c:v>
                </c:pt>
                <c:pt idx="747">
                  <c:v>2247.3788559850755</c:v>
                </c:pt>
                <c:pt idx="748">
                  <c:v>2250.9310796417913</c:v>
                </c:pt>
                <c:pt idx="749">
                  <c:v>2254.4847570000006</c:v>
                </c:pt>
                <c:pt idx="750">
                  <c:v>2258.0398880597022</c:v>
                </c:pt>
                <c:pt idx="751">
                  <c:v>2261.596472820896</c:v>
                </c:pt>
                <c:pt idx="752">
                  <c:v>2265.1545112835829</c:v>
                </c:pt>
                <c:pt idx="753">
                  <c:v>2268.7140034477616</c:v>
                </c:pt>
                <c:pt idx="754">
                  <c:v>2272.2749493134334</c:v>
                </c:pt>
                <c:pt idx="755">
                  <c:v>2275.8373488805973</c:v>
                </c:pt>
                <c:pt idx="756">
                  <c:v>2279.401202149254</c:v>
                </c:pt>
                <c:pt idx="757">
                  <c:v>2282.9665091194038</c:v>
                </c:pt>
                <c:pt idx="758">
                  <c:v>2286.5332697910453</c:v>
                </c:pt>
                <c:pt idx="759">
                  <c:v>2290.1014841641795</c:v>
                </c:pt>
                <c:pt idx="760">
                  <c:v>2293.6711522388064</c:v>
                </c:pt>
                <c:pt idx="761">
                  <c:v>2297.2422740149259</c:v>
                </c:pt>
                <c:pt idx="762">
                  <c:v>2300.8148494925376</c:v>
                </c:pt>
                <c:pt idx="763">
                  <c:v>2304.3888786716425</c:v>
                </c:pt>
                <c:pt idx="764">
                  <c:v>2307.9643615522396</c:v>
                </c:pt>
                <c:pt idx="765">
                  <c:v>2311.5412981343288</c:v>
                </c:pt>
                <c:pt idx="766">
                  <c:v>2315.1196884179108</c:v>
                </c:pt>
                <c:pt idx="767">
                  <c:v>2318.6995324029854</c:v>
                </c:pt>
                <c:pt idx="768">
                  <c:v>2322.2808300895526</c:v>
                </c:pt>
                <c:pt idx="769">
                  <c:v>2325.8635814776126</c:v>
                </c:pt>
                <c:pt idx="770">
                  <c:v>2329.4477865671647</c:v>
                </c:pt>
                <c:pt idx="771">
                  <c:v>2333.0334453582095</c:v>
                </c:pt>
                <c:pt idx="772">
                  <c:v>2336.6205578507465</c:v>
                </c:pt>
                <c:pt idx="773">
                  <c:v>2340.2091240447767</c:v>
                </c:pt>
                <c:pt idx="774">
                  <c:v>2343.7991439402995</c:v>
                </c:pt>
                <c:pt idx="775">
                  <c:v>2347.390617537314</c:v>
                </c:pt>
                <c:pt idx="776">
                  <c:v>2350.9835448358208</c:v>
                </c:pt>
                <c:pt idx="777">
                  <c:v>2354.5779258358211</c:v>
                </c:pt>
                <c:pt idx="778">
                  <c:v>2358.1737605373141</c:v>
                </c:pt>
                <c:pt idx="779">
                  <c:v>2361.7710489402994</c:v>
                </c:pt>
                <c:pt idx="780">
                  <c:v>2365.3697910447768</c:v>
                </c:pt>
                <c:pt idx="781">
                  <c:v>2368.9699868507464</c:v>
                </c:pt>
                <c:pt idx="782">
                  <c:v>2372.5716363582092</c:v>
                </c:pt>
                <c:pt idx="783">
                  <c:v>2376.1747395671646</c:v>
                </c:pt>
                <c:pt idx="784">
                  <c:v>2379.7792964776127</c:v>
                </c:pt>
                <c:pt idx="785">
                  <c:v>2383.3853070895525</c:v>
                </c:pt>
                <c:pt idx="786">
                  <c:v>2386.9927714029855</c:v>
                </c:pt>
                <c:pt idx="787">
                  <c:v>2390.6016894179111</c:v>
                </c:pt>
                <c:pt idx="788">
                  <c:v>2394.2120611343285</c:v>
                </c:pt>
                <c:pt idx="789">
                  <c:v>2397.8238865522394</c:v>
                </c:pt>
                <c:pt idx="790">
                  <c:v>2401.4371656716426</c:v>
                </c:pt>
                <c:pt idx="791">
                  <c:v>2405.0518984925375</c:v>
                </c:pt>
                <c:pt idx="792">
                  <c:v>2408.668085014926</c:v>
                </c:pt>
                <c:pt idx="793">
                  <c:v>2412.2857252388062</c:v>
                </c:pt>
                <c:pt idx="794">
                  <c:v>2415.9048191641796</c:v>
                </c:pt>
                <c:pt idx="795">
                  <c:v>2419.5253667910456</c:v>
                </c:pt>
                <c:pt idx="796">
                  <c:v>2423.1473681194034</c:v>
                </c:pt>
                <c:pt idx="797">
                  <c:v>2426.7708231492543</c:v>
                </c:pt>
                <c:pt idx="798">
                  <c:v>2430.3957318805974</c:v>
                </c:pt>
                <c:pt idx="799">
                  <c:v>2434.0220943134336</c:v>
                </c:pt>
                <c:pt idx="800">
                  <c:v>2437.6499104477621</c:v>
                </c:pt>
                <c:pt idx="801">
                  <c:v>2441.2791802835823</c:v>
                </c:pt>
                <c:pt idx="802">
                  <c:v>2444.909903820896</c:v>
                </c:pt>
                <c:pt idx="803">
                  <c:v>2448.5420810597016</c:v>
                </c:pt>
                <c:pt idx="804">
                  <c:v>2452.1757120000007</c:v>
                </c:pt>
                <c:pt idx="805">
                  <c:v>2455.8107966417915</c:v>
                </c:pt>
                <c:pt idx="806">
                  <c:v>2459.447334985075</c:v>
                </c:pt>
                <c:pt idx="807">
                  <c:v>2463.0853270298517</c:v>
                </c:pt>
                <c:pt idx="808">
                  <c:v>2466.7247727761196</c:v>
                </c:pt>
                <c:pt idx="809">
                  <c:v>2470.3656722238811</c:v>
                </c:pt>
                <c:pt idx="810">
                  <c:v>2474.0080253731348</c:v>
                </c:pt>
                <c:pt idx="811">
                  <c:v>2477.6518322238812</c:v>
                </c:pt>
                <c:pt idx="812">
                  <c:v>2481.2970927761198</c:v>
                </c:pt>
                <c:pt idx="813">
                  <c:v>2484.9438070298515</c:v>
                </c:pt>
                <c:pt idx="814">
                  <c:v>2488.5919749850755</c:v>
                </c:pt>
                <c:pt idx="815">
                  <c:v>2492.2415966417916</c:v>
                </c:pt>
                <c:pt idx="816">
                  <c:v>2495.8926720000004</c:v>
                </c:pt>
                <c:pt idx="817">
                  <c:v>2499.5452010597019</c:v>
                </c:pt>
                <c:pt idx="818">
                  <c:v>2503.199183820896</c:v>
                </c:pt>
                <c:pt idx="819">
                  <c:v>2506.8546202835828</c:v>
                </c:pt>
                <c:pt idx="820">
                  <c:v>2510.5115104477618</c:v>
                </c:pt>
                <c:pt idx="821">
                  <c:v>2514.169854313433</c:v>
                </c:pt>
                <c:pt idx="822">
                  <c:v>2517.8296518805973</c:v>
                </c:pt>
                <c:pt idx="823">
                  <c:v>2521.4909031492543</c:v>
                </c:pt>
                <c:pt idx="824">
                  <c:v>2525.153608119404</c:v>
                </c:pt>
                <c:pt idx="825">
                  <c:v>2528.8177667910454</c:v>
                </c:pt>
                <c:pt idx="826">
                  <c:v>2532.4833791641795</c:v>
                </c:pt>
                <c:pt idx="827">
                  <c:v>2536.1504452388067</c:v>
                </c:pt>
                <c:pt idx="828">
                  <c:v>2539.8189650149257</c:v>
                </c:pt>
                <c:pt idx="829">
                  <c:v>2543.4889384925386</c:v>
                </c:pt>
                <c:pt idx="830">
                  <c:v>2547.1603656716425</c:v>
                </c:pt>
                <c:pt idx="831">
                  <c:v>2550.8332465522394</c:v>
                </c:pt>
                <c:pt idx="832">
                  <c:v>2554.507581134329</c:v>
                </c:pt>
                <c:pt idx="833">
                  <c:v>2558.1833694179109</c:v>
                </c:pt>
                <c:pt idx="834">
                  <c:v>2561.8606114029853</c:v>
                </c:pt>
                <c:pt idx="835">
                  <c:v>2565.5393070895529</c:v>
                </c:pt>
                <c:pt idx="836">
                  <c:v>2569.2194564776123</c:v>
                </c:pt>
                <c:pt idx="837">
                  <c:v>2572.9010595671648</c:v>
                </c:pt>
                <c:pt idx="838">
                  <c:v>2576.584116358209</c:v>
                </c:pt>
                <c:pt idx="839">
                  <c:v>2580.2686268507468</c:v>
                </c:pt>
                <c:pt idx="840">
                  <c:v>2583.9545910447769</c:v>
                </c:pt>
                <c:pt idx="841">
                  <c:v>2587.6420089402986</c:v>
                </c:pt>
                <c:pt idx="842">
                  <c:v>2591.330880537314</c:v>
                </c:pt>
                <c:pt idx="843">
                  <c:v>2595.0212058358211</c:v>
                </c:pt>
                <c:pt idx="844">
                  <c:v>2598.7129848358213</c:v>
                </c:pt>
                <c:pt idx="845">
                  <c:v>2602.4062175373142</c:v>
                </c:pt>
                <c:pt idx="846">
                  <c:v>2606.1009039402993</c:v>
                </c:pt>
                <c:pt idx="847">
                  <c:v>2609.7970440447766</c:v>
                </c:pt>
                <c:pt idx="848">
                  <c:v>2613.4946378507466</c:v>
                </c:pt>
                <c:pt idx="849">
                  <c:v>2617.1936853582097</c:v>
                </c:pt>
                <c:pt idx="850">
                  <c:v>2620.8941865671645</c:v>
                </c:pt>
                <c:pt idx="851">
                  <c:v>2624.5961414776125</c:v>
                </c:pt>
                <c:pt idx="852">
                  <c:v>2628.2995500895531</c:v>
                </c:pt>
                <c:pt idx="853">
                  <c:v>2632.0044124029855</c:v>
                </c:pt>
                <c:pt idx="854">
                  <c:v>2635.7107284179115</c:v>
                </c:pt>
                <c:pt idx="855">
                  <c:v>2639.4184981343287</c:v>
                </c:pt>
                <c:pt idx="856">
                  <c:v>2643.1277215522391</c:v>
                </c:pt>
                <c:pt idx="857">
                  <c:v>2646.8383986716422</c:v>
                </c:pt>
                <c:pt idx="858">
                  <c:v>2650.5505294925379</c:v>
                </c:pt>
                <c:pt idx="859">
                  <c:v>2654.2641140149262</c:v>
                </c:pt>
                <c:pt idx="860">
                  <c:v>2657.9791522388064</c:v>
                </c:pt>
                <c:pt idx="861">
                  <c:v>2661.6956441641796</c:v>
                </c:pt>
                <c:pt idx="862">
                  <c:v>2665.4135897910451</c:v>
                </c:pt>
                <c:pt idx="863">
                  <c:v>2669.1329891194036</c:v>
                </c:pt>
                <c:pt idx="864">
                  <c:v>2672.8538421492544</c:v>
                </c:pt>
                <c:pt idx="865">
                  <c:v>2676.5761488805974</c:v>
                </c:pt>
                <c:pt idx="866">
                  <c:v>2680.2999093134335</c:v>
                </c:pt>
                <c:pt idx="867">
                  <c:v>2684.0251234477614</c:v>
                </c:pt>
                <c:pt idx="868">
                  <c:v>2687.7517912835829</c:v>
                </c:pt>
                <c:pt idx="869">
                  <c:v>2691.4799128208965</c:v>
                </c:pt>
                <c:pt idx="870">
                  <c:v>2695.2094880597019</c:v>
                </c:pt>
                <c:pt idx="871">
                  <c:v>2698.9405170000005</c:v>
                </c:pt>
                <c:pt idx="872">
                  <c:v>2702.6729996417916</c:v>
                </c:pt>
                <c:pt idx="873">
                  <c:v>2706.4069359850751</c:v>
                </c:pt>
                <c:pt idx="874">
                  <c:v>2710.1423260298516</c:v>
                </c:pt>
                <c:pt idx="875">
                  <c:v>2713.8791697761199</c:v>
                </c:pt>
                <c:pt idx="876">
                  <c:v>2717.6174672238808</c:v>
                </c:pt>
                <c:pt idx="877">
                  <c:v>2721.3572183731349</c:v>
                </c:pt>
                <c:pt idx="878">
                  <c:v>2725.0984232238811</c:v>
                </c:pt>
                <c:pt idx="879">
                  <c:v>2728.8410817761201</c:v>
                </c:pt>
                <c:pt idx="880">
                  <c:v>2732.5851940298517</c:v>
                </c:pt>
                <c:pt idx="881">
                  <c:v>2736.330759985075</c:v>
                </c:pt>
                <c:pt idx="882">
                  <c:v>2740.0777796417919</c:v>
                </c:pt>
                <c:pt idx="883">
                  <c:v>2743.8262530000002</c:v>
                </c:pt>
                <c:pt idx="884">
                  <c:v>2747.576180059702</c:v>
                </c:pt>
                <c:pt idx="885">
                  <c:v>2751.327560820896</c:v>
                </c:pt>
                <c:pt idx="886">
                  <c:v>2755.0803952835827</c:v>
                </c:pt>
                <c:pt idx="887">
                  <c:v>2758.834683447762</c:v>
                </c:pt>
                <c:pt idx="888">
                  <c:v>2762.5904253134331</c:v>
                </c:pt>
                <c:pt idx="889">
                  <c:v>2766.3476208805973</c:v>
                </c:pt>
                <c:pt idx="890">
                  <c:v>2770.1062701492547</c:v>
                </c:pt>
                <c:pt idx="891">
                  <c:v>2773.8663731194033</c:v>
                </c:pt>
                <c:pt idx="892">
                  <c:v>2777.6279297910455</c:v>
                </c:pt>
                <c:pt idx="893">
                  <c:v>2781.3909401641795</c:v>
                </c:pt>
                <c:pt idx="894">
                  <c:v>2785.1554042388066</c:v>
                </c:pt>
                <c:pt idx="895">
                  <c:v>2788.9213220149263</c:v>
                </c:pt>
                <c:pt idx="896">
                  <c:v>2792.6886934925378</c:v>
                </c:pt>
                <c:pt idx="897">
                  <c:v>2796.4575186716424</c:v>
                </c:pt>
                <c:pt idx="898">
                  <c:v>2800.2277975522393</c:v>
                </c:pt>
                <c:pt idx="899">
                  <c:v>2803.9995301343292</c:v>
                </c:pt>
                <c:pt idx="900">
                  <c:v>2807.7727164179109</c:v>
                </c:pt>
                <c:pt idx="901">
                  <c:v>2811.5473564029858</c:v>
                </c:pt>
                <c:pt idx="902">
                  <c:v>2815.3234500895533</c:v>
                </c:pt>
                <c:pt idx="903">
                  <c:v>2819.1009974776125</c:v>
                </c:pt>
                <c:pt idx="904">
                  <c:v>2822.8799985671649</c:v>
                </c:pt>
                <c:pt idx="905">
                  <c:v>2826.6604533582095</c:v>
                </c:pt>
                <c:pt idx="906">
                  <c:v>2830.4423618507471</c:v>
                </c:pt>
                <c:pt idx="907">
                  <c:v>2834.2257240447766</c:v>
                </c:pt>
                <c:pt idx="908">
                  <c:v>2838.0105399402992</c:v>
                </c:pt>
                <c:pt idx="909">
                  <c:v>2841.7968095373144</c:v>
                </c:pt>
                <c:pt idx="910">
                  <c:v>2845.5845328358214</c:v>
                </c:pt>
                <c:pt idx="911">
                  <c:v>2849.3737098358215</c:v>
                </c:pt>
                <c:pt idx="912">
                  <c:v>2853.1643405373138</c:v>
                </c:pt>
                <c:pt idx="913">
                  <c:v>2856.9564249402993</c:v>
                </c:pt>
                <c:pt idx="914">
                  <c:v>2860.7499630447769</c:v>
                </c:pt>
                <c:pt idx="915">
                  <c:v>2864.5449548507468</c:v>
                </c:pt>
                <c:pt idx="916">
                  <c:v>2868.3414003582093</c:v>
                </c:pt>
                <c:pt idx="917">
                  <c:v>2872.1392995671649</c:v>
                </c:pt>
                <c:pt idx="918">
                  <c:v>2875.9386524776123</c:v>
                </c:pt>
                <c:pt idx="919">
                  <c:v>2879.7394590895533</c:v>
                </c:pt>
                <c:pt idx="920">
                  <c:v>2883.541719402986</c:v>
                </c:pt>
                <c:pt idx="921">
                  <c:v>2887.3454334179105</c:v>
                </c:pt>
                <c:pt idx="922">
                  <c:v>2891.150601134329</c:v>
                </c:pt>
                <c:pt idx="923">
                  <c:v>2894.9572225522393</c:v>
                </c:pt>
                <c:pt idx="924">
                  <c:v>2898.7652976716427</c:v>
                </c:pt>
                <c:pt idx="925">
                  <c:v>2902.5748264925378</c:v>
                </c:pt>
                <c:pt idx="926">
                  <c:v>2906.3858090149256</c:v>
                </c:pt>
                <c:pt idx="927">
                  <c:v>2910.1982452388065</c:v>
                </c:pt>
                <c:pt idx="928">
                  <c:v>2914.0121351641797</c:v>
                </c:pt>
                <c:pt idx="929">
                  <c:v>2917.8274787910455</c:v>
                </c:pt>
                <c:pt idx="930">
                  <c:v>2921.6442761194035</c:v>
                </c:pt>
                <c:pt idx="931">
                  <c:v>2925.4625271492541</c:v>
                </c:pt>
                <c:pt idx="932">
                  <c:v>2929.2822318805979</c:v>
                </c:pt>
                <c:pt idx="933">
                  <c:v>2933.103390313433</c:v>
                </c:pt>
                <c:pt idx="934">
                  <c:v>2936.9260024477617</c:v>
                </c:pt>
                <c:pt idx="935">
                  <c:v>2940.750068283583</c:v>
                </c:pt>
                <c:pt idx="936">
                  <c:v>2944.5755878208961</c:v>
                </c:pt>
                <c:pt idx="937">
                  <c:v>2948.4025610597023</c:v>
                </c:pt>
                <c:pt idx="938">
                  <c:v>2952.2309880000003</c:v>
                </c:pt>
                <c:pt idx="939">
                  <c:v>2956.0608686417913</c:v>
                </c:pt>
                <c:pt idx="940">
                  <c:v>2959.8922029850755</c:v>
                </c:pt>
                <c:pt idx="941">
                  <c:v>2963.7249910298515</c:v>
                </c:pt>
                <c:pt idx="942">
                  <c:v>2967.5592327761201</c:v>
                </c:pt>
                <c:pt idx="943">
                  <c:v>2971.3949282238814</c:v>
                </c:pt>
                <c:pt idx="944">
                  <c:v>2975.2320773731349</c:v>
                </c:pt>
                <c:pt idx="945">
                  <c:v>2979.070680223881</c:v>
                </c:pt>
                <c:pt idx="946">
                  <c:v>2982.9107367761203</c:v>
                </c:pt>
                <c:pt idx="947">
                  <c:v>2986.7522470298518</c:v>
                </c:pt>
                <c:pt idx="948">
                  <c:v>2990.595210985075</c:v>
                </c:pt>
                <c:pt idx="949">
                  <c:v>2994.4396286417918</c:v>
                </c:pt>
                <c:pt idx="950">
                  <c:v>2998.2855000000004</c:v>
                </c:pt>
                <c:pt idx="951">
                  <c:v>3002.1328250597021</c:v>
                </c:pt>
                <c:pt idx="952">
                  <c:v>3005.9816038208955</c:v>
                </c:pt>
                <c:pt idx="953">
                  <c:v>3009.8318362835826</c:v>
                </c:pt>
                <c:pt idx="954">
                  <c:v>3013.6835224477618</c:v>
                </c:pt>
                <c:pt idx="955">
                  <c:v>3017.5366623134332</c:v>
                </c:pt>
                <c:pt idx="956">
                  <c:v>3021.3912558805978</c:v>
                </c:pt>
                <c:pt idx="957">
                  <c:v>3025.2473031492541</c:v>
                </c:pt>
                <c:pt idx="958">
                  <c:v>3029.1048041194035</c:v>
                </c:pt>
                <c:pt idx="959">
                  <c:v>3032.9637587910456</c:v>
                </c:pt>
                <c:pt idx="960">
                  <c:v>3036.8241671641799</c:v>
                </c:pt>
                <c:pt idx="961">
                  <c:v>3040.6860292388064</c:v>
                </c:pt>
                <c:pt idx="962">
                  <c:v>3044.5493450149256</c:v>
                </c:pt>
                <c:pt idx="963">
                  <c:v>3048.4141144925379</c:v>
                </c:pt>
                <c:pt idx="964">
                  <c:v>3052.2803376716429</c:v>
                </c:pt>
                <c:pt idx="965">
                  <c:v>3056.1480145522396</c:v>
                </c:pt>
                <c:pt idx="966">
                  <c:v>3060.0171451343285</c:v>
                </c:pt>
                <c:pt idx="967">
                  <c:v>3063.8877294179106</c:v>
                </c:pt>
                <c:pt idx="968">
                  <c:v>3067.7597674029857</c:v>
                </c:pt>
                <c:pt idx="969">
                  <c:v>3071.6332590895536</c:v>
                </c:pt>
                <c:pt idx="970">
                  <c:v>3075.5082044776123</c:v>
                </c:pt>
                <c:pt idx="971">
                  <c:v>3079.3846035671645</c:v>
                </c:pt>
                <c:pt idx="972">
                  <c:v>3083.2624563582094</c:v>
                </c:pt>
                <c:pt idx="973">
                  <c:v>3087.1417628507465</c:v>
                </c:pt>
                <c:pt idx="974">
                  <c:v>3091.0225230447763</c:v>
                </c:pt>
                <c:pt idx="975">
                  <c:v>3094.9047369402992</c:v>
                </c:pt>
                <c:pt idx="976">
                  <c:v>3098.7884045373139</c:v>
                </c:pt>
                <c:pt idx="977">
                  <c:v>3102.6735258358212</c:v>
                </c:pt>
                <c:pt idx="978">
                  <c:v>3106.5601008358212</c:v>
                </c:pt>
                <c:pt idx="979">
                  <c:v>3110.4481295373143</c:v>
                </c:pt>
                <c:pt idx="980">
                  <c:v>3114.3376119402992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EA-4C7C-BAD7-E3CB10EA5BCA}"/>
            </c:ext>
          </c:extLst>
        </c:ser>
        <c:ser>
          <c:idx val="2"/>
          <c:order val="2"/>
          <c:tx>
            <c:strRef>
              <c:f>'AA60601'!$H$159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143457634955432E-2"/>
                  <c:y val="0.498268540290527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'AA60601'!$B$159:$B$500</c:f>
              <c:numCache>
                <c:formatCode>General</c:formatCode>
                <c:ptCount val="342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  <c:pt idx="6">
                  <c:v>123</c:v>
                </c:pt>
                <c:pt idx="7">
                  <c:v>124</c:v>
                </c:pt>
                <c:pt idx="8">
                  <c:v>125</c:v>
                </c:pt>
                <c:pt idx="9">
                  <c:v>126</c:v>
                </c:pt>
                <c:pt idx="10">
                  <c:v>127</c:v>
                </c:pt>
                <c:pt idx="11">
                  <c:v>128</c:v>
                </c:pt>
                <c:pt idx="12">
                  <c:v>129</c:v>
                </c:pt>
                <c:pt idx="13">
                  <c:v>130</c:v>
                </c:pt>
                <c:pt idx="14">
                  <c:v>131</c:v>
                </c:pt>
                <c:pt idx="15">
                  <c:v>132</c:v>
                </c:pt>
                <c:pt idx="16">
                  <c:v>133</c:v>
                </c:pt>
                <c:pt idx="17">
                  <c:v>134</c:v>
                </c:pt>
                <c:pt idx="18">
                  <c:v>135</c:v>
                </c:pt>
                <c:pt idx="19">
                  <c:v>136</c:v>
                </c:pt>
                <c:pt idx="20">
                  <c:v>137</c:v>
                </c:pt>
                <c:pt idx="21">
                  <c:v>138</c:v>
                </c:pt>
                <c:pt idx="22">
                  <c:v>139</c:v>
                </c:pt>
                <c:pt idx="23">
                  <c:v>140</c:v>
                </c:pt>
                <c:pt idx="24">
                  <c:v>141</c:v>
                </c:pt>
                <c:pt idx="25">
                  <c:v>142</c:v>
                </c:pt>
                <c:pt idx="26">
                  <c:v>143</c:v>
                </c:pt>
                <c:pt idx="27">
                  <c:v>144</c:v>
                </c:pt>
                <c:pt idx="28">
                  <c:v>145</c:v>
                </c:pt>
                <c:pt idx="29">
                  <c:v>146</c:v>
                </c:pt>
                <c:pt idx="30">
                  <c:v>147</c:v>
                </c:pt>
                <c:pt idx="31">
                  <c:v>148</c:v>
                </c:pt>
                <c:pt idx="32">
                  <c:v>149</c:v>
                </c:pt>
                <c:pt idx="33">
                  <c:v>150</c:v>
                </c:pt>
                <c:pt idx="34">
                  <c:v>151</c:v>
                </c:pt>
                <c:pt idx="35">
                  <c:v>152</c:v>
                </c:pt>
                <c:pt idx="36">
                  <c:v>153</c:v>
                </c:pt>
                <c:pt idx="37">
                  <c:v>154</c:v>
                </c:pt>
                <c:pt idx="38">
                  <c:v>155</c:v>
                </c:pt>
                <c:pt idx="39">
                  <c:v>156</c:v>
                </c:pt>
                <c:pt idx="40">
                  <c:v>157</c:v>
                </c:pt>
                <c:pt idx="41">
                  <c:v>158</c:v>
                </c:pt>
                <c:pt idx="42">
                  <c:v>159</c:v>
                </c:pt>
                <c:pt idx="43">
                  <c:v>160</c:v>
                </c:pt>
                <c:pt idx="44">
                  <c:v>161</c:v>
                </c:pt>
                <c:pt idx="45">
                  <c:v>162</c:v>
                </c:pt>
                <c:pt idx="46">
                  <c:v>163</c:v>
                </c:pt>
                <c:pt idx="47">
                  <c:v>164</c:v>
                </c:pt>
                <c:pt idx="48">
                  <c:v>165</c:v>
                </c:pt>
                <c:pt idx="49">
                  <c:v>166</c:v>
                </c:pt>
                <c:pt idx="50">
                  <c:v>167</c:v>
                </c:pt>
                <c:pt idx="51">
                  <c:v>168</c:v>
                </c:pt>
                <c:pt idx="52">
                  <c:v>169</c:v>
                </c:pt>
                <c:pt idx="53">
                  <c:v>170</c:v>
                </c:pt>
                <c:pt idx="54">
                  <c:v>171</c:v>
                </c:pt>
                <c:pt idx="55">
                  <c:v>172</c:v>
                </c:pt>
                <c:pt idx="56">
                  <c:v>173</c:v>
                </c:pt>
                <c:pt idx="57">
                  <c:v>174</c:v>
                </c:pt>
                <c:pt idx="58">
                  <c:v>175</c:v>
                </c:pt>
                <c:pt idx="59">
                  <c:v>176</c:v>
                </c:pt>
                <c:pt idx="60">
                  <c:v>177</c:v>
                </c:pt>
                <c:pt idx="61">
                  <c:v>178</c:v>
                </c:pt>
                <c:pt idx="62">
                  <c:v>179</c:v>
                </c:pt>
                <c:pt idx="63">
                  <c:v>180</c:v>
                </c:pt>
                <c:pt idx="64">
                  <c:v>181</c:v>
                </c:pt>
                <c:pt idx="65">
                  <c:v>182</c:v>
                </c:pt>
                <c:pt idx="66">
                  <c:v>183</c:v>
                </c:pt>
                <c:pt idx="67">
                  <c:v>184</c:v>
                </c:pt>
                <c:pt idx="68">
                  <c:v>185</c:v>
                </c:pt>
                <c:pt idx="69">
                  <c:v>186</c:v>
                </c:pt>
                <c:pt idx="70">
                  <c:v>187</c:v>
                </c:pt>
                <c:pt idx="71">
                  <c:v>188</c:v>
                </c:pt>
                <c:pt idx="72">
                  <c:v>189</c:v>
                </c:pt>
                <c:pt idx="73">
                  <c:v>190</c:v>
                </c:pt>
                <c:pt idx="74">
                  <c:v>191</c:v>
                </c:pt>
                <c:pt idx="75">
                  <c:v>192</c:v>
                </c:pt>
                <c:pt idx="76">
                  <c:v>193</c:v>
                </c:pt>
                <c:pt idx="77">
                  <c:v>194</c:v>
                </c:pt>
                <c:pt idx="78">
                  <c:v>195</c:v>
                </c:pt>
                <c:pt idx="79">
                  <c:v>196</c:v>
                </c:pt>
                <c:pt idx="80">
                  <c:v>197</c:v>
                </c:pt>
                <c:pt idx="81">
                  <c:v>198</c:v>
                </c:pt>
                <c:pt idx="82">
                  <c:v>199</c:v>
                </c:pt>
                <c:pt idx="83">
                  <c:v>200</c:v>
                </c:pt>
                <c:pt idx="84">
                  <c:v>201</c:v>
                </c:pt>
                <c:pt idx="85">
                  <c:v>202</c:v>
                </c:pt>
                <c:pt idx="86">
                  <c:v>203</c:v>
                </c:pt>
                <c:pt idx="87">
                  <c:v>204</c:v>
                </c:pt>
                <c:pt idx="88">
                  <c:v>205</c:v>
                </c:pt>
                <c:pt idx="89">
                  <c:v>206</c:v>
                </c:pt>
                <c:pt idx="90">
                  <c:v>207</c:v>
                </c:pt>
                <c:pt idx="91">
                  <c:v>208</c:v>
                </c:pt>
                <c:pt idx="92">
                  <c:v>209</c:v>
                </c:pt>
                <c:pt idx="93">
                  <c:v>210</c:v>
                </c:pt>
                <c:pt idx="94">
                  <c:v>211</c:v>
                </c:pt>
                <c:pt idx="95">
                  <c:v>212</c:v>
                </c:pt>
                <c:pt idx="96">
                  <c:v>213</c:v>
                </c:pt>
                <c:pt idx="97">
                  <c:v>214</c:v>
                </c:pt>
                <c:pt idx="98">
                  <c:v>215</c:v>
                </c:pt>
                <c:pt idx="99">
                  <c:v>216</c:v>
                </c:pt>
                <c:pt idx="100">
                  <c:v>217</c:v>
                </c:pt>
                <c:pt idx="101">
                  <c:v>218</c:v>
                </c:pt>
                <c:pt idx="102">
                  <c:v>219</c:v>
                </c:pt>
                <c:pt idx="103">
                  <c:v>220</c:v>
                </c:pt>
                <c:pt idx="104">
                  <c:v>221</c:v>
                </c:pt>
                <c:pt idx="105">
                  <c:v>222</c:v>
                </c:pt>
                <c:pt idx="106">
                  <c:v>223</c:v>
                </c:pt>
                <c:pt idx="107">
                  <c:v>224</c:v>
                </c:pt>
                <c:pt idx="108">
                  <c:v>225</c:v>
                </c:pt>
                <c:pt idx="109">
                  <c:v>226</c:v>
                </c:pt>
                <c:pt idx="110">
                  <c:v>227</c:v>
                </c:pt>
                <c:pt idx="111">
                  <c:v>228</c:v>
                </c:pt>
                <c:pt idx="112">
                  <c:v>229</c:v>
                </c:pt>
                <c:pt idx="113">
                  <c:v>230</c:v>
                </c:pt>
                <c:pt idx="114">
                  <c:v>231</c:v>
                </c:pt>
                <c:pt idx="115">
                  <c:v>232</c:v>
                </c:pt>
                <c:pt idx="116">
                  <c:v>233</c:v>
                </c:pt>
                <c:pt idx="117">
                  <c:v>234</c:v>
                </c:pt>
                <c:pt idx="118">
                  <c:v>235</c:v>
                </c:pt>
                <c:pt idx="119">
                  <c:v>236</c:v>
                </c:pt>
                <c:pt idx="120">
                  <c:v>237</c:v>
                </c:pt>
                <c:pt idx="121">
                  <c:v>238</c:v>
                </c:pt>
                <c:pt idx="122">
                  <c:v>239</c:v>
                </c:pt>
                <c:pt idx="123">
                  <c:v>240</c:v>
                </c:pt>
                <c:pt idx="124">
                  <c:v>241</c:v>
                </c:pt>
                <c:pt idx="125">
                  <c:v>242</c:v>
                </c:pt>
                <c:pt idx="126">
                  <c:v>243</c:v>
                </c:pt>
                <c:pt idx="127">
                  <c:v>244</c:v>
                </c:pt>
                <c:pt idx="128">
                  <c:v>245</c:v>
                </c:pt>
                <c:pt idx="129">
                  <c:v>246</c:v>
                </c:pt>
                <c:pt idx="130">
                  <c:v>247</c:v>
                </c:pt>
                <c:pt idx="131">
                  <c:v>248</c:v>
                </c:pt>
                <c:pt idx="132">
                  <c:v>249</c:v>
                </c:pt>
                <c:pt idx="133">
                  <c:v>250</c:v>
                </c:pt>
                <c:pt idx="134">
                  <c:v>251</c:v>
                </c:pt>
                <c:pt idx="135">
                  <c:v>252</c:v>
                </c:pt>
                <c:pt idx="136">
                  <c:v>253</c:v>
                </c:pt>
                <c:pt idx="137">
                  <c:v>254</c:v>
                </c:pt>
                <c:pt idx="138">
                  <c:v>255</c:v>
                </c:pt>
                <c:pt idx="139">
                  <c:v>256</c:v>
                </c:pt>
                <c:pt idx="140">
                  <c:v>257</c:v>
                </c:pt>
                <c:pt idx="141">
                  <c:v>258</c:v>
                </c:pt>
                <c:pt idx="142">
                  <c:v>259</c:v>
                </c:pt>
                <c:pt idx="143">
                  <c:v>260</c:v>
                </c:pt>
                <c:pt idx="144">
                  <c:v>261</c:v>
                </c:pt>
                <c:pt idx="145">
                  <c:v>262</c:v>
                </c:pt>
                <c:pt idx="146">
                  <c:v>263</c:v>
                </c:pt>
                <c:pt idx="147">
                  <c:v>264</c:v>
                </c:pt>
                <c:pt idx="148">
                  <c:v>265</c:v>
                </c:pt>
                <c:pt idx="149">
                  <c:v>266</c:v>
                </c:pt>
                <c:pt idx="150">
                  <c:v>267</c:v>
                </c:pt>
                <c:pt idx="151">
                  <c:v>268</c:v>
                </c:pt>
                <c:pt idx="152">
                  <c:v>269</c:v>
                </c:pt>
                <c:pt idx="153">
                  <c:v>270</c:v>
                </c:pt>
                <c:pt idx="154">
                  <c:v>271</c:v>
                </c:pt>
                <c:pt idx="155">
                  <c:v>272</c:v>
                </c:pt>
                <c:pt idx="156">
                  <c:v>273</c:v>
                </c:pt>
                <c:pt idx="157">
                  <c:v>274</c:v>
                </c:pt>
                <c:pt idx="158">
                  <c:v>275</c:v>
                </c:pt>
                <c:pt idx="159">
                  <c:v>276</c:v>
                </c:pt>
                <c:pt idx="160">
                  <c:v>277</c:v>
                </c:pt>
                <c:pt idx="161">
                  <c:v>278</c:v>
                </c:pt>
                <c:pt idx="162">
                  <c:v>279</c:v>
                </c:pt>
                <c:pt idx="163">
                  <c:v>280</c:v>
                </c:pt>
                <c:pt idx="164">
                  <c:v>281</c:v>
                </c:pt>
                <c:pt idx="165">
                  <c:v>282</c:v>
                </c:pt>
                <c:pt idx="166">
                  <c:v>283</c:v>
                </c:pt>
                <c:pt idx="167">
                  <c:v>284</c:v>
                </c:pt>
                <c:pt idx="168">
                  <c:v>285</c:v>
                </c:pt>
                <c:pt idx="169">
                  <c:v>286</c:v>
                </c:pt>
                <c:pt idx="170">
                  <c:v>287</c:v>
                </c:pt>
                <c:pt idx="171">
                  <c:v>288</c:v>
                </c:pt>
                <c:pt idx="172">
                  <c:v>289</c:v>
                </c:pt>
                <c:pt idx="173">
                  <c:v>290</c:v>
                </c:pt>
                <c:pt idx="174">
                  <c:v>291</c:v>
                </c:pt>
                <c:pt idx="175">
                  <c:v>292</c:v>
                </c:pt>
                <c:pt idx="176">
                  <c:v>293</c:v>
                </c:pt>
                <c:pt idx="177">
                  <c:v>294</c:v>
                </c:pt>
                <c:pt idx="178">
                  <c:v>295</c:v>
                </c:pt>
                <c:pt idx="179">
                  <c:v>296</c:v>
                </c:pt>
                <c:pt idx="180">
                  <c:v>297</c:v>
                </c:pt>
                <c:pt idx="181">
                  <c:v>298</c:v>
                </c:pt>
                <c:pt idx="182">
                  <c:v>299</c:v>
                </c:pt>
                <c:pt idx="183">
                  <c:v>300</c:v>
                </c:pt>
                <c:pt idx="184">
                  <c:v>301</c:v>
                </c:pt>
                <c:pt idx="185">
                  <c:v>302</c:v>
                </c:pt>
                <c:pt idx="186">
                  <c:v>303</c:v>
                </c:pt>
                <c:pt idx="187">
                  <c:v>304</c:v>
                </c:pt>
                <c:pt idx="188">
                  <c:v>305</c:v>
                </c:pt>
                <c:pt idx="189">
                  <c:v>306</c:v>
                </c:pt>
                <c:pt idx="190">
                  <c:v>307</c:v>
                </c:pt>
                <c:pt idx="191">
                  <c:v>308</c:v>
                </c:pt>
                <c:pt idx="192">
                  <c:v>309</c:v>
                </c:pt>
                <c:pt idx="193">
                  <c:v>310</c:v>
                </c:pt>
                <c:pt idx="194">
                  <c:v>311</c:v>
                </c:pt>
                <c:pt idx="195">
                  <c:v>312</c:v>
                </c:pt>
                <c:pt idx="196">
                  <c:v>313</c:v>
                </c:pt>
                <c:pt idx="197">
                  <c:v>314</c:v>
                </c:pt>
                <c:pt idx="198">
                  <c:v>315</c:v>
                </c:pt>
                <c:pt idx="199">
                  <c:v>316</c:v>
                </c:pt>
                <c:pt idx="200">
                  <c:v>317</c:v>
                </c:pt>
                <c:pt idx="201">
                  <c:v>318</c:v>
                </c:pt>
                <c:pt idx="202">
                  <c:v>319</c:v>
                </c:pt>
                <c:pt idx="203">
                  <c:v>320</c:v>
                </c:pt>
                <c:pt idx="204">
                  <c:v>321</c:v>
                </c:pt>
                <c:pt idx="205">
                  <c:v>322</c:v>
                </c:pt>
                <c:pt idx="206">
                  <c:v>323</c:v>
                </c:pt>
                <c:pt idx="207">
                  <c:v>324</c:v>
                </c:pt>
                <c:pt idx="208">
                  <c:v>325</c:v>
                </c:pt>
                <c:pt idx="209">
                  <c:v>326</c:v>
                </c:pt>
                <c:pt idx="210">
                  <c:v>327</c:v>
                </c:pt>
                <c:pt idx="211">
                  <c:v>328</c:v>
                </c:pt>
                <c:pt idx="212">
                  <c:v>329</c:v>
                </c:pt>
                <c:pt idx="213">
                  <c:v>330</c:v>
                </c:pt>
                <c:pt idx="214">
                  <c:v>331</c:v>
                </c:pt>
                <c:pt idx="215">
                  <c:v>332</c:v>
                </c:pt>
                <c:pt idx="216">
                  <c:v>333</c:v>
                </c:pt>
                <c:pt idx="217">
                  <c:v>334</c:v>
                </c:pt>
                <c:pt idx="218">
                  <c:v>335</c:v>
                </c:pt>
                <c:pt idx="219">
                  <c:v>336</c:v>
                </c:pt>
                <c:pt idx="220">
                  <c:v>337</c:v>
                </c:pt>
                <c:pt idx="221">
                  <c:v>338</c:v>
                </c:pt>
                <c:pt idx="222">
                  <c:v>339</c:v>
                </c:pt>
                <c:pt idx="223">
                  <c:v>340</c:v>
                </c:pt>
                <c:pt idx="224">
                  <c:v>341</c:v>
                </c:pt>
                <c:pt idx="225">
                  <c:v>342</c:v>
                </c:pt>
                <c:pt idx="226">
                  <c:v>343</c:v>
                </c:pt>
                <c:pt idx="227">
                  <c:v>344</c:v>
                </c:pt>
                <c:pt idx="228">
                  <c:v>345</c:v>
                </c:pt>
                <c:pt idx="229">
                  <c:v>346</c:v>
                </c:pt>
                <c:pt idx="230">
                  <c:v>347</c:v>
                </c:pt>
                <c:pt idx="231">
                  <c:v>348</c:v>
                </c:pt>
                <c:pt idx="232">
                  <c:v>349</c:v>
                </c:pt>
                <c:pt idx="233">
                  <c:v>350</c:v>
                </c:pt>
                <c:pt idx="234">
                  <c:v>351</c:v>
                </c:pt>
                <c:pt idx="235">
                  <c:v>352</c:v>
                </c:pt>
                <c:pt idx="236">
                  <c:v>353</c:v>
                </c:pt>
                <c:pt idx="237">
                  <c:v>354</c:v>
                </c:pt>
                <c:pt idx="238">
                  <c:v>355</c:v>
                </c:pt>
                <c:pt idx="239">
                  <c:v>356</c:v>
                </c:pt>
                <c:pt idx="240">
                  <c:v>357</c:v>
                </c:pt>
                <c:pt idx="241">
                  <c:v>358</c:v>
                </c:pt>
                <c:pt idx="242">
                  <c:v>359</c:v>
                </c:pt>
                <c:pt idx="243">
                  <c:v>360</c:v>
                </c:pt>
                <c:pt idx="244">
                  <c:v>361</c:v>
                </c:pt>
                <c:pt idx="245">
                  <c:v>362</c:v>
                </c:pt>
                <c:pt idx="246">
                  <c:v>363</c:v>
                </c:pt>
                <c:pt idx="247">
                  <c:v>364</c:v>
                </c:pt>
                <c:pt idx="248">
                  <c:v>365</c:v>
                </c:pt>
                <c:pt idx="249">
                  <c:v>366</c:v>
                </c:pt>
                <c:pt idx="250">
                  <c:v>367</c:v>
                </c:pt>
                <c:pt idx="251">
                  <c:v>368</c:v>
                </c:pt>
                <c:pt idx="252">
                  <c:v>369</c:v>
                </c:pt>
                <c:pt idx="253">
                  <c:v>370</c:v>
                </c:pt>
                <c:pt idx="254">
                  <c:v>371</c:v>
                </c:pt>
                <c:pt idx="255">
                  <c:v>372</c:v>
                </c:pt>
                <c:pt idx="256">
                  <c:v>373</c:v>
                </c:pt>
                <c:pt idx="257">
                  <c:v>374</c:v>
                </c:pt>
                <c:pt idx="258">
                  <c:v>375</c:v>
                </c:pt>
                <c:pt idx="259">
                  <c:v>376</c:v>
                </c:pt>
                <c:pt idx="260">
                  <c:v>377</c:v>
                </c:pt>
                <c:pt idx="261">
                  <c:v>378</c:v>
                </c:pt>
                <c:pt idx="262">
                  <c:v>379</c:v>
                </c:pt>
                <c:pt idx="263">
                  <c:v>380</c:v>
                </c:pt>
                <c:pt idx="264">
                  <c:v>381</c:v>
                </c:pt>
                <c:pt idx="265">
                  <c:v>382</c:v>
                </c:pt>
                <c:pt idx="266">
                  <c:v>383</c:v>
                </c:pt>
                <c:pt idx="267">
                  <c:v>384</c:v>
                </c:pt>
                <c:pt idx="268">
                  <c:v>385</c:v>
                </c:pt>
                <c:pt idx="269">
                  <c:v>386</c:v>
                </c:pt>
                <c:pt idx="270">
                  <c:v>387</c:v>
                </c:pt>
                <c:pt idx="271">
                  <c:v>388</c:v>
                </c:pt>
                <c:pt idx="272">
                  <c:v>389</c:v>
                </c:pt>
                <c:pt idx="273">
                  <c:v>390</c:v>
                </c:pt>
                <c:pt idx="274">
                  <c:v>391</c:v>
                </c:pt>
                <c:pt idx="275">
                  <c:v>392</c:v>
                </c:pt>
                <c:pt idx="276">
                  <c:v>393</c:v>
                </c:pt>
                <c:pt idx="277">
                  <c:v>394</c:v>
                </c:pt>
                <c:pt idx="278">
                  <c:v>395</c:v>
                </c:pt>
                <c:pt idx="279">
                  <c:v>396</c:v>
                </c:pt>
                <c:pt idx="280">
                  <c:v>397</c:v>
                </c:pt>
                <c:pt idx="281">
                  <c:v>398</c:v>
                </c:pt>
                <c:pt idx="282">
                  <c:v>399</c:v>
                </c:pt>
                <c:pt idx="283">
                  <c:v>400</c:v>
                </c:pt>
                <c:pt idx="284">
                  <c:v>401</c:v>
                </c:pt>
                <c:pt idx="285">
                  <c:v>402</c:v>
                </c:pt>
                <c:pt idx="286">
                  <c:v>403</c:v>
                </c:pt>
                <c:pt idx="287">
                  <c:v>404</c:v>
                </c:pt>
                <c:pt idx="288">
                  <c:v>405</c:v>
                </c:pt>
                <c:pt idx="289">
                  <c:v>406</c:v>
                </c:pt>
                <c:pt idx="290">
                  <c:v>407</c:v>
                </c:pt>
                <c:pt idx="291">
                  <c:v>408</c:v>
                </c:pt>
                <c:pt idx="292">
                  <c:v>409</c:v>
                </c:pt>
                <c:pt idx="293">
                  <c:v>410</c:v>
                </c:pt>
                <c:pt idx="294">
                  <c:v>411</c:v>
                </c:pt>
                <c:pt idx="295">
                  <c:v>412</c:v>
                </c:pt>
                <c:pt idx="296">
                  <c:v>413</c:v>
                </c:pt>
                <c:pt idx="297">
                  <c:v>414</c:v>
                </c:pt>
                <c:pt idx="298">
                  <c:v>415</c:v>
                </c:pt>
                <c:pt idx="299">
                  <c:v>416</c:v>
                </c:pt>
                <c:pt idx="300">
                  <c:v>417</c:v>
                </c:pt>
                <c:pt idx="301">
                  <c:v>418</c:v>
                </c:pt>
                <c:pt idx="302">
                  <c:v>419</c:v>
                </c:pt>
                <c:pt idx="303">
                  <c:v>420</c:v>
                </c:pt>
                <c:pt idx="304">
                  <c:v>421</c:v>
                </c:pt>
                <c:pt idx="305">
                  <c:v>422</c:v>
                </c:pt>
                <c:pt idx="306">
                  <c:v>423</c:v>
                </c:pt>
                <c:pt idx="307">
                  <c:v>424</c:v>
                </c:pt>
                <c:pt idx="308">
                  <c:v>425</c:v>
                </c:pt>
                <c:pt idx="309">
                  <c:v>426</c:v>
                </c:pt>
                <c:pt idx="310">
                  <c:v>427</c:v>
                </c:pt>
                <c:pt idx="311">
                  <c:v>428</c:v>
                </c:pt>
                <c:pt idx="312">
                  <c:v>429</c:v>
                </c:pt>
                <c:pt idx="313">
                  <c:v>430</c:v>
                </c:pt>
                <c:pt idx="314">
                  <c:v>431</c:v>
                </c:pt>
                <c:pt idx="315">
                  <c:v>432</c:v>
                </c:pt>
                <c:pt idx="316">
                  <c:v>433</c:v>
                </c:pt>
                <c:pt idx="317">
                  <c:v>434</c:v>
                </c:pt>
                <c:pt idx="318">
                  <c:v>435</c:v>
                </c:pt>
                <c:pt idx="319">
                  <c:v>436</c:v>
                </c:pt>
                <c:pt idx="320">
                  <c:v>437</c:v>
                </c:pt>
                <c:pt idx="321">
                  <c:v>438</c:v>
                </c:pt>
                <c:pt idx="322">
                  <c:v>439</c:v>
                </c:pt>
                <c:pt idx="323">
                  <c:v>440</c:v>
                </c:pt>
                <c:pt idx="324">
                  <c:v>441</c:v>
                </c:pt>
                <c:pt idx="325">
                  <c:v>442</c:v>
                </c:pt>
                <c:pt idx="326">
                  <c:v>443</c:v>
                </c:pt>
                <c:pt idx="327">
                  <c:v>444</c:v>
                </c:pt>
                <c:pt idx="328">
                  <c:v>445</c:v>
                </c:pt>
                <c:pt idx="329">
                  <c:v>446</c:v>
                </c:pt>
                <c:pt idx="330">
                  <c:v>447</c:v>
                </c:pt>
                <c:pt idx="331">
                  <c:v>448</c:v>
                </c:pt>
                <c:pt idx="332">
                  <c:v>449</c:v>
                </c:pt>
                <c:pt idx="333">
                  <c:v>450</c:v>
                </c:pt>
                <c:pt idx="334">
                  <c:v>451</c:v>
                </c:pt>
                <c:pt idx="335">
                  <c:v>452</c:v>
                </c:pt>
                <c:pt idx="336">
                  <c:v>453</c:v>
                </c:pt>
                <c:pt idx="337">
                  <c:v>454</c:v>
                </c:pt>
                <c:pt idx="338">
                  <c:v>455</c:v>
                </c:pt>
                <c:pt idx="339">
                  <c:v>456</c:v>
                </c:pt>
                <c:pt idx="340">
                  <c:v>457</c:v>
                </c:pt>
                <c:pt idx="341">
                  <c:v>458</c:v>
                </c:pt>
              </c:numCache>
            </c:numRef>
          </c:xVal>
          <c:yVal>
            <c:numRef>
              <c:f>'AA60601'!$H$159:$H$500</c:f>
              <c:numCache>
                <c:formatCode>0</c:formatCode>
                <c:ptCount val="342"/>
                <c:pt idx="0">
                  <c:v>0</c:v>
                </c:pt>
                <c:pt idx="1">
                  <c:v>0.66847708509993709</c:v>
                </c:pt>
                <c:pt idx="2">
                  <c:v>4.7297645560554145</c:v>
                </c:pt>
                <c:pt idx="3">
                  <c:v>8.8046071385088283</c:v>
                </c:pt>
                <c:pt idx="4">
                  <c:v>12.892668962289065</c:v>
                </c:pt>
                <c:pt idx="5">
                  <c:v>16.993616416245914</c:v>
                </c:pt>
                <c:pt idx="6">
                  <c:v>21.107118148251004</c:v>
                </c:pt>
                <c:pt idx="7">
                  <c:v>25.23284506519667</c:v>
                </c:pt>
                <c:pt idx="8">
                  <c:v>29.370470332997115</c:v>
                </c:pt>
                <c:pt idx="9">
                  <c:v>33.519669376587444</c:v>
                </c:pt>
                <c:pt idx="10">
                  <c:v>37.680119879924291</c:v>
                </c:pt>
                <c:pt idx="11">
                  <c:v>41.851501785985647</c:v>
                </c:pt>
                <c:pt idx="12">
                  <c:v>46.033497296770804</c:v>
                </c:pt>
                <c:pt idx="13">
                  <c:v>50.225790873300184</c:v>
                </c:pt>
                <c:pt idx="14">
                  <c:v>54.428069235615737</c:v>
                </c:pt>
                <c:pt idx="15">
                  <c:v>58.640021362780715</c:v>
                </c:pt>
                <c:pt idx="16">
                  <c:v>62.861338492879497</c:v>
                </c:pt>
                <c:pt idx="17">
                  <c:v>67.09171412301805</c:v>
                </c:pt>
                <c:pt idx="18">
                  <c:v>71.330844009323414</c:v>
                </c:pt>
                <c:pt idx="19">
                  <c:v>75.578426166944155</c:v>
                </c:pt>
                <c:pt idx="20">
                  <c:v>79.834160870050084</c:v>
                </c:pt>
                <c:pt idx="21">
                  <c:v>84.097750651832087</c:v>
                </c:pt>
                <c:pt idx="22">
                  <c:v>88.368900304502802</c:v>
                </c:pt>
                <c:pt idx="23">
                  <c:v>92.647316879296</c:v>
                </c:pt>
                <c:pt idx="24">
                  <c:v>96.932709686466467</c:v>
                </c:pt>
                <c:pt idx="25">
                  <c:v>101.22479029529103</c:v>
                </c:pt>
                <c:pt idx="26">
                  <c:v>105.52327253406696</c:v>
                </c:pt>
                <c:pt idx="27">
                  <c:v>109.82787249011363</c:v>
                </c:pt>
                <c:pt idx="28">
                  <c:v>114.13830850977104</c:v>
                </c:pt>
                <c:pt idx="29">
                  <c:v>118.45430119840125</c:v>
                </c:pt>
                <c:pt idx="30">
                  <c:v>122.77557342038688</c:v>
                </c:pt>
                <c:pt idx="31">
                  <c:v>127.10185029913231</c:v>
                </c:pt>
                <c:pt idx="32">
                  <c:v>131.43285921706325</c:v>
                </c:pt>
                <c:pt idx="33">
                  <c:v>135.76832981562649</c:v>
                </c:pt>
                <c:pt idx="34">
                  <c:v>140.10799399529049</c:v>
                </c:pt>
                <c:pt idx="35">
                  <c:v>144.45158591554463</c:v>
                </c:pt>
                <c:pt idx="36">
                  <c:v>148.79884199489993</c:v>
                </c:pt>
                <c:pt idx="37">
                  <c:v>153.14950091088855</c:v>
                </c:pt>
                <c:pt idx="38">
                  <c:v>157.50330360006393</c:v>
                </c:pt>
                <c:pt idx="39">
                  <c:v>161.85999325800105</c:v>
                </c:pt>
                <c:pt idx="40">
                  <c:v>166.21931533929592</c:v>
                </c:pt>
                <c:pt idx="41">
                  <c:v>170.58101755756627</c:v>
                </c:pt>
                <c:pt idx="42">
                  <c:v>174.94484988545048</c:v>
                </c:pt>
                <c:pt idx="43">
                  <c:v>179.31056455460907</c:v>
                </c:pt>
                <c:pt idx="44">
                  <c:v>183.67791605572347</c:v>
                </c:pt>
                <c:pt idx="45">
                  <c:v>188.04666113849606</c:v>
                </c:pt>
                <c:pt idx="46">
                  <c:v>192.41655881165144</c:v>
                </c:pt>
                <c:pt idx="47">
                  <c:v>196.78737034293448</c:v>
                </c:pt>
                <c:pt idx="48">
                  <c:v>201.15885925911221</c:v>
                </c:pt>
                <c:pt idx="49">
                  <c:v>205.53079134597283</c:v>
                </c:pt>
                <c:pt idx="50">
                  <c:v>209.90293464832524</c:v>
                </c:pt>
                <c:pt idx="51">
                  <c:v>214.27505947000026</c:v>
                </c:pt>
                <c:pt idx="52">
                  <c:v>218.64693837384999</c:v>
                </c:pt>
                <c:pt idx="53">
                  <c:v>223.01834618174757</c:v>
                </c:pt>
                <c:pt idx="54">
                  <c:v>227.38905997458789</c:v>
                </c:pt>
                <c:pt idx="55">
                  <c:v>231.75885909228668</c:v>
                </c:pt>
                <c:pt idx="56">
                  <c:v>236.12752513378132</c:v>
                </c:pt>
                <c:pt idx="57">
                  <c:v>240.49484195703036</c:v>
                </c:pt>
                <c:pt idx="58">
                  <c:v>244.8605956790135</c:v>
                </c:pt>
                <c:pt idx="59">
                  <c:v>249.22457467573207</c:v>
                </c:pt>
                <c:pt idx="60">
                  <c:v>253.58656958220888</c:v>
                </c:pt>
                <c:pt idx="61">
                  <c:v>257.94637329248769</c:v>
                </c:pt>
                <c:pt idx="62">
                  <c:v>262.30378095963329</c:v>
                </c:pt>
                <c:pt idx="63">
                  <c:v>266.65858999573226</c:v>
                </c:pt>
                <c:pt idx="64">
                  <c:v>271.01060007189295</c:v>
                </c:pt>
                <c:pt idx="65">
                  <c:v>275.359613118244</c:v>
                </c:pt>
                <c:pt idx="66">
                  <c:v>279.70543332393606</c:v>
                </c:pt>
                <c:pt idx="67">
                  <c:v>284.04786713714054</c:v>
                </c:pt>
                <c:pt idx="68">
                  <c:v>288.38672326505116</c:v>
                </c:pt>
                <c:pt idx="69">
                  <c:v>292.72181267388191</c:v>
                </c:pt>
                <c:pt idx="70">
                  <c:v>297.05294858886845</c:v>
                </c:pt>
                <c:pt idx="71">
                  <c:v>301.37994649426787</c:v>
                </c:pt>
                <c:pt idx="72">
                  <c:v>305.70262413335871</c:v>
                </c:pt>
                <c:pt idx="73">
                  <c:v>310.02080150844046</c:v>
                </c:pt>
                <c:pt idx="74">
                  <c:v>314.33430088083441</c:v>
                </c:pt>
                <c:pt idx="75">
                  <c:v>318.64294677088247</c:v>
                </c:pt>
                <c:pt idx="76">
                  <c:v>322.94656595794868</c:v>
                </c:pt>
                <c:pt idx="77">
                  <c:v>327.24498748041759</c:v>
                </c:pt>
                <c:pt idx="78">
                  <c:v>331.53804263569566</c:v>
                </c:pt>
                <c:pt idx="79">
                  <c:v>335.82556498021074</c:v>
                </c:pt>
                <c:pt idx="80">
                  <c:v>340.10739032941132</c:v>
                </c:pt>
                <c:pt idx="81">
                  <c:v>344.38335675776761</c:v>
                </c:pt>
                <c:pt idx="82">
                  <c:v>348.65330459877168</c:v>
                </c:pt>
                <c:pt idx="83">
                  <c:v>352.91707644493567</c:v>
                </c:pt>
                <c:pt idx="84">
                  <c:v>357.17451714779452</c:v>
                </c:pt>
                <c:pt idx="85">
                  <c:v>361.42547381790337</c:v>
                </c:pt>
                <c:pt idx="86">
                  <c:v>365.66979582483896</c:v>
                </c:pt>
                <c:pt idx="87">
                  <c:v>369.90733479719927</c:v>
                </c:pt>
                <c:pt idx="88">
                  <c:v>374.13794462260421</c:v>
                </c:pt>
                <c:pt idx="89">
                  <c:v>378.3614814476943</c:v>
                </c:pt>
                <c:pt idx="90">
                  <c:v>382.57780367813177</c:v>
                </c:pt>
                <c:pt idx="91">
                  <c:v>386.78677197860009</c:v>
                </c:pt>
                <c:pt idx="92">
                  <c:v>390.98824927280322</c:v>
                </c:pt>
                <c:pt idx="93">
                  <c:v>395.18210074346842</c:v>
                </c:pt>
                <c:pt idx="94">
                  <c:v>399.36819383234257</c:v>
                </c:pt>
                <c:pt idx="95">
                  <c:v>403.54639824019387</c:v>
                </c:pt>
                <c:pt idx="96">
                  <c:v>407.71658592681314</c:v>
                </c:pt>
                <c:pt idx="97">
                  <c:v>411.87863111101098</c:v>
                </c:pt>
                <c:pt idx="98">
                  <c:v>416.0324102706204</c:v>
                </c:pt>
                <c:pt idx="99">
                  <c:v>420.17780214249547</c:v>
                </c:pt>
                <c:pt idx="100">
                  <c:v>424.31468772251122</c:v>
                </c:pt>
                <c:pt idx="101">
                  <c:v>428.44295026556443</c:v>
                </c:pt>
                <c:pt idx="102">
                  <c:v>432.56247528557282</c:v>
                </c:pt>
                <c:pt idx="103">
                  <c:v>436.67315055547596</c:v>
                </c:pt>
                <c:pt idx="104">
                  <c:v>440.774866107234</c:v>
                </c:pt>
                <c:pt idx="105">
                  <c:v>444.86751423182892</c:v>
                </c:pt>
                <c:pt idx="106">
                  <c:v>448.95098947926436</c:v>
                </c:pt>
                <c:pt idx="107">
                  <c:v>453.02518865856422</c:v>
                </c:pt>
                <c:pt idx="108">
                  <c:v>457.09001083777474</c:v>
                </c:pt>
                <c:pt idx="109">
                  <c:v>461.1453573439631</c:v>
                </c:pt>
                <c:pt idx="110">
                  <c:v>465.19113176321724</c:v>
                </c:pt>
                <c:pt idx="111">
                  <c:v>469.22723994064739</c:v>
                </c:pt>
                <c:pt idx="112">
                  <c:v>473.25358998038467</c:v>
                </c:pt>
                <c:pt idx="113">
                  <c:v>477.27009224558145</c:v>
                </c:pt>
                <c:pt idx="114">
                  <c:v>481.27665935841122</c:v>
                </c:pt>
                <c:pt idx="115">
                  <c:v>485.27320620006952</c:v>
                </c:pt>
                <c:pt idx="116">
                  <c:v>489.25964991077234</c:v>
                </c:pt>
                <c:pt idx="117">
                  <c:v>493.23590988975735</c:v>
                </c:pt>
                <c:pt idx="118">
                  <c:v>497.20190779528406</c:v>
                </c:pt>
                <c:pt idx="119">
                  <c:v>501.15756754463229</c:v>
                </c:pt>
                <c:pt idx="120">
                  <c:v>505.10281531410413</c:v>
                </c:pt>
                <c:pt idx="121">
                  <c:v>509.03757953902203</c:v>
                </c:pt>
                <c:pt idx="122">
                  <c:v>512.96179091373051</c:v>
                </c:pt>
                <c:pt idx="123">
                  <c:v>516.87538239159539</c:v>
                </c:pt>
                <c:pt idx="124">
                  <c:v>520.77828918500336</c:v>
                </c:pt>
                <c:pt idx="125">
                  <c:v>524.67044876536306</c:v>
                </c:pt>
                <c:pt idx="126">
                  <c:v>528.55180086310315</c:v>
                </c:pt>
                <c:pt idx="127">
                  <c:v>532.42228746767569</c:v>
                </c:pt>
                <c:pt idx="128">
                  <c:v>536.28185282755226</c:v>
                </c:pt>
                <c:pt idx="129">
                  <c:v>540.13044345022627</c:v>
                </c:pt>
                <c:pt idx="130">
                  <c:v>543.96800810221248</c:v>
                </c:pt>
                <c:pt idx="131">
                  <c:v>547.79449780904747</c:v>
                </c:pt>
                <c:pt idx="132">
                  <c:v>551.60986585528894</c:v>
                </c:pt>
                <c:pt idx="133">
                  <c:v>555.41406778451483</c:v>
                </c:pt>
                <c:pt idx="134">
                  <c:v>559.20706139932599</c:v>
                </c:pt>
                <c:pt idx="135">
                  <c:v>562.98880676134354</c:v>
                </c:pt>
                <c:pt idx="136">
                  <c:v>566.75926619121037</c:v>
                </c:pt>
                <c:pt idx="137">
                  <c:v>570.51840426859007</c:v>
                </c:pt>
                <c:pt idx="138">
                  <c:v>574.26618783216918</c:v>
                </c:pt>
                <c:pt idx="139">
                  <c:v>578.00258597965308</c:v>
                </c:pt>
                <c:pt idx="140">
                  <c:v>581.72757006777056</c:v>
                </c:pt>
                <c:pt idx="141">
                  <c:v>585.44111371227086</c:v>
                </c:pt>
                <c:pt idx="142">
                  <c:v>589.14319278792436</c:v>
                </c:pt>
                <c:pt idx="143">
                  <c:v>592.8337854285237</c:v>
                </c:pt>
                <c:pt idx="144">
                  <c:v>596.51287202688127</c:v>
                </c:pt>
                <c:pt idx="145">
                  <c:v>600.18043523483243</c:v>
                </c:pt>
                <c:pt idx="146">
                  <c:v>603.83645996323276</c:v>
                </c:pt>
                <c:pt idx="147">
                  <c:v>607.48093338195986</c:v>
                </c:pt>
                <c:pt idx="148">
                  <c:v>611.11384491991157</c:v>
                </c:pt>
                <c:pt idx="149">
                  <c:v>614.73518626500868</c:v>
                </c:pt>
                <c:pt idx="150">
                  <c:v>618.34495136419218</c:v>
                </c:pt>
                <c:pt idx="151">
                  <c:v>621.94313642342422</c:v>
                </c:pt>
                <c:pt idx="152">
                  <c:v>625.52973990768874</c:v>
                </c:pt>
                <c:pt idx="153">
                  <c:v>629.10476254099171</c:v>
                </c:pt>
                <c:pt idx="154">
                  <c:v>632.668207306358</c:v>
                </c:pt>
                <c:pt idx="155">
                  <c:v>636.22007944583697</c:v>
                </c:pt>
                <c:pt idx="156">
                  <c:v>639.76038646049733</c:v>
                </c:pt>
                <c:pt idx="157">
                  <c:v>643.28913811042912</c:v>
                </c:pt>
                <c:pt idx="158">
                  <c:v>646.80634641474376</c:v>
                </c:pt>
                <c:pt idx="159">
                  <c:v>650.3120256515756</c:v>
                </c:pt>
                <c:pt idx="160">
                  <c:v>653.80619235807808</c:v>
                </c:pt>
                <c:pt idx="161">
                  <c:v>657.2888653304276</c:v>
                </c:pt>
                <c:pt idx="162">
                  <c:v>660.76006562382076</c:v>
                </c:pt>
                <c:pt idx="163">
                  <c:v>664.21981655247555</c:v>
                </c:pt>
                <c:pt idx="164">
                  <c:v>667.66814368963196</c:v>
                </c:pt>
                <c:pt idx="165">
                  <c:v>671.10507486755137</c:v>
                </c:pt>
                <c:pt idx="166">
                  <c:v>674.53064017751603</c:v>
                </c:pt>
                <c:pt idx="167">
                  <c:v>677.94487196982914</c:v>
                </c:pt>
                <c:pt idx="168">
                  <c:v>681.34780485381589</c:v>
                </c:pt>
                <c:pt idx="169">
                  <c:v>684.73947569782263</c:v>
                </c:pt>
                <c:pt idx="170">
                  <c:v>688.1199236292166</c:v>
                </c:pt>
                <c:pt idx="171">
                  <c:v>691.48919003438732</c:v>
                </c:pt>
                <c:pt idx="172">
                  <c:v>694.84731855874429</c:v>
                </c:pt>
                <c:pt idx="173">
                  <c:v>698.19435510671929</c:v>
                </c:pt>
                <c:pt idx="174">
                  <c:v>701.53034784176566</c:v>
                </c:pt>
                <c:pt idx="175">
                  <c:v>704.85534718635722</c:v>
                </c:pt>
                <c:pt idx="176">
                  <c:v>708.16940582198959</c:v>
                </c:pt>
                <c:pt idx="177">
                  <c:v>711.4725786891795</c:v>
                </c:pt>
                <c:pt idx="178">
                  <c:v>714.76492298746462</c:v>
                </c:pt>
                <c:pt idx="179">
                  <c:v>718.04649817540508</c:v>
                </c:pt>
                <c:pt idx="180">
                  <c:v>721.31736597058102</c:v>
                </c:pt>
                <c:pt idx="181">
                  <c:v>724.57759034959577</c:v>
                </c:pt>
                <c:pt idx="182">
                  <c:v>727.82723754807171</c:v>
                </c:pt>
                <c:pt idx="183">
                  <c:v>731.06637606065328</c:v>
                </c:pt>
                <c:pt idx="184">
                  <c:v>734.29507664100743</c:v>
                </c:pt>
                <c:pt idx="185">
                  <c:v>737.51341230182106</c:v>
                </c:pt>
                <c:pt idx="186">
                  <c:v>740.72145831480316</c:v>
                </c:pt>
                <c:pt idx="187">
                  <c:v>743.91929221068312</c:v>
                </c:pt>
                <c:pt idx="188">
                  <c:v>747.1069937792131</c:v>
                </c:pt>
                <c:pt idx="189">
                  <c:v>750.28464506916453</c:v>
                </c:pt>
                <c:pt idx="190">
                  <c:v>753.45233038833271</c:v>
                </c:pt>
                <c:pt idx="191">
                  <c:v>756.61013630353295</c:v>
                </c:pt>
                <c:pt idx="192">
                  <c:v>759.75815164059986</c:v>
                </c:pt>
                <c:pt idx="193">
                  <c:v>762.89646748439441</c:v>
                </c:pt>
                <c:pt idx="194">
                  <c:v>766.02517717879323</c:v>
                </c:pt>
                <c:pt idx="195">
                  <c:v>769.14437632669751</c:v>
                </c:pt>
                <c:pt idx="196">
                  <c:v>772.25416279003025</c:v>
                </c:pt>
                <c:pt idx="197">
                  <c:v>775.35463668973284</c:v>
                </c:pt>
                <c:pt idx="198">
                  <c:v>778.44590040577145</c:v>
                </c:pt>
                <c:pt idx="199">
                  <c:v>781.52805857713179</c:v>
                </c:pt>
                <c:pt idx="200">
                  <c:v>784.60121810181931</c:v>
                </c:pt>
                <c:pt idx="201">
                  <c:v>787.66548813686495</c:v>
                </c:pt>
                <c:pt idx="202">
                  <c:v>790.72098009831575</c:v>
                </c:pt>
                <c:pt idx="203">
                  <c:v>793.76780766124489</c:v>
                </c:pt>
                <c:pt idx="204">
                  <c:v>796.80608675974418</c:v>
                </c:pt>
                <c:pt idx="205">
                  <c:v>799.83593558692769</c:v>
                </c:pt>
                <c:pt idx="206">
                  <c:v>802.85747459492995</c:v>
                </c:pt>
                <c:pt idx="207">
                  <c:v>805.87082649490708</c:v>
                </c:pt>
                <c:pt idx="208">
                  <c:v>808.87611625703721</c:v>
                </c:pt>
                <c:pt idx="209">
                  <c:v>811.87347111051986</c:v>
                </c:pt>
                <c:pt idx="210">
                  <c:v>814.86302054357475</c:v>
                </c:pt>
                <c:pt idx="211">
                  <c:v>817.84489630344297</c:v>
                </c:pt>
                <c:pt idx="212">
                  <c:v>820.81923239638945</c:v>
                </c:pt>
                <c:pt idx="213">
                  <c:v>823.78616508769596</c:v>
                </c:pt>
                <c:pt idx="214">
                  <c:v>826.74583290167016</c:v>
                </c:pt>
                <c:pt idx="215">
                  <c:v>829.69837662163832</c:v>
                </c:pt>
                <c:pt idx="216">
                  <c:v>832.64393928994809</c:v>
                </c:pt>
                <c:pt idx="217">
                  <c:v>835.58266620796985</c:v>
                </c:pt>
                <c:pt idx="218">
                  <c:v>838.51470493609372</c:v>
                </c:pt>
                <c:pt idx="219">
                  <c:v>841.44020529373233</c:v>
                </c:pt>
                <c:pt idx="220">
                  <c:v>844.35931935931967</c:v>
                </c:pt>
                <c:pt idx="221">
                  <c:v>847.27220147030948</c:v>
                </c:pt>
                <c:pt idx="222">
                  <c:v>850.17900822317847</c:v>
                </c:pt>
                <c:pt idx="223">
                  <c:v>853.07989847342492</c:v>
                </c:pt>
                <c:pt idx="224">
                  <c:v>855.9750333355671</c:v>
                </c:pt>
                <c:pt idx="225">
                  <c:v>858.86457618314375</c:v>
                </c:pt>
                <c:pt idx="226">
                  <c:v>861.74869264871859</c:v>
                </c:pt>
                <c:pt idx="227">
                  <c:v>864.62755062387259</c:v>
                </c:pt>
                <c:pt idx="228">
                  <c:v>867.50132025921039</c:v>
                </c:pt>
                <c:pt idx="229">
                  <c:v>870.37017396435772</c:v>
                </c:pt>
                <c:pt idx="230">
                  <c:v>873.23428640796124</c:v>
                </c:pt>
                <c:pt idx="231">
                  <c:v>876.09383451768895</c:v>
                </c:pt>
                <c:pt idx="232">
                  <c:v>878.94899748022885</c:v>
                </c:pt>
                <c:pt idx="233">
                  <c:v>881.79995674129464</c:v>
                </c:pt>
                <c:pt idx="234">
                  <c:v>884.64689600561474</c:v>
                </c:pt>
                <c:pt idx="235">
                  <c:v>887.49000123694418</c:v>
                </c:pt>
                <c:pt idx="236">
                  <c:v>890.32946065805868</c:v>
                </c:pt>
                <c:pt idx="237">
                  <c:v>893.16546475075324</c:v>
                </c:pt>
                <c:pt idx="238">
                  <c:v>895.99820625584402</c:v>
                </c:pt>
                <c:pt idx="239">
                  <c:v>898.82788017317193</c:v>
                </c:pt>
                <c:pt idx="240">
                  <c:v>901.65468376159356</c:v>
                </c:pt>
                <c:pt idx="241">
                  <c:v>904.47881653899344</c:v>
                </c:pt>
                <c:pt idx="242">
                  <c:v>907.30048028227202</c:v>
                </c:pt>
                <c:pt idx="243">
                  <c:v>910.11987902735359</c:v>
                </c:pt>
                <c:pt idx="244">
                  <c:v>912.93721906918518</c:v>
                </c:pt>
                <c:pt idx="245">
                  <c:v>915.7527089617297</c:v>
                </c:pt>
                <c:pt idx="246">
                  <c:v>918.56655951797802</c:v>
                </c:pt>
                <c:pt idx="247">
                  <c:v>921.37898380993738</c:v>
                </c:pt>
                <c:pt idx="248">
                  <c:v>924.19019716863932</c:v>
                </c:pt>
                <c:pt idx="249">
                  <c:v>927.00041718413536</c:v>
                </c:pt>
                <c:pt idx="250">
                  <c:v>929.8098637054984</c:v>
                </c:pt>
                <c:pt idx="251">
                  <c:v>932.61875884082247</c:v>
                </c:pt>
                <c:pt idx="252">
                  <c:v>935.42732695722452</c:v>
                </c:pt>
                <c:pt idx="253">
                  <c:v>938.23579468084063</c:v>
                </c:pt>
                <c:pt idx="254">
                  <c:v>941.04439089682933</c:v>
                </c:pt>
                <c:pt idx="255">
                  <c:v>943.85334674937121</c:v>
                </c:pt>
                <c:pt idx="256">
                  <c:v>946.6628956416655</c:v>
                </c:pt>
                <c:pt idx="257">
                  <c:v>949.47327323593618</c:v>
                </c:pt>
                <c:pt idx="258">
                  <c:v>952.28471745342426</c:v>
                </c:pt>
                <c:pt idx="259">
                  <c:v>955.09746847439806</c:v>
                </c:pt>
                <c:pt idx="260">
                  <c:v>957.91176873814106</c:v>
                </c:pt>
                <c:pt idx="261">
                  <c:v>960.72786294296407</c:v>
                </c:pt>
                <c:pt idx="262">
                  <c:v>963.54599804619306</c:v>
                </c:pt>
                <c:pt idx="263">
                  <c:v>966.36642326417859</c:v>
                </c:pt>
                <c:pt idx="264">
                  <c:v>969.18939007229301</c:v>
                </c:pt>
                <c:pt idx="265">
                  <c:v>972.01515220492956</c:v>
                </c:pt>
                <c:pt idx="266">
                  <c:v>974.84396565550196</c:v>
                </c:pt>
                <c:pt idx="267">
                  <c:v>977.67608867644526</c:v>
                </c:pt>
                <c:pt idx="268">
                  <c:v>980.51178177921724</c:v>
                </c:pt>
                <c:pt idx="269">
                  <c:v>983.35130773429523</c:v>
                </c:pt>
                <c:pt idx="270">
                  <c:v>986.1949315711779</c:v>
                </c:pt>
                <c:pt idx="271">
                  <c:v>989.04292057838848</c:v>
                </c:pt>
                <c:pt idx="272">
                  <c:v>991.8955443034672</c:v>
                </c:pt>
                <c:pt idx="273">
                  <c:v>994.75307455297752</c:v>
                </c:pt>
                <c:pt idx="274">
                  <c:v>997.61578539250513</c:v>
                </c:pt>
                <c:pt idx="275">
                  <c:v>1000.4839531466544</c:v>
                </c:pt>
                <c:pt idx="276">
                  <c:v>1003.3578563990538</c:v>
                </c:pt>
                <c:pt idx="277">
                  <c:v>1006.2377759923536</c:v>
                </c:pt>
                <c:pt idx="278">
                  <c:v>1009.1239950282197</c:v>
                </c:pt>
                <c:pt idx="279">
                  <c:v>1012.0167988673481</c:v>
                </c:pt>
                <c:pt idx="280">
                  <c:v>1014.9164751294493</c:v>
                </c:pt>
                <c:pt idx="281">
                  <c:v>1017.8233136932565</c:v>
                </c:pt>
                <c:pt idx="282">
                  <c:v>1020.7376066965253</c:v>
                </c:pt>
                <c:pt idx="283">
                  <c:v>1023.6596485360326</c:v>
                </c:pt>
                <c:pt idx="284">
                  <c:v>1026.5897358675779</c:v>
                </c:pt>
                <c:pt idx="285">
                  <c:v>1029.5281676059767</c:v>
                </c:pt>
                <c:pt idx="286">
                  <c:v>1032.4752449250739</c:v>
                </c:pt>
                <c:pt idx="287">
                  <c:v>1035.4312712577298</c:v>
                </c:pt>
                <c:pt idx="288">
                  <c:v>1038.3965522958247</c:v>
                </c:pt>
                <c:pt idx="289">
                  <c:v>1041.3713959902666</c:v>
                </c:pt>
                <c:pt idx="290">
                  <c:v>1044.35611255098</c:v>
                </c:pt>
                <c:pt idx="291">
                  <c:v>1047.3510144469119</c:v>
                </c:pt>
                <c:pt idx="292">
                  <c:v>1050.3564164060315</c:v>
                </c:pt>
                <c:pt idx="293">
                  <c:v>1053.3726354153293</c:v>
                </c:pt>
                <c:pt idx="294">
                  <c:v>1056.3999907208142</c:v>
                </c:pt>
                <c:pt idx="295">
                  <c:v>1059.4388038275197</c:v>
                </c:pt>
                <c:pt idx="296">
                  <c:v>1062.4893984995003</c:v>
                </c:pt>
                <c:pt idx="297">
                  <c:v>1065.5521007598293</c:v>
                </c:pt>
                <c:pt idx="298">
                  <c:v>1068.6272388906054</c:v>
                </c:pt>
                <c:pt idx="299">
                  <c:v>1071.7151434329439</c:v>
                </c:pt>
                <c:pt idx="300">
                  <c:v>1074.8161471869864</c:v>
                </c:pt>
                <c:pt idx="301">
                  <c:v>1077.9305852118898</c:v>
                </c:pt>
                <c:pt idx="302">
                  <c:v>1081.0587948258396</c:v>
                </c:pt>
                <c:pt idx="303">
                  <c:v>1084.2011156060346</c:v>
                </c:pt>
                <c:pt idx="304">
                  <c:v>1087.3578893887038</c:v>
                </c:pt>
                <c:pt idx="305">
                  <c:v>1090.5294602690904</c:v>
                </c:pt>
                <c:pt idx="306">
                  <c:v>1093.7161746014597</c:v>
                </c:pt>
                <c:pt idx="307">
                  <c:v>1096.9183809991021</c:v>
                </c:pt>
                <c:pt idx="308">
                  <c:v>1100.1364303343266</c:v>
                </c:pt>
                <c:pt idx="309">
                  <c:v>1103.3706757384659</c:v>
                </c:pt>
                <c:pt idx="310">
                  <c:v>1106.6214726018679</c:v>
                </c:pt>
                <c:pt idx="311">
                  <c:v>1109.8891785739102</c:v>
                </c:pt>
                <c:pt idx="312">
                  <c:v>1113.1741535629858</c:v>
                </c:pt>
                <c:pt idx="313">
                  <c:v>1116.4767597365098</c:v>
                </c:pt>
                <c:pt idx="314">
                  <c:v>1119.7973615209228</c:v>
                </c:pt>
                <c:pt idx="315">
                  <c:v>1123.13632560168</c:v>
                </c:pt>
                <c:pt idx="316">
                  <c:v>1126.4940209232648</c:v>
                </c:pt>
                <c:pt idx="317">
                  <c:v>1129.8708186891763</c:v>
                </c:pt>
                <c:pt idx="318">
                  <c:v>1133.2670923619391</c:v>
                </c:pt>
                <c:pt idx="319">
                  <c:v>1136.6832176630955</c:v>
                </c:pt>
                <c:pt idx="320">
                  <c:v>1140.1195725732118</c:v>
                </c:pt>
                <c:pt idx="321">
                  <c:v>1143.5765373318745</c:v>
                </c:pt>
                <c:pt idx="322">
                  <c:v>1147.0544944376929</c:v>
                </c:pt>
                <c:pt idx="323">
                  <c:v>1150.5538286482947</c:v>
                </c:pt>
                <c:pt idx="324">
                  <c:v>1154.0749269803298</c:v>
                </c:pt>
                <c:pt idx="325">
                  <c:v>1157.6181787094724</c:v>
                </c:pt>
                <c:pt idx="326">
                  <c:v>1161.183975370413</c:v>
                </c:pt>
                <c:pt idx="327">
                  <c:v>1164.7727107568696</c:v>
                </c:pt>
                <c:pt idx="328">
                  <c:v>1168.3847809215774</c:v>
                </c:pt>
                <c:pt idx="329">
                  <c:v>1172.0205841762927</c:v>
                </c:pt>
                <c:pt idx="330">
                  <c:v>1175.680521091793</c:v>
                </c:pt>
                <c:pt idx="331">
                  <c:v>1179.3649944978799</c:v>
                </c:pt>
                <c:pt idx="332">
                  <c:v>1183.074409483374</c:v>
                </c:pt>
                <c:pt idx="333">
                  <c:v>1186.8091733961185</c:v>
                </c:pt>
                <c:pt idx="334">
                  <c:v>1190.5696958429762</c:v>
                </c:pt>
                <c:pt idx="335">
                  <c:v>1194.3563886898339</c:v>
                </c:pt>
                <c:pt idx="336">
                  <c:v>1198.1696660615933</c:v>
                </c:pt>
                <c:pt idx="337">
                  <c:v>1202.0099443421893</c:v>
                </c:pt>
                <c:pt idx="338">
                  <c:v>1205.8776421745672</c:v>
                </c:pt>
                <c:pt idx="339">
                  <c:v>1209.7731804606974</c:v>
                </c:pt>
                <c:pt idx="340">
                  <c:v>1213.6969823615718</c:v>
                </c:pt>
                <c:pt idx="341">
                  <c:v>1217.6494732972037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EA-4C7C-BAD7-E3CB10EA5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87248"/>
        <c:axId val="574685584"/>
      </c:scatterChart>
      <c:valAx>
        <c:axId val="574687248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in 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5584"/>
        <c:crosses val="autoZero"/>
        <c:crossBetween val="midCat"/>
        <c:majorUnit val="100"/>
      </c:valAx>
      <c:valAx>
        <c:axId val="574685584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Stress in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724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Tflank-exit sub-suface temperature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'AA60601'!$L$11:$BS$11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'AA60601'!$L$44:$BS$44</c:f>
              <c:numCache>
                <c:formatCode>0.00</c:formatCode>
                <c:ptCount val="60"/>
                <c:pt idx="0">
                  <c:v>112.23262575254397</c:v>
                </c:pt>
                <c:pt idx="1">
                  <c:v>110.70846468602875</c:v>
                </c:pt>
                <c:pt idx="2">
                  <c:v>109.18474513177257</c:v>
                </c:pt>
                <c:pt idx="3">
                  <c:v>107.66190821838555</c:v>
                </c:pt>
                <c:pt idx="4">
                  <c:v>106.14039430773548</c:v>
                </c:pt>
                <c:pt idx="5">
                  <c:v>104.6206426129645</c:v>
                </c:pt>
                <c:pt idx="6">
                  <c:v>103.10309081816797</c:v>
                </c:pt>
                <c:pt idx="7">
                  <c:v>101.58817470028413</c:v>
                </c:pt>
                <c:pt idx="8">
                  <c:v>100.07632775373938</c:v>
                </c:pt>
                <c:pt idx="9">
                  <c:v>98.567980818387539</c:v>
                </c:pt>
                <c:pt idx="10">
                  <c:v>97.063561711275298</c:v>
                </c:pt>
                <c:pt idx="11">
                  <c:v>95.56349486275839</c:v>
                </c:pt>
                <c:pt idx="12">
                  <c:v>94.068200957483995</c:v>
                </c:pt>
                <c:pt idx="13">
                  <c:v>92.578096580745168</c:v>
                </c:pt>
                <c:pt idx="14">
                  <c:v>91.093593870702549</c:v>
                </c:pt>
                <c:pt idx="15">
                  <c:v>89.615100176956389</c:v>
                </c:pt>
                <c:pt idx="16">
                  <c:v>88.143017725939785</c:v>
                </c:pt>
                <c:pt idx="17">
                  <c:v>86.677743293589913</c:v>
                </c:pt>
                <c:pt idx="18">
                  <c:v>85.219667885739852</c:v>
                </c:pt>
                <c:pt idx="19">
                  <c:v>83.769176426658262</c:v>
                </c:pt>
                <c:pt idx="20">
                  <c:v>82.326647456148251</c:v>
                </c:pt>
                <c:pt idx="21">
                  <c:v>80.89245283559903</c:v>
                </c:pt>
                <c:pt idx="22">
                  <c:v>79.466957463368004</c:v>
                </c:pt>
                <c:pt idx="23">
                  <c:v>78.050518999850979</c:v>
                </c:pt>
                <c:pt idx="24">
                  <c:v>76.643487602580635</c:v>
                </c:pt>
                <c:pt idx="25">
                  <c:v>75.246205671672797</c:v>
                </c:pt>
                <c:pt idx="26">
                  <c:v>73.859007605921704</c:v>
                </c:pt>
                <c:pt idx="27">
                  <c:v>72.482219569823044</c:v>
                </c:pt>
                <c:pt idx="28">
                  <c:v>71.116159271784255</c:v>
                </c:pt>
                <c:pt idx="29">
                  <c:v>69.761135753759689</c:v>
                </c:pt>
                <c:pt idx="30">
                  <c:v>68.417449192526604</c:v>
                </c:pt>
                <c:pt idx="31">
                  <c:v>67.085390712796396</c:v>
                </c:pt>
                <c:pt idx="32">
                  <c:v>65.765242212333348</c:v>
                </c:pt>
                <c:pt idx="33">
                  <c:v>64.457276199230606</c:v>
                </c:pt>
                <c:pt idx="34">
                  <c:v>63.161755641471572</c:v>
                </c:pt>
                <c:pt idx="35">
                  <c:v>61.878933828881451</c:v>
                </c:pt>
                <c:pt idx="36">
                  <c:v>60.609054247552201</c:v>
                </c:pt>
                <c:pt idx="37">
                  <c:v>59.352350466801269</c:v>
                </c:pt>
                <c:pt idx="38">
                  <c:v>58.109046038702438</c:v>
                </c:pt>
                <c:pt idx="39">
                  <c:v>56.879354410204705</c:v>
                </c:pt>
                <c:pt idx="40">
                  <c:v>55.66347884783373</c:v>
                </c:pt>
                <c:pt idx="41">
                  <c:v>54.461612374948054</c:v>
                </c:pt>
                <c:pt idx="42">
                  <c:v>53.273937721501383</c:v>
                </c:pt>
                <c:pt idx="43">
                  <c:v>52.100627286240929</c:v>
                </c:pt>
                <c:pt idx="44">
                  <c:v>50.941843111251217</c:v>
                </c:pt>
                <c:pt idx="45">
                  <c:v>49.797736868732429</c:v>
                </c:pt>
                <c:pt idx="46">
                  <c:v>48.668449859882735</c:v>
                </c:pt>
                <c:pt idx="47">
                  <c:v>47.554113025734345</c:v>
                </c:pt>
                <c:pt idx="48">
                  <c:v>46.454846969775012</c:v>
                </c:pt>
                <c:pt idx="49">
                  <c:v>45.370761992167893</c:v>
                </c:pt>
                <c:pt idx="50">
                  <c:v>44.301958135365133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8D-44BF-AEDA-78C65CA2DA91}"/>
            </c:ext>
          </c:extLst>
        </c:ser>
        <c:ser>
          <c:idx val="1"/>
          <c:order val="1"/>
          <c:tx>
            <c:strRef>
              <c:f>'AA60601'!$K$62</c:f>
              <c:strCache>
                <c:ptCount val="1"/>
                <c:pt idx="0">
                  <c:v>Residual Stress in MPa: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'AA60601'!$L$11:$BS$11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'AA60601'!$L$62:$BS$62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8D-44BF-AEDA-78C65CA2DA91}"/>
            </c:ext>
          </c:extLst>
        </c:ser>
        <c:ser>
          <c:idx val="2"/>
          <c:order val="2"/>
          <c:tx>
            <c:strRef>
              <c:f>'AA60601'!$J$61</c:f>
              <c:strCache>
                <c:ptCount val="1"/>
                <c:pt idx="0">
                  <c:v>Tc</c:v>
                </c:pt>
              </c:strCache>
            </c:strRef>
          </c:tx>
          <c:spPr>
            <a:ln w="539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'AA60601'!$L$11:$BS$11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'AA60601'!$L$63:$BS$63</c:f>
              <c:numCache>
                <c:formatCode>General</c:formatCode>
                <c:ptCount val="60"/>
                <c:pt idx="0">
                  <c:v>118</c:v>
                </c:pt>
                <c:pt idx="1">
                  <c:v>118</c:v>
                </c:pt>
                <c:pt idx="2">
                  <c:v>118</c:v>
                </c:pt>
                <c:pt idx="3">
                  <c:v>118</c:v>
                </c:pt>
                <c:pt idx="4">
                  <c:v>118</c:v>
                </c:pt>
                <c:pt idx="5">
                  <c:v>118</c:v>
                </c:pt>
                <c:pt idx="6">
                  <c:v>118</c:v>
                </c:pt>
                <c:pt idx="7">
                  <c:v>118</c:v>
                </c:pt>
                <c:pt idx="8">
                  <c:v>118</c:v>
                </c:pt>
                <c:pt idx="9">
                  <c:v>118</c:v>
                </c:pt>
                <c:pt idx="10">
                  <c:v>118</c:v>
                </c:pt>
                <c:pt idx="11">
                  <c:v>118</c:v>
                </c:pt>
                <c:pt idx="12">
                  <c:v>118</c:v>
                </c:pt>
                <c:pt idx="13">
                  <c:v>118</c:v>
                </c:pt>
                <c:pt idx="14">
                  <c:v>118</c:v>
                </c:pt>
                <c:pt idx="15">
                  <c:v>118</c:v>
                </c:pt>
                <c:pt idx="16">
                  <c:v>118</c:v>
                </c:pt>
                <c:pt idx="17">
                  <c:v>118</c:v>
                </c:pt>
                <c:pt idx="18">
                  <c:v>118</c:v>
                </c:pt>
                <c:pt idx="19">
                  <c:v>118</c:v>
                </c:pt>
                <c:pt idx="20">
                  <c:v>118</c:v>
                </c:pt>
                <c:pt idx="21">
                  <c:v>118</c:v>
                </c:pt>
                <c:pt idx="22">
                  <c:v>118</c:v>
                </c:pt>
                <c:pt idx="23">
                  <c:v>118</c:v>
                </c:pt>
                <c:pt idx="24">
                  <c:v>118</c:v>
                </c:pt>
                <c:pt idx="25">
                  <c:v>118</c:v>
                </c:pt>
                <c:pt idx="26">
                  <c:v>118</c:v>
                </c:pt>
                <c:pt idx="27">
                  <c:v>118</c:v>
                </c:pt>
                <c:pt idx="28">
                  <c:v>118</c:v>
                </c:pt>
                <c:pt idx="29">
                  <c:v>118</c:v>
                </c:pt>
                <c:pt idx="30">
                  <c:v>118</c:v>
                </c:pt>
                <c:pt idx="31">
                  <c:v>118</c:v>
                </c:pt>
                <c:pt idx="32">
                  <c:v>118</c:v>
                </c:pt>
                <c:pt idx="33">
                  <c:v>118</c:v>
                </c:pt>
                <c:pt idx="34">
                  <c:v>118</c:v>
                </c:pt>
                <c:pt idx="35">
                  <c:v>118</c:v>
                </c:pt>
                <c:pt idx="36">
                  <c:v>118</c:v>
                </c:pt>
                <c:pt idx="37">
                  <c:v>118</c:v>
                </c:pt>
                <c:pt idx="38">
                  <c:v>118</c:v>
                </c:pt>
                <c:pt idx="39">
                  <c:v>118</c:v>
                </c:pt>
                <c:pt idx="40">
                  <c:v>118</c:v>
                </c:pt>
                <c:pt idx="41">
                  <c:v>118</c:v>
                </c:pt>
                <c:pt idx="42">
                  <c:v>118</c:v>
                </c:pt>
                <c:pt idx="43">
                  <c:v>118</c:v>
                </c:pt>
                <c:pt idx="44">
                  <c:v>118</c:v>
                </c:pt>
                <c:pt idx="45">
                  <c:v>118</c:v>
                </c:pt>
                <c:pt idx="46">
                  <c:v>118</c:v>
                </c:pt>
                <c:pt idx="47">
                  <c:v>118</c:v>
                </c:pt>
                <c:pt idx="48">
                  <c:v>118</c:v>
                </c:pt>
                <c:pt idx="49">
                  <c:v>118</c:v>
                </c:pt>
                <c:pt idx="50">
                  <c:v>118</c:v>
                </c:pt>
                <c:pt idx="51">
                  <c:v>118</c:v>
                </c:pt>
                <c:pt idx="52">
                  <c:v>118</c:v>
                </c:pt>
                <c:pt idx="53">
                  <c:v>118</c:v>
                </c:pt>
                <c:pt idx="54">
                  <c:v>118</c:v>
                </c:pt>
                <c:pt idx="55">
                  <c:v>118</c:v>
                </c:pt>
                <c:pt idx="56">
                  <c:v>118</c:v>
                </c:pt>
                <c:pt idx="57">
                  <c:v>118</c:v>
                </c:pt>
                <c:pt idx="58">
                  <c:v>118</c:v>
                </c:pt>
                <c:pt idx="59">
                  <c:v>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8D-44BF-AEDA-78C65CA2D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54080"/>
        <c:axId val="561754496"/>
      </c:scatterChart>
      <c:valAx>
        <c:axId val="561754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496"/>
        <c:crosses val="autoZero"/>
        <c:crossBetween val="midCat"/>
      </c:valAx>
      <c:valAx>
        <c:axId val="56175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'AA60601'!$K$75</c:f>
              <c:strCache>
                <c:ptCount val="1"/>
                <c:pt idx="0">
                  <c:v>CTE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7.4175853018372706E-2"/>
                  <c:y val="-0.429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'AA60601'!$J$66:$J$72</c:f>
              <c:numCache>
                <c:formatCode>General</c:formatCode>
                <c:ptCount val="7"/>
                <c:pt idx="0">
                  <c:v>24</c:v>
                </c:pt>
                <c:pt idx="1">
                  <c:v>100</c:v>
                </c:pt>
                <c:pt idx="2">
                  <c:v>149</c:v>
                </c:pt>
                <c:pt idx="3">
                  <c:v>204</c:v>
                </c:pt>
                <c:pt idx="4">
                  <c:v>260</c:v>
                </c:pt>
                <c:pt idx="5">
                  <c:v>316</c:v>
                </c:pt>
                <c:pt idx="6">
                  <c:v>371</c:v>
                </c:pt>
              </c:numCache>
            </c:numRef>
          </c:xVal>
          <c:yVal>
            <c:numRef>
              <c:f>'AA60601'!$K$66:$K$72</c:f>
              <c:numCache>
                <c:formatCode>General</c:formatCode>
                <c:ptCount val="7"/>
                <c:pt idx="0">
                  <c:v>276</c:v>
                </c:pt>
                <c:pt idx="1">
                  <c:v>262</c:v>
                </c:pt>
                <c:pt idx="2">
                  <c:v>214</c:v>
                </c:pt>
                <c:pt idx="3">
                  <c:v>103</c:v>
                </c:pt>
                <c:pt idx="4">
                  <c:v>34</c:v>
                </c:pt>
                <c:pt idx="5">
                  <c:v>19</c:v>
                </c:pt>
                <c:pt idx="6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62-4748-8ED6-3656C760B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94671"/>
        <c:axId val="1597681775"/>
      </c:scatterChart>
      <c:valAx>
        <c:axId val="159769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81775"/>
        <c:crosses val="autoZero"/>
        <c:crossBetween val="midCat"/>
      </c:valAx>
      <c:valAx>
        <c:axId val="15976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9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63500" cap="rnd">
              <a:gradFill>
                <a:gsLst>
                  <a:gs pos="50500">
                    <a:srgbClr val="FFC000"/>
                  </a:gs>
                  <a:gs pos="100000">
                    <a:srgbClr val="00B050"/>
                  </a:gs>
                  <a:gs pos="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xVal>
            <c:numRef>
              <c:f>'Ti64'!$B$14:$B$57</c:f>
              <c:numCache>
                <c:formatCode>General</c:formatCode>
                <c:ptCount val="44"/>
                <c:pt idx="0">
                  <c:v>-2.0009999999999999</c:v>
                </c:pt>
                <c:pt idx="1">
                  <c:v>-1.9009999999999998</c:v>
                </c:pt>
                <c:pt idx="2">
                  <c:v>-1.8009999999999997</c:v>
                </c:pt>
                <c:pt idx="3">
                  <c:v>-1.7009999999999996</c:v>
                </c:pt>
                <c:pt idx="4">
                  <c:v>-1.6009999999999995</c:v>
                </c:pt>
                <c:pt idx="5">
                  <c:v>-1.5009999999999994</c:v>
                </c:pt>
                <c:pt idx="6">
                  <c:v>-1.4009999999999994</c:v>
                </c:pt>
                <c:pt idx="7">
                  <c:v>-1.3009999999999993</c:v>
                </c:pt>
                <c:pt idx="8">
                  <c:v>-1.2009999999999992</c:v>
                </c:pt>
                <c:pt idx="9">
                  <c:v>-1.1009999999999991</c:v>
                </c:pt>
                <c:pt idx="10">
                  <c:v>-1.000999999999999</c:v>
                </c:pt>
                <c:pt idx="11">
                  <c:v>-0.90099999999999902</c:v>
                </c:pt>
                <c:pt idx="12">
                  <c:v>-0.80099999999999905</c:v>
                </c:pt>
                <c:pt idx="13">
                  <c:v>-0.70099999999999907</c:v>
                </c:pt>
                <c:pt idx="14">
                  <c:v>-0.60099999999999909</c:v>
                </c:pt>
                <c:pt idx="15">
                  <c:v>-0.50099999999999911</c:v>
                </c:pt>
                <c:pt idx="16">
                  <c:v>-0.40099999999999913</c:v>
                </c:pt>
                <c:pt idx="17">
                  <c:v>-0.30099999999999916</c:v>
                </c:pt>
                <c:pt idx="18">
                  <c:v>-0.20099999999999915</c:v>
                </c:pt>
                <c:pt idx="19">
                  <c:v>-0.10099999999999915</c:v>
                </c:pt>
                <c:pt idx="20">
                  <c:v>-9.9999999999914047E-4</c:v>
                </c:pt>
                <c:pt idx="21">
                  <c:v>9.9000000000000865E-2</c:v>
                </c:pt>
                <c:pt idx="22">
                  <c:v>0.19900000000000087</c:v>
                </c:pt>
                <c:pt idx="23">
                  <c:v>0.29900000000000088</c:v>
                </c:pt>
                <c:pt idx="24">
                  <c:v>0.39900000000000091</c:v>
                </c:pt>
                <c:pt idx="25">
                  <c:v>0.49900000000000089</c:v>
                </c:pt>
                <c:pt idx="26">
                  <c:v>0.59900000000000087</c:v>
                </c:pt>
                <c:pt idx="27">
                  <c:v>0.69900000000000084</c:v>
                </c:pt>
                <c:pt idx="28">
                  <c:v>0.79900000000000082</c:v>
                </c:pt>
                <c:pt idx="29">
                  <c:v>0.8990000000000008</c:v>
                </c:pt>
                <c:pt idx="30" formatCode="0.00">
                  <c:v>0.99900000000000078</c:v>
                </c:pt>
                <c:pt idx="31">
                  <c:v>1.0990000000000009</c:v>
                </c:pt>
                <c:pt idx="32">
                  <c:v>1.199000000000001</c:v>
                </c:pt>
                <c:pt idx="33">
                  <c:v>1.299000000000001</c:v>
                </c:pt>
                <c:pt idx="34">
                  <c:v>1.3990000000000011</c:v>
                </c:pt>
                <c:pt idx="35">
                  <c:v>1.4990000000000012</c:v>
                </c:pt>
                <c:pt idx="36">
                  <c:v>1.5990000000000013</c:v>
                </c:pt>
                <c:pt idx="37">
                  <c:v>1.6990000000000014</c:v>
                </c:pt>
                <c:pt idx="38">
                  <c:v>1.7990000000000015</c:v>
                </c:pt>
                <c:pt idx="39">
                  <c:v>1.8990000000000016</c:v>
                </c:pt>
                <c:pt idx="40">
                  <c:v>1.9990000000000017</c:v>
                </c:pt>
                <c:pt idx="41">
                  <c:v>2.9990000000000014</c:v>
                </c:pt>
                <c:pt idx="42">
                  <c:v>3.9990000000000014</c:v>
                </c:pt>
                <c:pt idx="43">
                  <c:v>4.9990000000000014</c:v>
                </c:pt>
              </c:numCache>
            </c:numRef>
          </c:xVal>
          <c:yVal>
            <c:numRef>
              <c:f>'Ti64'!$L$14:$L$57</c:f>
              <c:numCache>
                <c:formatCode>0</c:formatCode>
                <c:ptCount val="44"/>
                <c:pt idx="0">
                  <c:v>20.000006699011518</c:v>
                </c:pt>
                <c:pt idx="1">
                  <c:v>20.000031262806125</c:v>
                </c:pt>
                <c:pt idx="2">
                  <c:v>20.000146648530716</c:v>
                </c:pt>
                <c:pt idx="3">
                  <c:v>20.000692311782604</c:v>
                </c:pt>
                <c:pt idx="4">
                  <c:v>20.003295101476589</c:v>
                </c:pt>
                <c:pt idx="5">
                  <c:v>20.015853472792141</c:v>
                </c:pt>
                <c:pt idx="6">
                  <c:v>20.07742665788027</c:v>
                </c:pt>
                <c:pt idx="7">
                  <c:v>20.386677569103746</c:v>
                </c:pt>
                <c:pt idx="8">
                  <c:v>22.004103725296954</c:v>
                </c:pt>
                <c:pt idx="9">
                  <c:v>31.2089134367531</c:v>
                </c:pt>
                <c:pt idx="10">
                  <c:v>109.95459994271941</c:v>
                </c:pt>
                <c:pt idx="11">
                  <c:v>251.89434100002336</c:v>
                </c:pt>
                <c:pt idx="12">
                  <c:v>329.58931824446813</c:v>
                </c:pt>
                <c:pt idx="13">
                  <c:v>391.00099397597887</c:v>
                </c:pt>
                <c:pt idx="14">
                  <c:v>443.49065156024835</c:v>
                </c:pt>
                <c:pt idx="15">
                  <c:v>490.10970138251668</c:v>
                </c:pt>
                <c:pt idx="16">
                  <c:v>532.48196724897446</c:v>
                </c:pt>
                <c:pt idx="17">
                  <c:v>571.5955205245142</c:v>
                </c:pt>
                <c:pt idx="18">
                  <c:v>608.10522027224795</c:v>
                </c:pt>
                <c:pt idx="19">
                  <c:v>642.47180039478064</c:v>
                </c:pt>
                <c:pt idx="20">
                  <c:v>675.0340921673785</c:v>
                </c:pt>
                <c:pt idx="21">
                  <c:v>706.04994196069606</c:v>
                </c:pt>
                <c:pt idx="22">
                  <c:v>735.72094314803019</c:v>
                </c:pt>
                <c:pt idx="23">
                  <c:v>764.20802273833988</c:v>
                </c:pt>
                <c:pt idx="24">
                  <c:v>791.6409270118462</c:v>
                </c:pt>
                <c:pt idx="25">
                  <c:v>818.12046900068083</c:v>
                </c:pt>
                <c:pt idx="26">
                  <c:v>843.69876477744549</c:v>
                </c:pt>
                <c:pt idx="27">
                  <c:v>868.25451463255069</c:v>
                </c:pt>
                <c:pt idx="28">
                  <c:v>890.7935367094376</c:v>
                </c:pt>
                <c:pt idx="29">
                  <c:v>905.09398188169575</c:v>
                </c:pt>
                <c:pt idx="30" formatCode="0.00">
                  <c:v>849.25236755282799</c:v>
                </c:pt>
                <c:pt idx="31">
                  <c:v>729.65943272923403</c:v>
                </c:pt>
                <c:pt idx="32">
                  <c:v>673.79281054811634</c:v>
                </c:pt>
                <c:pt idx="33">
                  <c:v>633.72554491724657</c:v>
                </c:pt>
                <c:pt idx="34">
                  <c:v>602.12719156583137</c:v>
                </c:pt>
                <c:pt idx="35">
                  <c:v>575.97403571112898</c:v>
                </c:pt>
                <c:pt idx="36">
                  <c:v>553.66723687125341</c:v>
                </c:pt>
                <c:pt idx="37">
                  <c:v>534.24135270884096</c:v>
                </c:pt>
                <c:pt idx="38">
                  <c:v>517.06209823092649</c:v>
                </c:pt>
                <c:pt idx="39">
                  <c:v>501.68751038586515</c:v>
                </c:pt>
                <c:pt idx="40">
                  <c:v>487.79593724398927</c:v>
                </c:pt>
                <c:pt idx="41">
                  <c:v>395.60404958650787</c:v>
                </c:pt>
                <c:pt idx="42">
                  <c:v>343.65419685572056</c:v>
                </c:pt>
                <c:pt idx="43">
                  <c:v>308.88530509535769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62-470F-A22A-F6AEA5813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092495"/>
        <c:axId val="1391092911"/>
      </c:scatterChart>
      <c:valAx>
        <c:axId val="13910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911"/>
        <c:crosses val="autoZero"/>
        <c:crossBetween val="midCat"/>
      </c:valAx>
      <c:valAx>
        <c:axId val="13910929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9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spPr>
            <a:ln w="952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val>
            <c:numRef>
              <c:f>'Ti64'!$L$14:$L$56</c:f>
              <c:numCache>
                <c:formatCode>0</c:formatCode>
                <c:ptCount val="43"/>
                <c:pt idx="0">
                  <c:v>20.000006699011518</c:v>
                </c:pt>
                <c:pt idx="1">
                  <c:v>20.000031262806125</c:v>
                </c:pt>
                <c:pt idx="2">
                  <c:v>20.000146648530716</c:v>
                </c:pt>
                <c:pt idx="3">
                  <c:v>20.000692311782604</c:v>
                </c:pt>
                <c:pt idx="4">
                  <c:v>20.003295101476589</c:v>
                </c:pt>
                <c:pt idx="5">
                  <c:v>20.015853472792141</c:v>
                </c:pt>
                <c:pt idx="6">
                  <c:v>20.07742665788027</c:v>
                </c:pt>
                <c:pt idx="7">
                  <c:v>20.386677569103746</c:v>
                </c:pt>
                <c:pt idx="8">
                  <c:v>22.004103725296954</c:v>
                </c:pt>
                <c:pt idx="9">
                  <c:v>31.2089134367531</c:v>
                </c:pt>
                <c:pt idx="10">
                  <c:v>109.95459994271941</c:v>
                </c:pt>
                <c:pt idx="11">
                  <c:v>251.89434100002336</c:v>
                </c:pt>
                <c:pt idx="12">
                  <c:v>329.58931824446813</c:v>
                </c:pt>
                <c:pt idx="13">
                  <c:v>391.00099397597887</c:v>
                </c:pt>
                <c:pt idx="14">
                  <c:v>443.49065156024835</c:v>
                </c:pt>
                <c:pt idx="15">
                  <c:v>490.10970138251668</c:v>
                </c:pt>
                <c:pt idx="16">
                  <c:v>532.48196724897446</c:v>
                </c:pt>
                <c:pt idx="17">
                  <c:v>571.5955205245142</c:v>
                </c:pt>
                <c:pt idx="18">
                  <c:v>608.10522027224795</c:v>
                </c:pt>
                <c:pt idx="19">
                  <c:v>642.47180039478064</c:v>
                </c:pt>
                <c:pt idx="20">
                  <c:v>675.0340921673785</c:v>
                </c:pt>
                <c:pt idx="21">
                  <c:v>706.04994196069606</c:v>
                </c:pt>
                <c:pt idx="22">
                  <c:v>735.72094314803019</c:v>
                </c:pt>
                <c:pt idx="23">
                  <c:v>764.20802273833988</c:v>
                </c:pt>
                <c:pt idx="24">
                  <c:v>791.6409270118462</c:v>
                </c:pt>
                <c:pt idx="25">
                  <c:v>818.12046900068083</c:v>
                </c:pt>
                <c:pt idx="26">
                  <c:v>843.69876477744549</c:v>
                </c:pt>
                <c:pt idx="27">
                  <c:v>868.25451463255069</c:v>
                </c:pt>
                <c:pt idx="28">
                  <c:v>890.7935367094376</c:v>
                </c:pt>
                <c:pt idx="29">
                  <c:v>905.09398188169575</c:v>
                </c:pt>
                <c:pt idx="30" formatCode="0.00">
                  <c:v>849.25236755282799</c:v>
                </c:pt>
                <c:pt idx="31">
                  <c:v>729.65943272923403</c:v>
                </c:pt>
                <c:pt idx="32">
                  <c:v>673.79281054811634</c:v>
                </c:pt>
                <c:pt idx="33">
                  <c:v>633.72554491724657</c:v>
                </c:pt>
                <c:pt idx="34">
                  <c:v>602.12719156583137</c:v>
                </c:pt>
                <c:pt idx="35">
                  <c:v>575.97403571112898</c:v>
                </c:pt>
                <c:pt idx="36">
                  <c:v>553.66723687125341</c:v>
                </c:pt>
                <c:pt idx="37">
                  <c:v>534.24135270884096</c:v>
                </c:pt>
                <c:pt idx="38">
                  <c:v>517.06209823092649</c:v>
                </c:pt>
                <c:pt idx="39">
                  <c:v>501.68751038586515</c:v>
                </c:pt>
                <c:pt idx="40">
                  <c:v>487.79593724398927</c:v>
                </c:pt>
                <c:pt idx="41">
                  <c:v>395.60404958650787</c:v>
                </c:pt>
                <c:pt idx="42">
                  <c:v>343.65419685572056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3-41C6-8E32-E63B32ACFD47}"/>
            </c:ext>
          </c:extLst>
        </c:ser>
        <c:ser>
          <c:idx val="1"/>
          <c:order val="1"/>
          <c:spPr>
            <a:ln w="952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val>
            <c:numRef>
              <c:f>'Ti64'!$M$14:$M$56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21.524556487244599</c:v>
                </c:pt>
                <c:pt idx="9">
                  <c:v>30.528760842125756</c:v>
                </c:pt>
                <c:pt idx="10">
                  <c:v>107.55830035369941</c:v>
                </c:pt>
                <c:pt idx="11">
                  <c:v>246.40467248111398</c:v>
                </c:pt>
                <c:pt idx="12">
                  <c:v>322.40640140182541</c:v>
                </c:pt>
                <c:pt idx="13">
                  <c:v>382.47969953573573</c:v>
                </c:pt>
                <c:pt idx="14">
                  <c:v>433.82542185069855</c:v>
                </c:pt>
                <c:pt idx="15">
                  <c:v>479.42847770829599</c:v>
                </c:pt>
                <c:pt idx="16">
                  <c:v>520.87730205130197</c:v>
                </c:pt>
                <c:pt idx="17">
                  <c:v>559.13843267523714</c:v>
                </c:pt>
                <c:pt idx="18">
                  <c:v>594.85245694830849</c:v>
                </c:pt>
                <c:pt idx="19">
                  <c:v>628.47006775199009</c:v>
                </c:pt>
                <c:pt idx="20">
                  <c:v>660.32271202977756</c:v>
                </c:pt>
                <c:pt idx="21">
                  <c:v>690.66261676803094</c:v>
                </c:pt>
                <c:pt idx="22">
                  <c:v>719.68698190750479</c:v>
                </c:pt>
                <c:pt idx="23">
                  <c:v>747.55322728851172</c:v>
                </c:pt>
                <c:pt idx="24">
                  <c:v>774.38827156097693</c:v>
                </c:pt>
                <c:pt idx="25">
                  <c:v>800.29073068453499</c:v>
                </c:pt>
                <c:pt idx="26">
                  <c:v>825.31158493825637</c:v>
                </c:pt>
                <c:pt idx="27">
                  <c:v>849.33217816220179</c:v>
                </c:pt>
                <c:pt idx="28">
                  <c:v>871.37999523840756</c:v>
                </c:pt>
                <c:pt idx="29">
                  <c:v>885.36878313660043</c:v>
                </c:pt>
                <c:pt idx="30">
                  <c:v>830.74415506875482</c:v>
                </c:pt>
                <c:pt idx="31">
                  <c:v>713.7575732373665</c:v>
                </c:pt>
                <c:pt idx="32">
                  <c:v>659.10848232681212</c:v>
                </c:pt>
                <c:pt idx="33">
                  <c:v>619.91442411258913</c:v>
                </c:pt>
                <c:pt idx="34">
                  <c:v>589.00471062880251</c:v>
                </c:pt>
                <c:pt idx="35">
                  <c:v>563.4215245312439</c:v>
                </c:pt>
                <c:pt idx="36">
                  <c:v>541.60086972645365</c:v>
                </c:pt>
                <c:pt idx="37">
                  <c:v>522.59834427990211</c:v>
                </c:pt>
                <c:pt idx="38">
                  <c:v>505.79348651178003</c:v>
                </c:pt>
                <c:pt idx="39">
                  <c:v>490.75396530834774</c:v>
                </c:pt>
                <c:pt idx="40">
                  <c:v>477.16513867301234</c:v>
                </c:pt>
                <c:pt idx="41">
                  <c:v>386.98243828572873</c:v>
                </c:pt>
                <c:pt idx="42">
                  <c:v>336.16475656746189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3-41C6-8E32-E63B32ACFD47}"/>
            </c:ext>
          </c:extLst>
        </c:ser>
        <c:ser>
          <c:idx val="2"/>
          <c:order val="2"/>
          <c:spPr>
            <a:ln w="952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val>
            <c:numRef>
              <c:f>'Ti64'!$N$14:$N$56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21.045366954746601</c:v>
                </c:pt>
                <c:pt idx="9">
                  <c:v>29.849115589302517</c:v>
                </c:pt>
                <c:pt idx="10">
                  <c:v>105.16378822085656</c:v>
                </c:pt>
                <c:pt idx="11">
                  <c:v>240.91909883496163</c:v>
                </c:pt>
                <c:pt idx="12">
                  <c:v>315.22884246565616</c:v>
                </c:pt>
                <c:pt idx="13">
                  <c:v>373.96476132926841</c:v>
                </c:pt>
                <c:pt idx="14">
                  <c:v>424.16740166312468</c:v>
                </c:pt>
                <c:pt idx="15">
                  <c:v>468.75522140982559</c:v>
                </c:pt>
                <c:pt idx="16">
                  <c:v>509.28129304611326</c:v>
                </c:pt>
                <c:pt idx="17">
                  <c:v>546.69063686053198</c:v>
                </c:pt>
                <c:pt idx="18">
                  <c:v>581.60957917197607</c:v>
                </c:pt>
                <c:pt idx="19">
                  <c:v>614.47877933062239</c:v>
                </c:pt>
                <c:pt idx="20">
                  <c:v>645.62230545634281</c:v>
                </c:pt>
                <c:pt idx="21">
                  <c:v>675.28676934283362</c:v>
                </c:pt>
                <c:pt idx="22">
                  <c:v>703.66498077547135</c:v>
                </c:pt>
                <c:pt idx="23">
                  <c:v>730.91085504200203</c:v>
                </c:pt>
                <c:pt idx="24">
                  <c:v>757.14848527125082</c:v>
                </c:pt>
                <c:pt idx="25">
                  <c:v>782.47429198920315</c:v>
                </c:pt>
                <c:pt idx="26">
                  <c:v>806.93812052861313</c:v>
                </c:pt>
                <c:pt idx="27">
                  <c:v>830.4239563073063</c:v>
                </c:pt>
                <c:pt idx="28">
                  <c:v>851.98093478418446</c:v>
                </c:pt>
                <c:pt idx="29">
                  <c:v>865.65829788079679</c:v>
                </c:pt>
                <c:pt idx="30">
                  <c:v>812.24974829532175</c:v>
                </c:pt>
                <c:pt idx="31">
                  <c:v>697.86757531619207</c:v>
                </c:pt>
                <c:pt idx="32">
                  <c:v>644.43510749101404</c:v>
                </c:pt>
                <c:pt idx="33">
                  <c:v>606.11360534750509</c:v>
                </c:pt>
                <c:pt idx="34">
                  <c:v>575.89201805868652</c:v>
                </c:pt>
                <c:pt idx="35">
                  <c:v>550.87837656443548</c:v>
                </c:pt>
                <c:pt idx="36">
                  <c:v>529.54350316847024</c:v>
                </c:pt>
                <c:pt idx="37">
                  <c:v>510.96402064456424</c:v>
                </c:pt>
                <c:pt idx="38">
                  <c:v>494.53328031493038</c:v>
                </c:pt>
                <c:pt idx="39">
                  <c:v>479.828575819045</c:v>
                </c:pt>
                <c:pt idx="40">
                  <c:v>466.5422698645163</c:v>
                </c:pt>
                <c:pt idx="41">
                  <c:v>378.36725804742912</c:v>
                </c:pt>
                <c:pt idx="42">
                  <c:v>328.68090282871827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3-41C6-8E32-E63B32ACFD47}"/>
            </c:ext>
          </c:extLst>
        </c:ser>
        <c:ser>
          <c:idx val="3"/>
          <c:order val="3"/>
          <c:spPr>
            <a:ln w="952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val>
            <c:numRef>
              <c:f>'Ti64'!$O$14:$O$56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20.566892033093417</c:v>
                </c:pt>
                <c:pt idx="9">
                  <c:v>29.170483885055273</c:v>
                </c:pt>
                <c:pt idx="10">
                  <c:v>102.77284700144591</c:v>
                </c:pt>
                <c:pt idx="11">
                  <c:v>235.44170577321626</c:v>
                </c:pt>
                <c:pt idx="12">
                  <c:v>308.06198735565005</c:v>
                </c:pt>
                <c:pt idx="13">
                  <c:v>365.46252137009691</c:v>
                </c:pt>
                <c:pt idx="14">
                  <c:v>414.52378439025858</c:v>
                </c:pt>
                <c:pt idx="15">
                  <c:v>458.09788203813071</c:v>
                </c:pt>
                <c:pt idx="16">
                  <c:v>497.70257706013643</c:v>
                </c:pt>
                <c:pt idx="17">
                  <c:v>534.26140432669979</c:v>
                </c:pt>
                <c:pt idx="18">
                  <c:v>568.38645037477113</c:v>
                </c:pt>
                <c:pt idx="19">
                  <c:v>600.50835598614117</c:v>
                </c:pt>
                <c:pt idx="20">
                  <c:v>630.94382146102816</c:v>
                </c:pt>
                <c:pt idx="21">
                  <c:v>659.93385177434845</c:v>
                </c:pt>
                <c:pt idx="22">
                  <c:v>687.66687310309851</c:v>
                </c:pt>
                <c:pt idx="23">
                  <c:v>714.29330140876368</c:v>
                </c:pt>
                <c:pt idx="24">
                  <c:v>739.93440851274215</c:v>
                </c:pt>
                <c:pt idx="25">
                  <c:v>764.68442278139992</c:v>
                </c:pt>
                <c:pt idx="26">
                  <c:v>788.59205629370967</c:v>
                </c:pt>
                <c:pt idx="27">
                  <c:v>811.54393210590126</c:v>
                </c:pt>
                <c:pt idx="28">
                  <c:v>832.61080396644036</c:v>
                </c:pt>
                <c:pt idx="29">
                  <c:v>845.977206686351</c:v>
                </c:pt>
                <c:pt idx="30">
                  <c:v>793.78292205683852</c:v>
                </c:pt>
                <c:pt idx="31">
                  <c:v>682.00127399953089</c:v>
                </c:pt>
                <c:pt idx="32">
                  <c:v>629.78361492115994</c:v>
                </c:pt>
                <c:pt idx="33">
                  <c:v>592.33336761369992</c:v>
                </c:pt>
                <c:pt idx="34">
                  <c:v>562.79888032372412</c:v>
                </c:pt>
                <c:pt idx="35">
                  <c:v>538.35393407626816</c:v>
                </c:pt>
                <c:pt idx="36">
                  <c:v>517.50411764787998</c:v>
                </c:pt>
                <c:pt idx="37">
                  <c:v>499.34704716668614</c:v>
                </c:pt>
                <c:pt idx="38">
                  <c:v>483.28986635772156</c:v>
                </c:pt>
                <c:pt idx="39">
                  <c:v>468.91947926037483</c:v>
                </c:pt>
                <c:pt idx="40">
                  <c:v>455.93524284040558</c:v>
                </c:pt>
                <c:pt idx="41">
                  <c:v>369.76492554642505</c:v>
                </c:pt>
                <c:pt idx="42">
                  <c:v>321.20820969069723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3-41C6-8E32-E63B32ACFD47}"/>
            </c:ext>
          </c:extLst>
        </c:ser>
        <c:ser>
          <c:idx val="4"/>
          <c:order val="4"/>
          <c:spPr>
            <a:ln w="952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val>
            <c:numRef>
              <c:f>'Ti64'!$P$14:$P$56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20.08948703003087</c:v>
                </c:pt>
                <c:pt idx="9">
                  <c:v>28.493369670322547</c:v>
                </c:pt>
                <c:pt idx="10">
                  <c:v>100.38725216978519</c:v>
                </c:pt>
                <c:pt idx="11">
                  <c:v>229.97656071946417</c:v>
                </c:pt>
                <c:pt idx="12">
                  <c:v>300.91115806261286</c:v>
                </c:pt>
                <c:pt idx="13">
                  <c:v>356.97929328423942</c:v>
                </c:pt>
                <c:pt idx="14">
                  <c:v>404.90173122646979</c:v>
                </c:pt>
                <c:pt idx="15">
                  <c:v>447.46437356123198</c:v>
                </c:pt>
                <c:pt idx="16">
                  <c:v>486.14975226077888</c:v>
                </c:pt>
                <c:pt idx="17">
                  <c:v>521.85996482099404</c:v>
                </c:pt>
                <c:pt idx="18">
                  <c:v>555.19288983848514</c:v>
                </c:pt>
                <c:pt idx="19">
                  <c:v>586.56917192919411</c:v>
                </c:pt>
                <c:pt idx="20">
                  <c:v>616.29816004887982</c:v>
                </c:pt>
                <c:pt idx="21">
                  <c:v>644.61526489109622</c:v>
                </c:pt>
                <c:pt idx="22">
                  <c:v>671.70453882665322</c:v>
                </c:pt>
                <c:pt idx="23">
                  <c:v>697.71290631562533</c:v>
                </c:pt>
                <c:pt idx="24">
                  <c:v>722.75882418071421</c:v>
                </c:pt>
                <c:pt idx="25">
                  <c:v>746.93433353055809</c:v>
                </c:pt>
                <c:pt idx="26">
                  <c:v>770.28701572441889</c:v>
                </c:pt>
                <c:pt idx="27">
                  <c:v>792.70612555890318</c:v>
                </c:pt>
                <c:pt idx="28">
                  <c:v>813.28398673134632</c:v>
                </c:pt>
                <c:pt idx="29">
                  <c:v>826.3401244135855</c:v>
                </c:pt>
                <c:pt idx="30">
                  <c:v>775.35738952009069</c:v>
                </c:pt>
                <c:pt idx="31">
                  <c:v>666.17045134637988</c:v>
                </c:pt>
                <c:pt idx="32">
                  <c:v>615.16488457889943</c:v>
                </c:pt>
                <c:pt idx="33">
                  <c:v>578.58394389305943</c:v>
                </c:pt>
                <c:pt idx="34">
                  <c:v>549.73502017644387</c:v>
                </c:pt>
                <c:pt idx="35">
                  <c:v>525.857497515369</c:v>
                </c:pt>
                <c:pt idx="36">
                  <c:v>505.491653417843</c:v>
                </c:pt>
                <c:pt idx="37">
                  <c:v>487.75605042307023</c:v>
                </c:pt>
                <c:pt idx="38">
                  <c:v>472.07159381769196</c:v>
                </c:pt>
                <c:pt idx="39">
                  <c:v>458.03477655117723</c:v>
                </c:pt>
                <c:pt idx="40">
                  <c:v>445.35193420756457</c:v>
                </c:pt>
                <c:pt idx="41">
                  <c:v>361.18182873583891</c:v>
                </c:pt>
                <c:pt idx="42">
                  <c:v>313.75222625458264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3-41C6-8E32-E63B32ACFD47}"/>
            </c:ext>
          </c:extLst>
        </c:ser>
        <c:ser>
          <c:idx val="5"/>
          <c:order val="5"/>
          <c:spPr>
            <a:ln w="952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val>
            <c:numRef>
              <c:f>'Ti64'!$Q$14:$Q$56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27.818273497848633</c:v>
                </c:pt>
                <c:pt idx="10">
                  <c:v>98.008767262976036</c:v>
                </c:pt>
                <c:pt idx="11">
                  <c:v>224.52770375039415</c:v>
                </c:pt>
                <c:pt idx="12">
                  <c:v>293.78164079550106</c:v>
                </c:pt>
                <c:pt idx="13">
                  <c:v>348.52134824870916</c:v>
                </c:pt>
                <c:pt idx="14">
                  <c:v>395.30835521858546</c:v>
                </c:pt>
                <c:pt idx="15">
                  <c:v>436.86255673841299</c:v>
                </c:pt>
                <c:pt idx="16">
                  <c:v>474.63135900656749</c:v>
                </c:pt>
                <c:pt idx="17">
                  <c:v>509.49548603542695</c:v>
                </c:pt>
                <c:pt idx="18">
                  <c:v>542.03865082599384</c:v>
                </c:pt>
                <c:pt idx="19">
                  <c:v>572.67153162050715</c:v>
                </c:pt>
                <c:pt idx="20">
                  <c:v>601.69614793989899</c:v>
                </c:pt>
                <c:pt idx="21">
                  <c:v>629.34233286931783</c:v>
                </c:pt>
                <c:pt idx="22">
                  <c:v>655.7897780088922</c:v>
                </c:pt>
                <c:pt idx="23">
                  <c:v>681.18192672320708</c:v>
                </c:pt>
                <c:pt idx="24">
                  <c:v>705.63442922596948</c:v>
                </c:pt>
                <c:pt idx="25">
                  <c:v>729.23714588689927</c:v>
                </c:pt>
                <c:pt idx="26">
                  <c:v>752.03653071549627</c:v>
                </c:pt>
                <c:pt idx="27">
                  <c:v>773.92446240521747</c:v>
                </c:pt>
                <c:pt idx="28">
                  <c:v>794.0147703161141</c:v>
                </c:pt>
                <c:pt idx="29">
                  <c:v>806.76156766133602</c:v>
                </c:pt>
                <c:pt idx="30">
                  <c:v>756.98677165281981</c:v>
                </c:pt>
                <c:pt idx="31">
                  <c:v>650.3868102002931</c:v>
                </c:pt>
                <c:pt idx="32">
                  <c:v>600.58972327559707</c:v>
                </c:pt>
                <c:pt idx="33">
                  <c:v>564.87549836708502</c:v>
                </c:pt>
                <c:pt idx="34">
                  <c:v>536.71009499946365</c:v>
                </c:pt>
                <c:pt idx="35">
                  <c:v>513.39830479977047</c:v>
                </c:pt>
                <c:pt idx="36">
                  <c:v>493.5149906226618</c:v>
                </c:pt>
                <c:pt idx="37">
                  <c:v>476.19959899063139</c:v>
                </c:pt>
                <c:pt idx="38">
                  <c:v>460.88675573755705</c:v>
                </c:pt>
                <c:pt idx="39">
                  <c:v>447.18251414461065</c:v>
                </c:pt>
                <c:pt idx="40">
                  <c:v>434.80016761533409</c:v>
                </c:pt>
                <c:pt idx="41">
                  <c:v>352.62431262005782</c:v>
                </c:pt>
                <c:pt idx="42">
                  <c:v>306.31846431275608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3-41C6-8E32-E63B32ACFD47}"/>
            </c:ext>
          </c:extLst>
        </c:ser>
        <c:ser>
          <c:idx val="6"/>
          <c:order val="6"/>
          <c:spPr>
            <a:ln w="952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val>
            <c:numRef>
              <c:f>'Ti64'!$R$14:$R$56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27.145691422427856</c:v>
                </c:pt>
                <c:pt idx="10">
                  <c:v>95.639139971035647</c:v>
                </c:pt>
                <c:pt idx="11">
                  <c:v>219.0991386387031</c:v>
                </c:pt>
                <c:pt idx="12">
                  <c:v>286.67867426157727</c:v>
                </c:pt>
                <c:pt idx="13">
                  <c:v>340.0949010879358</c:v>
                </c:pt>
                <c:pt idx="14">
                  <c:v>385.75070549583569</c:v>
                </c:pt>
                <c:pt idx="15">
                  <c:v>426.30022169244143</c:v>
                </c:pt>
                <c:pt idx="16">
                  <c:v>463.15586091265783</c:v>
                </c:pt>
                <c:pt idx="17">
                  <c:v>497.17705328144143</c:v>
                </c:pt>
                <c:pt idx="18">
                  <c:v>528.93339895768429</c:v>
                </c:pt>
                <c:pt idx="19">
                  <c:v>558.82564692527239</c:v>
                </c:pt>
                <c:pt idx="20">
                  <c:v>587.14851456554891</c:v>
                </c:pt>
                <c:pt idx="21">
                  <c:v>614.1262781265915</c:v>
                </c:pt>
                <c:pt idx="22">
                  <c:v>639.93428467760896</c:v>
                </c:pt>
                <c:pt idx="23">
                  <c:v>664.71250945149723</c:v>
                </c:pt>
                <c:pt idx="24">
                  <c:v>688.5738065049419</c:v>
                </c:pt>
                <c:pt idx="25">
                  <c:v>711.60586358994203</c:v>
                </c:pt>
                <c:pt idx="26">
                  <c:v>733.854011564551</c:v>
                </c:pt>
                <c:pt idx="27">
                  <c:v>755.21274324753267</c:v>
                </c:pt>
                <c:pt idx="28">
                  <c:v>774.81731357332728</c:v>
                </c:pt>
                <c:pt idx="29">
                  <c:v>787.25592258277493</c:v>
                </c:pt>
                <c:pt idx="30">
                  <c:v>738.68456702521416</c:v>
                </c:pt>
                <c:pt idx="31">
                  <c:v>634.66194824347042</c:v>
                </c:pt>
                <c:pt idx="32">
                  <c:v>586.06884071297759</c:v>
                </c:pt>
                <c:pt idx="33">
                  <c:v>551.21810388228846</c:v>
                </c:pt>
                <c:pt idx="34">
                  <c:v>523.7336753944893</c:v>
                </c:pt>
                <c:pt idx="35">
                  <c:v>500.98551083588762</c:v>
                </c:pt>
                <c:pt idx="36">
                  <c:v>481.58292960996357</c:v>
                </c:pt>
                <c:pt idx="37">
                  <c:v>464.68618444934327</c:v>
                </c:pt>
                <c:pt idx="38">
                  <c:v>449.74357063903227</c:v>
                </c:pt>
                <c:pt idx="39">
                  <c:v>436.37066618867897</c:v>
                </c:pt>
                <c:pt idx="40">
                  <c:v>424.28769641000792</c:v>
                </c:pt>
                <c:pt idx="41">
                  <c:v>344.09866518747486</c:v>
                </c:pt>
                <c:pt idx="42">
                  <c:v>298.91238612882017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3-41C6-8E32-E63B32ACFD47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val>
            <c:numRef>
              <c:f>'Ti64'!$S$14:$S$56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26.476113907853609</c:v>
                </c:pt>
                <c:pt idx="10">
                  <c:v>93.280098285882005</c:v>
                </c:pt>
                <c:pt idx="11">
                  <c:v>213.6948240308293</c:v>
                </c:pt>
                <c:pt idx="12">
                  <c:v>279.60743812297903</c:v>
                </c:pt>
                <c:pt idx="13">
                  <c:v>331.70609657947182</c:v>
                </c:pt>
                <c:pt idx="14">
                  <c:v>376.23575173717899</c:v>
                </c:pt>
                <c:pt idx="15">
                  <c:v>415.78507074412397</c:v>
                </c:pt>
                <c:pt idx="16">
                  <c:v>451.73162620135582</c:v>
                </c:pt>
                <c:pt idx="17">
                  <c:v>484.91364947053341</c:v>
                </c:pt>
                <c:pt idx="18">
                  <c:v>515.88669091337249</c:v>
                </c:pt>
                <c:pt idx="19">
                  <c:v>545.04161461142155</c:v>
                </c:pt>
                <c:pt idx="20">
                  <c:v>572.66586842657648</c:v>
                </c:pt>
                <c:pt idx="21">
                  <c:v>598.97819659336528</c:v>
                </c:pt>
                <c:pt idx="22">
                  <c:v>624.14962105797963</c:v>
                </c:pt>
                <c:pt idx="23">
                  <c:v>648.31666441447521</c:v>
                </c:pt>
                <c:pt idx="24">
                  <c:v>671.58939705351838</c:v>
                </c:pt>
                <c:pt idx="25">
                  <c:v>694.05334381491252</c:v>
                </c:pt>
                <c:pt idx="26">
                  <c:v>715.75271742260986</c:v>
                </c:pt>
                <c:pt idx="27">
                  <c:v>736.58461314285262</c:v>
                </c:pt>
                <c:pt idx="28">
                  <c:v>755.70561577207366</c:v>
                </c:pt>
                <c:pt idx="29">
                  <c:v>767.83741318568821</c:v>
                </c:pt>
                <c:pt idx="30">
                  <c:v>720.4641220659654</c:v>
                </c:pt>
                <c:pt idx="31">
                  <c:v>619.00733244139826</c:v>
                </c:pt>
                <c:pt idx="32">
                  <c:v>571.61282588442214</c:v>
                </c:pt>
                <c:pt idx="33">
                  <c:v>537.62171975479134</c:v>
                </c:pt>
                <c:pt idx="34">
                  <c:v>510.81522409360457</c:v>
                </c:pt>
                <c:pt idx="35">
                  <c:v>488.62816734578757</c:v>
                </c:pt>
                <c:pt idx="36">
                  <c:v>469.70417153923677</c:v>
                </c:pt>
                <c:pt idx="37">
                  <c:v>453.22420267114057</c:v>
                </c:pt>
                <c:pt idx="38">
                  <c:v>438.65016441341555</c:v>
                </c:pt>
                <c:pt idx="39">
                  <c:v>425.60711695528863</c:v>
                </c:pt>
                <c:pt idx="40">
                  <c:v>413.82218655042379</c:v>
                </c:pt>
                <c:pt idx="41">
                  <c:v>335.61110355497993</c:v>
                </c:pt>
                <c:pt idx="42">
                  <c:v>291.53939240156399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F3-41C6-8E32-E63B32ACFD47}"/>
            </c:ext>
          </c:extLst>
        </c:ser>
        <c:ser>
          <c:idx val="8"/>
          <c:order val="8"/>
          <c:spPr>
            <a:ln w="952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val>
            <c:numRef>
              <c:f>'Ti64'!$T$14:$T$56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25.810024754584486</c:v>
                </c:pt>
                <c:pt idx="10">
                  <c:v>90.933346723309484</c:v>
                </c:pt>
                <c:pt idx="11">
                  <c:v>208.31866479189858</c:v>
                </c:pt>
                <c:pt idx="12">
                  <c:v>272.57304167207701</c:v>
                </c:pt>
                <c:pt idx="13">
                  <c:v>323.36099601925378</c:v>
                </c:pt>
                <c:pt idx="14">
                  <c:v>366.77036893302619</c:v>
                </c:pt>
                <c:pt idx="15">
                  <c:v>405.32470157220615</c:v>
                </c:pt>
                <c:pt idx="16">
                  <c:v>440.36690940611305</c:v>
                </c:pt>
                <c:pt idx="17">
                  <c:v>472.7141354743099</c:v>
                </c:pt>
                <c:pt idx="18">
                  <c:v>502.9079535378936</c:v>
                </c:pt>
                <c:pt idx="19">
                  <c:v>531.32939427438532</c:v>
                </c:pt>
                <c:pt idx="20">
                  <c:v>558.2586738989371</c:v>
                </c:pt>
                <c:pt idx="21">
                  <c:v>583.90903345318134</c:v>
                </c:pt>
                <c:pt idx="22">
                  <c:v>608.44719229329473</c:v>
                </c:pt>
                <c:pt idx="23">
                  <c:v>632.00623836203238</c:v>
                </c:pt>
                <c:pt idx="24">
                  <c:v>654.69347288636925</c:v>
                </c:pt>
                <c:pt idx="25">
                  <c:v>676.59226906224103</c:v>
                </c:pt>
                <c:pt idx="26">
                  <c:v>697.74572730474824</c:v>
                </c:pt>
                <c:pt idx="27">
                  <c:v>718.05353176939434</c:v>
                </c:pt>
                <c:pt idx="28">
                  <c:v>736.69348599040552</c:v>
                </c:pt>
                <c:pt idx="29">
                  <c:v>748.52007023357555</c:v>
                </c:pt>
                <c:pt idx="30">
                  <c:v>702.33860188207814</c:v>
                </c:pt>
                <c:pt idx="31">
                  <c:v>603.43427397185587</c:v>
                </c:pt>
                <c:pt idx="32">
                  <c:v>557.23212392354321</c:v>
                </c:pt>
                <c:pt idx="33">
                  <c:v>524.09616999560512</c:v>
                </c:pt>
                <c:pt idx="34">
                  <c:v>497.96407527026616</c:v>
                </c:pt>
                <c:pt idx="35">
                  <c:v>476.33520307680345</c:v>
                </c:pt>
                <c:pt idx="36">
                  <c:v>457.8872993579028</c:v>
                </c:pt>
                <c:pt idx="37">
                  <c:v>441.82193546346156</c:v>
                </c:pt>
                <c:pt idx="38">
                  <c:v>427.61455255540704</c:v>
                </c:pt>
                <c:pt idx="39">
                  <c:v>414.89964360233677</c:v>
                </c:pt>
                <c:pt idx="40">
                  <c:v>403.41119984736446</c:v>
                </c:pt>
                <c:pt idx="41">
                  <c:v>327.16776037506025</c:v>
                </c:pt>
                <c:pt idx="42">
                  <c:v>284.20481045705327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F3-41C6-8E32-E63B32ACFD47}"/>
            </c:ext>
          </c:extLst>
        </c:ser>
        <c:ser>
          <c:idx val="9"/>
          <c:order val="9"/>
          <c:spPr>
            <a:ln w="952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val>
            <c:numRef>
              <c:f>'Ti64'!$U$14:$U$56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25.14790005203292</c:v>
                </c:pt>
                <c:pt idx="10">
                  <c:v>88.600562631713629</c:v>
                </c:pt>
                <c:pt idx="11">
                  <c:v>202.97450354940403</c:v>
                </c:pt>
                <c:pt idx="12">
                  <c:v>265.58051276686382</c:v>
                </c:pt>
                <c:pt idx="13">
                  <c:v>315.06556409534608</c:v>
                </c:pt>
                <c:pt idx="14">
                  <c:v>357.36132249685903</c:v>
                </c:pt>
                <c:pt idx="15">
                  <c:v>394.92659075994783</c:v>
                </c:pt>
                <c:pt idx="16">
                  <c:v>429.0698334956266</c:v>
                </c:pt>
                <c:pt idx="17">
                  <c:v>460.58723093551231</c:v>
                </c:pt>
                <c:pt idx="18">
                  <c:v>490.00646342646127</c:v>
                </c:pt>
                <c:pt idx="19">
                  <c:v>517.69878676873611</c:v>
                </c:pt>
                <c:pt idx="20">
                  <c:v>543.93722857229091</c:v>
                </c:pt>
                <c:pt idx="21">
                  <c:v>568.92955943994195</c:v>
                </c:pt>
                <c:pt idx="22">
                  <c:v>592.83822174614431</c:v>
                </c:pt>
                <c:pt idx="23">
                  <c:v>615.79288922481908</c:v>
                </c:pt>
                <c:pt idx="24">
                  <c:v>637.89811042084727</c:v>
                </c:pt>
                <c:pt idx="25">
                  <c:v>659.23511969251967</c:v>
                </c:pt>
                <c:pt idx="26">
                  <c:v>679.84591176636047</c:v>
                </c:pt>
                <c:pt idx="27">
                  <c:v>699.63274427850047</c:v>
                </c:pt>
                <c:pt idx="28">
                  <c:v>717.79451321059707</c:v>
                </c:pt>
                <c:pt idx="29">
                  <c:v>729.31770086082815</c:v>
                </c:pt>
                <c:pt idx="30">
                  <c:v>684.32096174870105</c:v>
                </c:pt>
                <c:pt idx="31">
                  <c:v>587.95390372958923</c:v>
                </c:pt>
                <c:pt idx="32">
                  <c:v>542.93701348435161</c:v>
                </c:pt>
                <c:pt idx="33">
                  <c:v>510.65112203589257</c:v>
                </c:pt>
                <c:pt idx="34">
                  <c:v>485.18941432535075</c:v>
                </c:pt>
                <c:pt idx="35">
                  <c:v>464.11540446556626</c:v>
                </c:pt>
                <c:pt idx="36">
                  <c:v>446.14075921420766</c:v>
                </c:pt>
                <c:pt idx="37">
                  <c:v>430.48753263428415</c:v>
                </c:pt>
                <c:pt idx="38">
                  <c:v>416.64462280486782</c:v>
                </c:pt>
                <c:pt idx="39">
                  <c:v>404.2558993316091</c:v>
                </c:pt>
                <c:pt idx="40">
                  <c:v>393.0621775878077</c:v>
                </c:pt>
                <c:pt idx="41">
                  <c:v>318.77467055501575</c:v>
                </c:pt>
                <c:pt idx="42">
                  <c:v>276.91388271184928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F3-41C6-8E32-E63B32ACFD47}"/>
            </c:ext>
          </c:extLst>
        </c:ser>
        <c:ser>
          <c:idx val="10"/>
          <c:order val="10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'Ti64'!$V$14:$V$56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24.490207159253849</c:v>
                </c:pt>
                <c:pt idx="10">
                  <c:v>86.283392600874649</c:v>
                </c:pt>
                <c:pt idx="11">
                  <c:v>197.66611246610913</c:v>
                </c:pt>
                <c:pt idx="12">
                  <c:v>258.63478706626927</c:v>
                </c:pt>
                <c:pt idx="13">
                  <c:v>306.82565611749538</c:v>
                </c:pt>
                <c:pt idx="14">
                  <c:v>348.01525378042504</c:v>
                </c:pt>
                <c:pt idx="15">
                  <c:v>384.59807778769715</c:v>
                </c:pt>
                <c:pt idx="16">
                  <c:v>417.84837248249676</c:v>
                </c:pt>
                <c:pt idx="17">
                  <c:v>448.54149559918983</c:v>
                </c:pt>
                <c:pt idx="18">
                  <c:v>477.19132706340184</c:v>
                </c:pt>
                <c:pt idx="19">
                  <c:v>504.15941322447787</c:v>
                </c:pt>
                <c:pt idx="20">
                  <c:v>529.71164120277922</c:v>
                </c:pt>
                <c:pt idx="21">
                  <c:v>554.05034777768117</c:v>
                </c:pt>
                <c:pt idx="22">
                  <c:v>577.33372696910612</c:v>
                </c:pt>
                <c:pt idx="23">
                  <c:v>599.68806115452014</c:v>
                </c:pt>
                <c:pt idx="24">
                  <c:v>621.21516462128045</c:v>
                </c:pt>
                <c:pt idx="25">
                  <c:v>641.99414720594905</c:v>
                </c:pt>
                <c:pt idx="26">
                  <c:v>662.06590534719635</c:v>
                </c:pt>
                <c:pt idx="27">
                  <c:v>681.33525293666219</c:v>
                </c:pt>
                <c:pt idx="28">
                  <c:v>699.02203722502225</c:v>
                </c:pt>
                <c:pt idx="29">
                  <c:v>710.24385901154164</c:v>
                </c:pt>
                <c:pt idx="30">
                  <c:v>666.42391937177808</c:v>
                </c:pt>
                <c:pt idx="31">
                  <c:v>572.57714849497461</c:v>
                </c:pt>
                <c:pt idx="32">
                  <c:v>528.73758473457474</c:v>
                </c:pt>
                <c:pt idx="33">
                  <c:v>497.29606602891937</c:v>
                </c:pt>
                <c:pt idx="34">
                  <c:v>472.50025822113651</c:v>
                </c:pt>
                <c:pt idx="35">
                  <c:v>451.97739682617248</c:v>
                </c:pt>
                <c:pt idx="36">
                  <c:v>434.47284237394956</c:v>
                </c:pt>
                <c:pt idx="37">
                  <c:v>419.2289945433202</c:v>
                </c:pt>
                <c:pt idx="38">
                  <c:v>405.7481182591045</c:v>
                </c:pt>
                <c:pt idx="39">
                  <c:v>393.68339700321218</c:v>
                </c:pt>
                <c:pt idx="40">
                  <c:v>382.78242460307018</c:v>
                </c:pt>
                <c:pt idx="41">
                  <c:v>310.43775833617326</c:v>
                </c:pt>
                <c:pt idx="42">
                  <c:v>269.67175544895213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F3-41C6-8E32-E63B32ACFD47}"/>
            </c:ext>
          </c:extLst>
        </c:ser>
        <c:ser>
          <c:idx val="11"/>
          <c:order val="11"/>
          <c:spPr>
            <a:ln w="952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val>
            <c:numRef>
              <c:f>'Ti64'!$W$14:$W$56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23.837403717665055</c:v>
                </c:pt>
                <c:pt idx="10">
                  <c:v>83.983448983593945</c:v>
                </c:pt>
                <c:pt idx="11">
                  <c:v>192.39718527148571</c:v>
                </c:pt>
                <c:pt idx="12">
                  <c:v>251.74069760375332</c:v>
                </c:pt>
                <c:pt idx="13">
                  <c:v>298.64700564799307</c:v>
                </c:pt>
                <c:pt idx="14">
                  <c:v>338.7386660441137</c:v>
                </c:pt>
                <c:pt idx="15">
                  <c:v>374.34634952849478</c:v>
                </c:pt>
                <c:pt idx="16">
                  <c:v>406.71033457840412</c:v>
                </c:pt>
                <c:pt idx="17">
                  <c:v>436.58531123053723</c:v>
                </c:pt>
                <c:pt idx="18">
                  <c:v>464.47146158502414</c:v>
                </c:pt>
                <c:pt idx="19">
                  <c:v>490.72069472274541</c:v>
                </c:pt>
                <c:pt idx="20">
                  <c:v>515.5918103586306</c:v>
                </c:pt>
                <c:pt idx="21">
                  <c:v>539.28175184499753</c:v>
                </c:pt>
                <c:pt idx="22">
                  <c:v>561.94449643055157</c:v>
                </c:pt>
                <c:pt idx="23">
                  <c:v>583.702960348484</c:v>
                </c:pt>
                <c:pt idx="24">
                  <c:v>604.65624395577333</c:v>
                </c:pt>
                <c:pt idx="25">
                  <c:v>624.88134836147105</c:v>
                </c:pt>
                <c:pt idx="26">
                  <c:v>644.41807988133712</c:v>
                </c:pt>
                <c:pt idx="27">
                  <c:v>663.17378965868579</c:v>
                </c:pt>
                <c:pt idx="28">
                  <c:v>680.3891204563098</c:v>
                </c:pt>
                <c:pt idx="29">
                  <c:v>691.31181680728275</c:v>
                </c:pt>
                <c:pt idx="30">
                  <c:v>648.65992802233768</c:v>
                </c:pt>
                <c:pt idx="31">
                  <c:v>557.31470785157728</c:v>
                </c:pt>
                <c:pt idx="32">
                  <c:v>514.64371804052951</c:v>
                </c:pt>
                <c:pt idx="33">
                  <c:v>484.04029480243634</c:v>
                </c:pt>
                <c:pt idx="34">
                  <c:v>459.90543643328567</c:v>
                </c:pt>
                <c:pt idx="35">
                  <c:v>439.9296261295093</c:v>
                </c:pt>
                <c:pt idx="36">
                  <c:v>422.8916677054695</c:v>
                </c:pt>
                <c:pt idx="37">
                  <c:v>408.05415520153542</c:v>
                </c:pt>
                <c:pt idx="38">
                  <c:v>394.93262101584679</c:v>
                </c:pt>
                <c:pt idx="39">
                  <c:v>383.18949326491918</c:v>
                </c:pt>
                <c:pt idx="40">
                  <c:v>372.57909383760676</c:v>
                </c:pt>
                <c:pt idx="41">
                  <c:v>302.16282477913353</c:v>
                </c:pt>
                <c:pt idx="42">
                  <c:v>262.48346794645761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0F3-41C6-8E32-E63B32ACFD47}"/>
            </c:ext>
          </c:extLst>
        </c:ser>
        <c:ser>
          <c:idx val="12"/>
          <c:order val="12"/>
          <c:spPr>
            <a:ln w="952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val>
            <c:numRef>
              <c:f>'Ti64'!$X$14:$X$56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23.189936699265925</c:v>
                </c:pt>
                <c:pt idx="10">
                  <c:v>81.702306542398205</c:v>
                </c:pt>
                <c:pt idx="11">
                  <c:v>187.17132957966811</c:v>
                </c:pt>
                <c:pt idx="12">
                  <c:v>244.90296473578874</c:v>
                </c:pt>
                <c:pt idx="13">
                  <c:v>290.5352125772805</c:v>
                </c:pt>
                <c:pt idx="14">
                  <c:v>329.53791093177955</c:v>
                </c:pt>
                <c:pt idx="15">
                  <c:v>364.17842530115132</c:v>
                </c:pt>
                <c:pt idx="16">
                  <c:v>395.66334595495579</c:v>
                </c:pt>
                <c:pt idx="17">
                  <c:v>424.72686418289118</c:v>
                </c:pt>
                <c:pt idx="18">
                  <c:v>451.85557623417606</c:v>
                </c:pt>
                <c:pt idx="19">
                  <c:v>477.39183270228006</c:v>
                </c:pt>
                <c:pt idx="20">
                  <c:v>501.58740383358094</c:v>
                </c:pt>
                <c:pt idx="21">
                  <c:v>524.6338836425814</c:v>
                </c:pt>
                <c:pt idx="22">
                  <c:v>546.68106707729271</c:v>
                </c:pt>
                <c:pt idx="23">
                  <c:v>567.84853174359739</c:v>
                </c:pt>
                <c:pt idx="24">
                  <c:v>588.23268625345781</c:v>
                </c:pt>
                <c:pt idx="25">
                  <c:v>607.90844022647127</c:v>
                </c:pt>
                <c:pt idx="26">
                  <c:v>626.91451876683288</c:v>
                </c:pt>
                <c:pt idx="27">
                  <c:v>645.16078952845089</c:v>
                </c:pt>
                <c:pt idx="28">
                  <c:v>661.90852079072658</c:v>
                </c:pt>
                <c:pt idx="29">
                  <c:v>672.53453694435052</c:v>
                </c:pt>
                <c:pt idx="30">
                  <c:v>631.04115063676272</c:v>
                </c:pt>
                <c:pt idx="31">
                  <c:v>542.17703193365696</c:v>
                </c:pt>
                <c:pt idx="32">
                  <c:v>500.66506341839835</c:v>
                </c:pt>
                <c:pt idx="33">
                  <c:v>470.89288453189079</c:v>
                </c:pt>
                <c:pt idx="34">
                  <c:v>447.41357258771342</c:v>
                </c:pt>
                <c:pt idx="35">
                  <c:v>427.98034143771912</c:v>
                </c:pt>
                <c:pt idx="36">
                  <c:v>411.40516479440851</c:v>
                </c:pt>
                <c:pt idx="37">
                  <c:v>396.97066597833935</c:v>
                </c:pt>
                <c:pt idx="38">
                  <c:v>384.20553640435492</c:v>
                </c:pt>
                <c:pt idx="39">
                  <c:v>372.78137325215744</c:v>
                </c:pt>
                <c:pt idx="40">
                  <c:v>362.45917147265072</c:v>
                </c:pt>
                <c:pt idx="41">
                  <c:v>293.95553569899675</c:v>
                </c:pt>
                <c:pt idx="42">
                  <c:v>255.35394199710208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F3-41C6-8E32-E63B32ACFD47}"/>
            </c:ext>
          </c:extLst>
        </c:ser>
        <c:ser>
          <c:idx val="13"/>
          <c:order val="13"/>
          <c:spPr>
            <a:ln w="952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val>
            <c:numRef>
              <c:f>'Ti64'!$Y$14:$Y$56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22.548241493640155</c:v>
                </c:pt>
                <c:pt idx="10">
                  <c:v>79.441499232886073</c:v>
                </c:pt>
                <c:pt idx="11">
                  <c:v>181.99205952044127</c:v>
                </c:pt>
                <c:pt idx="12">
                  <c:v>238.12618649993149</c:v>
                </c:pt>
                <c:pt idx="13">
                  <c:v>282.49573168545874</c:v>
                </c:pt>
                <c:pt idx="14">
                  <c:v>320.41917549669967</c:v>
                </c:pt>
                <c:pt idx="15">
                  <c:v>354.10114253239374</c:v>
                </c:pt>
                <c:pt idx="16">
                  <c:v>384.71483516625739</c:v>
                </c:pt>
                <c:pt idx="17">
                  <c:v>412.97412867606005</c:v>
                </c:pt>
                <c:pt idx="18">
                  <c:v>439.35215457050595</c:v>
                </c:pt>
                <c:pt idx="19">
                  <c:v>464.18179016431787</c:v>
                </c:pt>
                <c:pt idx="20">
                  <c:v>487.70783889917237</c:v>
                </c:pt>
                <c:pt idx="21">
                  <c:v>510.11659313816494</c:v>
                </c:pt>
                <c:pt idx="22">
                  <c:v>531.55370281152557</c:v>
                </c:pt>
                <c:pt idx="23">
                  <c:v>552.13543665985651</c:v>
                </c:pt>
                <c:pt idx="24">
                  <c:v>571.95553554553192</c:v>
                </c:pt>
                <c:pt idx="25">
                  <c:v>591.08683624317473</c:v>
                </c:pt>
                <c:pt idx="26">
                  <c:v>609.56699228382183</c:v>
                </c:pt>
                <c:pt idx="27">
                  <c:v>627.30836539866675</c:v>
                </c:pt>
                <c:pt idx="28">
                  <c:v>643.59266551856877</c:v>
                </c:pt>
                <c:pt idx="29">
                  <c:v>653.92464621581746</c:v>
                </c:pt>
                <c:pt idx="30">
                  <c:v>613.57943497244185</c:v>
                </c:pt>
                <c:pt idx="31">
                  <c:v>527.17430008043675</c:v>
                </c:pt>
                <c:pt idx="32">
                  <c:v>486.81102082284104</c:v>
                </c:pt>
                <c:pt idx="33">
                  <c:v>457.86267620118116</c:v>
                </c:pt>
                <c:pt idx="34">
                  <c:v>435.03306684573261</c:v>
                </c:pt>
                <c:pt idx="35">
                  <c:v>416.13757805443839</c:v>
                </c:pt>
                <c:pt idx="36">
                  <c:v>400.02105774651784</c:v>
                </c:pt>
                <c:pt idx="37">
                  <c:v>385.98597997268791</c:v>
                </c:pt>
                <c:pt idx="38">
                  <c:v>373.57407785909049</c:v>
                </c:pt>
                <c:pt idx="39">
                  <c:v>362.46603591145345</c:v>
                </c:pt>
                <c:pt idx="40">
                  <c:v>352.42946265604792</c:v>
                </c:pt>
                <c:pt idx="41">
                  <c:v>285.82141009221266</c:v>
                </c:pt>
                <c:pt idx="42">
                  <c:v>248.2879718548736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0F3-41C6-8E32-E63B32ACFD47}"/>
            </c:ext>
          </c:extLst>
        </c:ser>
        <c:ser>
          <c:idx val="14"/>
          <c:order val="14"/>
          <c:spPr>
            <a:ln w="952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val>
            <c:numRef>
              <c:f>'Ti64'!$Z$14:$Z$56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21.912741036830596</c:v>
                </c:pt>
                <c:pt idx="10">
                  <c:v>77.202517134598054</c:v>
                </c:pt>
                <c:pt idx="11">
                  <c:v>176.86278870818859</c:v>
                </c:pt>
                <c:pt idx="12">
                  <c:v>231.4148294150915</c:v>
                </c:pt>
                <c:pt idx="13">
                  <c:v>274.53386172839373</c:v>
                </c:pt>
                <c:pt idx="14">
                  <c:v>311.3884698225508</c:v>
                </c:pt>
                <c:pt idx="15">
                  <c:v>344.12114307657833</c:v>
                </c:pt>
                <c:pt idx="16">
                  <c:v>373.87201828590202</c:v>
                </c:pt>
                <c:pt idx="17">
                  <c:v>401.33485084154734</c:v>
                </c:pt>
                <c:pt idx="18">
                  <c:v>426.96943749660142</c:v>
                </c:pt>
                <c:pt idx="19">
                  <c:v>451.09927373946471</c:v>
                </c:pt>
                <c:pt idx="20">
                  <c:v>473.96226346272664</c:v>
                </c:pt>
                <c:pt idx="21">
                  <c:v>495.73944855875834</c:v>
                </c:pt>
                <c:pt idx="22">
                  <c:v>516.57237395486879</c:v>
                </c:pt>
                <c:pt idx="23">
                  <c:v>536.57403146925424</c:v>
                </c:pt>
                <c:pt idx="24">
                  <c:v>555.83551996842084</c:v>
                </c:pt>
                <c:pt idx="25">
                  <c:v>574.42762339269132</c:v>
                </c:pt>
                <c:pt idx="26">
                  <c:v>592.38693404461685</c:v>
                </c:pt>
                <c:pt idx="27">
                  <c:v>609.62828365554037</c:v>
                </c:pt>
                <c:pt idx="28">
                  <c:v>625.4536264697058</c:v>
                </c:pt>
                <c:pt idx="29">
                  <c:v>635.4944102479086</c:v>
                </c:pt>
                <c:pt idx="30">
                  <c:v>596.28628990283994</c:v>
                </c:pt>
                <c:pt idx="31">
                  <c:v>512.31640046933524</c:v>
                </c:pt>
                <c:pt idx="32">
                  <c:v>473.09072133961513</c:v>
                </c:pt>
                <c:pt idx="33">
                  <c:v>444.95825791366337</c:v>
                </c:pt>
                <c:pt idx="34">
                  <c:v>422.77207909705584</c:v>
                </c:pt>
                <c:pt idx="35">
                  <c:v>404.40914144780504</c:v>
                </c:pt>
                <c:pt idx="36">
                  <c:v>388.74684973330949</c:v>
                </c:pt>
                <c:pt idx="37">
                  <c:v>375.10733710096264</c:v>
                </c:pt>
                <c:pt idx="38">
                  <c:v>363.04525248711536</c:v>
                </c:pt>
                <c:pt idx="39">
                  <c:v>352.25027999697784</c:v>
                </c:pt>
                <c:pt idx="40">
                  <c:v>342.49657788655321</c:v>
                </c:pt>
                <c:pt idx="41">
                  <c:v>277.76580909420198</c:v>
                </c:pt>
                <c:pt idx="42">
                  <c:v>241.29021464269385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F3-41C6-8E32-E63B32ACFD47}"/>
            </c:ext>
          </c:extLst>
        </c:ser>
        <c:ser>
          <c:idx val="15"/>
          <c:order val="15"/>
          <c:spPr>
            <a:ln w="952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val>
            <c:numRef>
              <c:f>'Ti64'!$AA$14:$AA$56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21.283844984962606</c:v>
                </c:pt>
                <c:pt idx="10">
                  <c:v>74.986803539543303</c:v>
                </c:pt>
                <c:pt idx="11">
                  <c:v>171.78682357201546</c:v>
                </c:pt>
                <c:pt idx="12">
                  <c:v>224.77321975438127</c:v>
                </c:pt>
                <c:pt idx="13">
                  <c:v>266.65473508445325</c:v>
                </c:pt>
                <c:pt idx="14">
                  <c:v>302.45161528027938</c:v>
                </c:pt>
                <c:pt idx="15">
                  <c:v>334.24486023814154</c:v>
                </c:pt>
                <c:pt idx="16">
                  <c:v>363.14188480745111</c:v>
                </c:pt>
                <c:pt idx="17">
                  <c:v>389.81653358735025</c:v>
                </c:pt>
                <c:pt idx="18">
                  <c:v>414.71540715605266</c:v>
                </c:pt>
                <c:pt idx="19">
                  <c:v>438.1527166757711</c:v>
                </c:pt>
                <c:pt idx="20">
                  <c:v>460.35953819320741</c:v>
                </c:pt>
                <c:pt idx="21">
                  <c:v>481.51171769524825</c:v>
                </c:pt>
                <c:pt idx="22">
                  <c:v>501.74673776730759</c:v>
                </c:pt>
                <c:pt idx="23">
                  <c:v>521.17434736041889</c:v>
                </c:pt>
                <c:pt idx="24">
                  <c:v>539.88303080202252</c:v>
                </c:pt>
                <c:pt idx="25">
                  <c:v>557.94154053211332</c:v>
                </c:pt>
                <c:pt idx="26">
                  <c:v>575.38541865351772</c:v>
                </c:pt>
                <c:pt idx="27">
                  <c:v>592.13194122838217</c:v>
                </c:pt>
                <c:pt idx="28">
                  <c:v>607.50309642637683</c:v>
                </c:pt>
                <c:pt idx="29">
                  <c:v>617.25570953413921</c:v>
                </c:pt>
                <c:pt idx="30">
                  <c:v>579.17286293025757</c:v>
                </c:pt>
                <c:pt idx="31">
                  <c:v>497.61291079541235</c:v>
                </c:pt>
                <c:pt idx="32">
                  <c:v>459.51300934430662</c:v>
                </c:pt>
                <c:pt idx="33">
                  <c:v>432.18794811181681</c:v>
                </c:pt>
                <c:pt idx="34">
                  <c:v>410.63851301615</c:v>
                </c:pt>
                <c:pt idx="35">
                  <c:v>392.80259199931874</c:v>
                </c:pt>
                <c:pt idx="36">
                  <c:v>377.58980833157534</c:v>
                </c:pt>
                <c:pt idx="37">
                  <c:v>364.34174995086545</c:v>
                </c:pt>
                <c:pt idx="38">
                  <c:v>352.6258473768732</c:v>
                </c:pt>
                <c:pt idx="39">
                  <c:v>342.14069078642899</c:v>
                </c:pt>
                <c:pt idx="40">
                  <c:v>332.66692009754729</c:v>
                </c:pt>
                <c:pt idx="41">
                  <c:v>269.79392550420965</c:v>
                </c:pt>
                <c:pt idx="42">
                  <c:v>234.36518125284465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0F3-41C6-8E32-E63B32ACFD47}"/>
            </c:ext>
          </c:extLst>
        </c:ser>
        <c:ser>
          <c:idx val="16"/>
          <c:order val="16"/>
          <c:spPr>
            <a:ln w="952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val>
            <c:numRef>
              <c:f>'Ti64'!$AB$14:$AB$56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20.66194893526734</c:v>
                </c:pt>
                <c:pt idx="10">
                  <c:v>72.795752207725002</c:v>
                </c:pt>
                <c:pt idx="11">
                  <c:v>166.7673570684484</c:v>
                </c:pt>
                <c:pt idx="12">
                  <c:v>218.2055353185429</c:v>
                </c:pt>
                <c:pt idx="13">
                  <c:v>258.86330799509409</c:v>
                </c:pt>
                <c:pt idx="14">
                  <c:v>293.61423345854325</c:v>
                </c:pt>
                <c:pt idx="15">
                  <c:v>324.47850653842676</c:v>
                </c:pt>
                <c:pt idx="16">
                  <c:v>352.53118435364661</c:v>
                </c:pt>
                <c:pt idx="17">
                  <c:v>378.42642233089487</c:v>
                </c:pt>
                <c:pt idx="18">
                  <c:v>402.59777175510277</c:v>
                </c:pt>
                <c:pt idx="19">
                  <c:v>425.35026280259052</c:v>
                </c:pt>
                <c:pt idx="20">
                  <c:v>446.90821967232154</c:v>
                </c:pt>
                <c:pt idx="21">
                  <c:v>467.44235027934093</c:v>
                </c:pt>
                <c:pt idx="22">
                  <c:v>487.0861200835464</c:v>
                </c:pt>
                <c:pt idx="23">
                  <c:v>505.94607126392663</c:v>
                </c:pt>
                <c:pt idx="24">
                  <c:v>524.10810271029391</c:v>
                </c:pt>
                <c:pt idx="25">
                  <c:v>541.63895797417047</c:v>
                </c:pt>
                <c:pt idx="26">
                  <c:v>558.57314064803086</c:v>
                </c:pt>
                <c:pt idx="27">
                  <c:v>574.8303439179108</c:v>
                </c:pt>
                <c:pt idx="28">
                  <c:v>589.75236688892107</c:v>
                </c:pt>
                <c:pt idx="29">
                  <c:v>599.22001684410418</c:v>
                </c:pt>
                <c:pt idx="30">
                  <c:v>562.24991898843211</c:v>
                </c:pt>
                <c:pt idx="31">
                  <c:v>483.07308005901723</c:v>
                </c:pt>
                <c:pt idx="32">
                  <c:v>446.08642568441303</c:v>
                </c:pt>
                <c:pt idx="33">
                  <c:v>419.55977975940988</c:v>
                </c:pt>
                <c:pt idx="34">
                  <c:v>398.64000103309871</c:v>
                </c:pt>
                <c:pt idx="35">
                  <c:v>381.32523062748828</c:v>
                </c:pt>
                <c:pt idx="36">
                  <c:v>366.55695170381358</c:v>
                </c:pt>
                <c:pt idx="37">
                  <c:v>353.69599044671628</c:v>
                </c:pt>
                <c:pt idx="38">
                  <c:v>342.32241669228313</c:v>
                </c:pt>
                <c:pt idx="39">
                  <c:v>332.14362755887686</c:v>
                </c:pt>
                <c:pt idx="40">
                  <c:v>322.94667248161505</c:v>
                </c:pt>
                <c:pt idx="41">
                  <c:v>261.91077391099947</c:v>
                </c:pt>
                <c:pt idx="42">
                  <c:v>227.5172277693348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0F3-41C6-8E32-E63B32ACFD47}"/>
            </c:ext>
          </c:extLst>
        </c:ser>
        <c:ser>
          <c:idx val="17"/>
          <c:order val="17"/>
          <c:spPr>
            <a:ln w="952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val>
            <c:numRef>
              <c:f>'Ti64'!$AC$14:$AC$56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20.047433696919942</c:v>
                </c:pt>
                <c:pt idx="10">
                  <c:v>70.630704798172417</c:v>
                </c:pt>
                <c:pt idx="11">
                  <c:v>161.80746279620183</c:v>
                </c:pt>
                <c:pt idx="12">
                  <c:v>211.7157977354575</c:v>
                </c:pt>
                <c:pt idx="13">
                  <c:v>251.16435142955544</c:v>
                </c:pt>
                <c:pt idx="14">
                  <c:v>284.88173580204227</c:v>
                </c:pt>
                <c:pt idx="15">
                  <c:v>314.8280622648121</c:v>
                </c:pt>
                <c:pt idx="16">
                  <c:v>342.04641423555768</c:v>
                </c:pt>
                <c:pt idx="17">
                  <c:v>367.17149164433744</c:v>
                </c:pt>
                <c:pt idx="18">
                  <c:v>390.62395135494035</c:v>
                </c:pt>
                <c:pt idx="19">
                  <c:v>412.69975151993447</c:v>
                </c:pt>
                <c:pt idx="20">
                  <c:v>433.61654462309201</c:v>
                </c:pt>
                <c:pt idx="21">
                  <c:v>453.53996148748416</c:v>
                </c:pt>
                <c:pt idx="22">
                  <c:v>472.59949812370093</c:v>
                </c:pt>
                <c:pt idx="23">
                  <c:v>490.89852799742505</c:v>
                </c:pt>
                <c:pt idx="24">
                  <c:v>508.52039524543414</c:v>
                </c:pt>
                <c:pt idx="25">
                  <c:v>525.52985837274764</c:v>
                </c:pt>
                <c:pt idx="26">
                  <c:v>541.96039478677812</c:v>
                </c:pt>
                <c:pt idx="27">
                  <c:v>557.73408611044465</c:v>
                </c:pt>
                <c:pt idx="28">
                  <c:v>572.21230726336967</c:v>
                </c:pt>
                <c:pt idx="29">
                  <c:v>581.39837607695642</c:v>
                </c:pt>
                <c:pt idx="30">
                  <c:v>545.52782060069308</c:v>
                </c:pt>
                <c:pt idx="31">
                  <c:v>468.70581151810126</c:v>
                </c:pt>
                <c:pt idx="32">
                  <c:v>432.81919193691812</c:v>
                </c:pt>
                <c:pt idx="33">
                  <c:v>407.08148553520147</c:v>
                </c:pt>
                <c:pt idx="34">
                  <c:v>386.78389026556465</c:v>
                </c:pt>
                <c:pt idx="35">
                  <c:v>369.98408533083358</c:v>
                </c:pt>
                <c:pt idx="36">
                  <c:v>355.6550356624046</c:v>
                </c:pt>
                <c:pt idx="37">
                  <c:v>343.17657736749362</c:v>
                </c:pt>
                <c:pt idx="38">
                  <c:v>332.14126959215389</c:v>
                </c:pt>
                <c:pt idx="39">
                  <c:v>322.26521187338813</c:v>
                </c:pt>
                <c:pt idx="40">
                  <c:v>313.34178709373185</c:v>
                </c:pt>
                <c:pt idx="41">
                  <c:v>254.12118145000218</c:v>
                </c:pt>
                <c:pt idx="42">
                  <c:v>220.75054743879883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0F3-41C6-8E32-E63B32ACFD47}"/>
            </c:ext>
          </c:extLst>
        </c:ser>
        <c:ser>
          <c:idx val="18"/>
          <c:order val="18"/>
          <c:spPr>
            <a:ln w="952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val>
            <c:numRef>
              <c:f>'Ti64'!$AD$14:$AD$56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68.492948483118155</c:v>
                </c:pt>
                <c:pt idx="11">
                  <c:v>156.91008953051076</c:v>
                </c:pt>
                <c:pt idx="12">
                  <c:v>205.30786530863233</c:v>
                </c:pt>
                <c:pt idx="13">
                  <c:v>243.56244260081991</c:v>
                </c:pt>
                <c:pt idx="14">
                  <c:v>276.25931398854516</c:v>
                </c:pt>
                <c:pt idx="15">
                  <c:v>305.29926483618567</c:v>
                </c:pt>
                <c:pt idx="16">
                  <c:v>331.69380789865119</c:v>
                </c:pt>
                <c:pt idx="17">
                  <c:v>356.05843285193976</c:v>
                </c:pt>
                <c:pt idx="18">
                  <c:v>378.80106467687796</c:v>
                </c:pt>
                <c:pt idx="19">
                  <c:v>400.20870385795655</c:v>
                </c:pt>
                <c:pt idx="20">
                  <c:v>420.49241526279701</c:v>
                </c:pt>
                <c:pt idx="21">
                  <c:v>439.8128166208167</c:v>
                </c:pt>
                <c:pt idx="22">
                  <c:v>458.29548452943823</c:v>
                </c:pt>
                <c:pt idx="23">
                  <c:v>476.04066368365295</c:v>
                </c:pt>
                <c:pt idx="24">
                  <c:v>493.1291756706587</c:v>
                </c:pt>
                <c:pt idx="25">
                  <c:v>509.62381897109941</c:v>
                </c:pt>
                <c:pt idx="26">
                  <c:v>525.55705774270666</c:v>
                </c:pt>
                <c:pt idx="27">
                  <c:v>540.85333193829501</c:v>
                </c:pt>
                <c:pt idx="28">
                  <c:v>554.89334553278127</c:v>
                </c:pt>
                <c:pt idx="29">
                  <c:v>563.80138262244725</c:v>
                </c:pt>
                <c:pt idx="30">
                  <c:v>529.01650945266817</c:v>
                </c:pt>
                <c:pt idx="31">
                  <c:v>454.51964685588229</c:v>
                </c:pt>
                <c:pt idx="32">
                  <c:v>419.71919578816426</c:v>
                </c:pt>
                <c:pt idx="33">
                  <c:v>394.76048408220356</c:v>
                </c:pt>
                <c:pt idx="34">
                  <c:v>375.0772294536813</c:v>
                </c:pt>
                <c:pt idx="35">
                  <c:v>358.78589869025473</c:v>
                </c:pt>
                <c:pt idx="36">
                  <c:v>344.89054165599862</c:v>
                </c:pt>
                <c:pt idx="37">
                  <c:v>332.78976475472962</c:v>
                </c:pt>
                <c:pt idx="38">
                  <c:v>322.08845901083941</c:v>
                </c:pt>
                <c:pt idx="39">
                  <c:v>312.51131668328287</c:v>
                </c:pt>
                <c:pt idx="40">
                  <c:v>303.85797426694342</c:v>
                </c:pt>
                <c:pt idx="41">
                  <c:v>246.42977921939823</c:v>
                </c:pt>
                <c:pt idx="42">
                  <c:v>214.06916321380115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0F3-41C6-8E32-E63B32ACFD47}"/>
            </c:ext>
          </c:extLst>
        </c:ser>
        <c:ser>
          <c:idx val="19"/>
          <c:order val="19"/>
          <c:spPr>
            <a:ln w="952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val>
            <c:numRef>
              <c:f>'Ti64'!$AE$14:$AE$56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66.383713752059037</c:v>
                </c:pt>
                <c:pt idx="11">
                  <c:v>152.0780561924669</c:v>
                </c:pt>
                <c:pt idx="12">
                  <c:v>198.98542643486553</c:v>
                </c:pt>
                <c:pt idx="13">
                  <c:v>236.06195715680573</c:v>
                </c:pt>
                <c:pt idx="14">
                  <c:v>267.75193107179393</c:v>
                </c:pt>
                <c:pt idx="15">
                  <c:v>295.89759901480528</c:v>
                </c:pt>
                <c:pt idx="16">
                  <c:v>321.47932428842199</c:v>
                </c:pt>
                <c:pt idx="17">
                  <c:v>345.09364261454914</c:v>
                </c:pt>
                <c:pt idx="18">
                  <c:v>367.13591695768508</c:v>
                </c:pt>
                <c:pt idx="19">
                  <c:v>387.88430964593908</c:v>
                </c:pt>
                <c:pt idx="20">
                  <c:v>407.54338582164473</c:v>
                </c:pt>
                <c:pt idx="21">
                  <c:v>426.26881700441521</c:v>
                </c:pt>
                <c:pt idx="22">
                  <c:v>444.18231267065465</c:v>
                </c:pt>
                <c:pt idx="23">
                  <c:v>461.38103048819386</c:v>
                </c:pt>
                <c:pt idx="24">
                  <c:v>477.94330315008136</c:v>
                </c:pt>
                <c:pt idx="25">
                  <c:v>493.92999526290021</c:v>
                </c:pt>
                <c:pt idx="26">
                  <c:v>509.37257125330723</c:v>
                </c:pt>
                <c:pt idx="27">
                  <c:v>524.19779793957287</c:v>
                </c:pt>
                <c:pt idx="28">
                  <c:v>537.80545046691464</c:v>
                </c:pt>
                <c:pt idx="29">
                  <c:v>546.43916528500085</c:v>
                </c:pt>
                <c:pt idx="30">
                  <c:v>512.72548943158893</c:v>
                </c:pt>
                <c:pt idx="31">
                  <c:v>440.52275160857897</c:v>
                </c:pt>
                <c:pt idx="32">
                  <c:v>406.79397757731738</c:v>
                </c:pt>
                <c:pt idx="33">
                  <c:v>382.60386735134233</c:v>
                </c:pt>
                <c:pt idx="34">
                  <c:v>363.52675693477488</c:v>
                </c:pt>
                <c:pt idx="35">
                  <c:v>347.73711636606748</c:v>
                </c:pt>
                <c:pt idx="36">
                  <c:v>334.2696657120477</c:v>
                </c:pt>
                <c:pt idx="37">
                  <c:v>322.54153124300285</c:v>
                </c:pt>
                <c:pt idx="38">
                  <c:v>312.16977133182354</c:v>
                </c:pt>
                <c:pt idx="39">
                  <c:v>302.88755631677071</c:v>
                </c:pt>
                <c:pt idx="40">
                  <c:v>294.50069287043482</c:v>
                </c:pt>
                <c:pt idx="41">
                  <c:v>238.84099437938079</c:v>
                </c:pt>
                <c:pt idx="42">
                  <c:v>207.47692088960628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F3-41C6-8E32-E63B32ACFD47}"/>
            </c:ext>
          </c:extLst>
        </c:ser>
        <c:ser>
          <c:idx val="20"/>
          <c:order val="20"/>
          <c:spPr>
            <a:ln w="952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val>
            <c:numRef>
              <c:f>'Ti64'!$AF$14:$AF$56</c:f>
              <c:numCache>
                <c:formatCode>0.00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64.304172411515708</c:v>
                </c:pt>
                <c:pt idx="11">
                  <c:v>147.31404726667978</c:v>
                </c:pt>
                <c:pt idx="12">
                  <c:v>192.75199360851795</c:v>
                </c:pt>
                <c:pt idx="13">
                  <c:v>228.66706206746736</c:v>
                </c:pt>
                <c:pt idx="14">
                  <c:v>259.36431341373793</c:v>
                </c:pt>
                <c:pt idx="15">
                  <c:v>286.62828799046213</c:v>
                </c:pt>
                <c:pt idx="16">
                  <c:v>311.40863816374019</c:v>
                </c:pt>
                <c:pt idx="17">
                  <c:v>334.28321253141178</c:v>
                </c:pt>
                <c:pt idx="18">
                  <c:v>355.63498888723484</c:v>
                </c:pt>
                <c:pt idx="19">
                  <c:v>375.73341582475962</c:v>
                </c:pt>
                <c:pt idx="20">
                  <c:v>394.77665026288241</c:v>
                </c:pt>
                <c:pt idx="21">
                  <c:v>412.91548714317821</c:v>
                </c:pt>
                <c:pt idx="22">
                  <c:v>430.26782326159957</c:v>
                </c:pt>
                <c:pt idx="23">
                  <c:v>446.92777271737617</c:v>
                </c:pt>
                <c:pt idx="24">
                  <c:v>462.97121434756843</c:v>
                </c:pt>
                <c:pt idx="25">
                  <c:v>478.45710610939585</c:v>
                </c:pt>
                <c:pt idx="26">
                  <c:v>493.41592677245745</c:v>
                </c:pt>
                <c:pt idx="27">
                  <c:v>507.77673726332671</c:v>
                </c:pt>
                <c:pt idx="28">
                  <c:v>520.95811541734781</c:v>
                </c:pt>
                <c:pt idx="29">
                  <c:v>529.32136981868587</c:v>
                </c:pt>
                <c:pt idx="30">
                  <c:v>496.66381117710546</c:v>
                </c:pt>
                <c:pt idx="31">
                  <c:v>426.72290189180222</c:v>
                </c:pt>
                <c:pt idx="32">
                  <c:v>394.05071803905679</c:v>
                </c:pt>
                <c:pt idx="33">
                  <c:v>370.61838907303201</c:v>
                </c:pt>
                <c:pt idx="34">
                  <c:v>352.13888968976005</c:v>
                </c:pt>
                <c:pt idx="35">
                  <c:v>336.84387662016468</c:v>
                </c:pt>
                <c:pt idx="36">
                  <c:v>323.79830836476094</c:v>
                </c:pt>
                <c:pt idx="37">
                  <c:v>312.43757034127987</c:v>
                </c:pt>
                <c:pt idx="38">
                  <c:v>302.39071698157863</c:v>
                </c:pt>
                <c:pt idx="39">
                  <c:v>293.39927735049588</c:v>
                </c:pt>
                <c:pt idx="40">
                  <c:v>285.27514143578452</c:v>
                </c:pt>
                <c:pt idx="41">
                  <c:v>231.35904295551978</c:v>
                </c:pt>
                <c:pt idx="42">
                  <c:v>200.97748285258936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0F3-41C6-8E32-E63B32ACFD47}"/>
            </c:ext>
          </c:extLst>
        </c:ser>
        <c:bandFmts>
          <c:bandFmt>
            <c:idx val="0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bg1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2">
                    <a:shade val="37000"/>
                  </a:schemeClr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2">
                    <a:shade val="39000"/>
                  </a:schemeClr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2">
                    <a:shade val="41000"/>
                  </a:schemeClr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2">
                    <a:shade val="43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shade val="45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2">
                    <a:shade val="47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2">
                    <a:shade val="48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2">
                    <a:shade val="52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2">
                    <a:shade val="54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shade val="56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2">
                    <a:shade val="58000"/>
                  </a:schemeClr>
                </a:solidFill>
                <a:round/>
              </a:ln>
              <a:effectLst/>
            </c:spPr>
          </c:bandFmt>
          <c:bandFmt>
            <c:idx val="15"/>
            <c:spPr>
              <a:ln w="9525" cap="rnd">
                <a:solidFill>
                  <a:schemeClr val="accent2">
                    <a:shade val="60000"/>
                  </a:schemeClr>
                </a:solidFill>
                <a:round/>
              </a:ln>
              <a:effectLst/>
            </c:spPr>
          </c:bandFmt>
          <c:bandFmt>
            <c:idx val="16"/>
            <c:spPr>
              <a:ln w="9525" cap="rnd">
                <a:solidFill>
                  <a:schemeClr val="accent2">
                    <a:shade val="62000"/>
                  </a:schemeClr>
                </a:solidFill>
                <a:round/>
              </a:ln>
              <a:effectLst/>
            </c:spPr>
          </c:bandFmt>
          <c:bandFmt>
            <c:idx val="17"/>
            <c:spPr>
              <a:ln w="9525" cap="rnd">
                <a:solidFill>
                  <a:schemeClr val="accent2">
                    <a:shade val="64000"/>
                  </a:schemeClr>
                </a:solidFill>
                <a:round/>
              </a:ln>
              <a:effectLst/>
            </c:spPr>
          </c:bandFmt>
          <c:bandFmt>
            <c:idx val="18"/>
            <c:spPr>
              <a:ln w="9525" cap="rnd">
                <a:solidFill>
                  <a:schemeClr val="accent2">
                    <a:shade val="65000"/>
                  </a:schemeClr>
                </a:solidFill>
                <a:round/>
              </a:ln>
              <a:effectLst/>
            </c:spPr>
          </c:bandFmt>
          <c:bandFmt>
            <c:idx val="19"/>
            <c:spPr>
              <a:ln w="9525" cap="rnd">
                <a:solidFill>
                  <a:schemeClr val="accent2">
                    <a:shade val="67000"/>
                  </a:schemeClr>
                </a:solidFill>
                <a:round/>
              </a:ln>
              <a:effectLst/>
            </c:spPr>
          </c:bandFmt>
          <c:bandFmt>
            <c:idx val="20"/>
            <c:spPr>
              <a:ln w="9525" cap="rnd">
                <a:solidFill>
                  <a:schemeClr val="accent2">
                    <a:shade val="69000"/>
                  </a:schemeClr>
                </a:solidFill>
                <a:round/>
              </a:ln>
              <a:effectLst/>
            </c:spPr>
          </c:bandFmt>
          <c:bandFmt>
            <c:idx val="21"/>
            <c:spPr>
              <a:ln w="9525" cap="rnd">
                <a:solidFill>
                  <a:schemeClr val="accent2">
                    <a:shade val="71000"/>
                  </a:schemeClr>
                </a:solidFill>
                <a:round/>
              </a:ln>
              <a:effectLst/>
            </c:spPr>
          </c:bandFmt>
          <c:bandFmt>
            <c:idx val="22"/>
            <c:spPr>
              <a:ln w="9525" cap="rnd">
                <a:solidFill>
                  <a:schemeClr val="accent2">
                    <a:shade val="73000"/>
                  </a:schemeClr>
                </a:solidFill>
                <a:round/>
              </a:ln>
              <a:effectLst/>
            </c:spPr>
          </c:bandFmt>
          <c:bandFmt>
            <c:idx val="23"/>
            <c:spPr>
              <a:ln w="9525" cap="rnd">
                <a:solidFill>
                  <a:schemeClr val="accent2">
                    <a:shade val="75000"/>
                  </a:schemeClr>
                </a:solidFill>
                <a:round/>
              </a:ln>
              <a:effectLst/>
            </c:spPr>
          </c:bandFmt>
          <c:bandFmt>
            <c:idx val="24"/>
            <c:spPr>
              <a:ln w="9525" cap="rnd">
                <a:solidFill>
                  <a:schemeClr val="accent2">
                    <a:shade val="77000"/>
                  </a:schemeClr>
                </a:solidFill>
                <a:round/>
              </a:ln>
              <a:effectLst/>
            </c:spPr>
          </c:bandFmt>
          <c:bandFmt>
            <c:idx val="25"/>
            <c:spPr>
              <a:ln w="9525" cap="rnd">
                <a:solidFill>
                  <a:schemeClr val="accent2">
                    <a:shade val="79000"/>
                  </a:schemeClr>
                </a:solidFill>
                <a:round/>
              </a:ln>
              <a:effectLst/>
            </c:spPr>
          </c:bandFmt>
          <c:bandFmt>
            <c:idx val="26"/>
            <c:spPr>
              <a:ln w="9525" cap="rnd">
                <a:solidFill>
                  <a:schemeClr val="accent2">
                    <a:shade val="81000"/>
                  </a:schemeClr>
                </a:solidFill>
                <a:round/>
              </a:ln>
              <a:effectLst/>
            </c:spPr>
          </c:bandFmt>
          <c:bandFmt>
            <c:idx val="27"/>
            <c:spPr>
              <a:ln w="9525" cap="rnd">
                <a:solidFill>
                  <a:schemeClr val="accent2">
                    <a:shade val="82000"/>
                  </a:schemeClr>
                </a:solidFill>
                <a:round/>
              </a:ln>
              <a:effectLst/>
            </c:spPr>
          </c:bandFmt>
          <c:bandFmt>
            <c:idx val="28"/>
            <c:spPr>
              <a:ln w="9525" cap="rnd">
                <a:solidFill>
                  <a:schemeClr val="accent2">
                    <a:shade val="84000"/>
                  </a:schemeClr>
                </a:solidFill>
                <a:round/>
              </a:ln>
              <a:effectLst/>
            </c:spPr>
          </c:bandFmt>
          <c:bandFmt>
            <c:idx val="29"/>
            <c:spPr>
              <a:ln w="9525" cap="rnd">
                <a:solidFill>
                  <a:schemeClr val="accent2">
                    <a:shade val="86000"/>
                  </a:schemeClr>
                </a:solidFill>
                <a:round/>
              </a:ln>
              <a:effectLst/>
            </c:spPr>
          </c:bandFmt>
          <c:bandFmt>
            <c:idx val="30"/>
            <c:spPr>
              <a:ln w="9525" cap="rnd">
                <a:solidFill>
                  <a:schemeClr val="accent2">
                    <a:shade val="88000"/>
                  </a:schemeClr>
                </a:solidFill>
                <a:round/>
              </a:ln>
              <a:effectLst/>
            </c:spPr>
          </c:bandFmt>
          <c:bandFmt>
            <c:idx val="31"/>
            <c:spPr>
              <a:ln w="9525" cap="rnd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</c:bandFmt>
          <c:bandFmt>
            <c:idx val="32"/>
            <c:spPr>
              <a:ln w="9525" cap="rnd">
                <a:solidFill>
                  <a:schemeClr val="accent2">
                    <a:shade val="92000"/>
                  </a:schemeClr>
                </a:solidFill>
                <a:round/>
              </a:ln>
              <a:effectLst/>
            </c:spPr>
          </c:bandFmt>
          <c:bandFmt>
            <c:idx val="33"/>
            <c:spPr>
              <a:ln w="9525" cap="rnd">
                <a:solidFill>
                  <a:schemeClr val="accent2">
                    <a:shade val="94000"/>
                  </a:schemeClr>
                </a:solidFill>
                <a:round/>
              </a:ln>
              <a:effectLst/>
            </c:spPr>
          </c:bandFmt>
          <c:bandFmt>
            <c:idx val="34"/>
            <c:spPr>
              <a:ln w="9525" cap="rnd">
                <a:solidFill>
                  <a:schemeClr val="accent2">
                    <a:shade val="96000"/>
                  </a:schemeClr>
                </a:solidFill>
                <a:round/>
              </a:ln>
              <a:effectLst/>
            </c:spPr>
          </c:bandFmt>
          <c:bandFmt>
            <c:idx val="35"/>
            <c:spPr>
              <a:ln w="9525" cap="rnd">
                <a:solidFill>
                  <a:schemeClr val="accent2">
                    <a:shade val="98000"/>
                  </a:schemeClr>
                </a:solidFill>
                <a:round/>
              </a:ln>
              <a:effectLst/>
            </c:spPr>
          </c:bandFmt>
          <c:bandFmt>
            <c:idx val="36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37"/>
            <c:spPr>
              <a:ln w="9525" cap="rnd">
                <a:solidFill>
                  <a:schemeClr val="accent2">
                    <a:tint val="99000"/>
                  </a:schemeClr>
                </a:solidFill>
                <a:round/>
              </a:ln>
              <a:effectLst/>
            </c:spPr>
          </c:bandFmt>
          <c:bandFmt>
            <c:idx val="38"/>
            <c:spPr>
              <a:ln w="9525" cap="rnd">
                <a:solidFill>
                  <a:schemeClr val="accent2">
                    <a:tint val="97000"/>
                  </a:schemeClr>
                </a:solidFill>
                <a:round/>
              </a:ln>
              <a:effectLst/>
            </c:spPr>
          </c:bandFmt>
          <c:bandFmt>
            <c:idx val="39"/>
            <c:spPr>
              <a:ln w="9525" cap="rnd">
                <a:solidFill>
                  <a:schemeClr val="accent2">
                    <a:tint val="95000"/>
                  </a:schemeClr>
                </a:solidFill>
                <a:round/>
              </a:ln>
              <a:effectLst/>
            </c:spPr>
          </c:bandFmt>
          <c:bandFmt>
            <c:idx val="40"/>
            <c:spPr>
              <a:ln w="9525" cap="rnd">
                <a:solidFill>
                  <a:schemeClr val="accent2">
                    <a:tint val="93000"/>
                  </a:schemeClr>
                </a:solidFill>
                <a:round/>
              </a:ln>
              <a:effectLst/>
            </c:spPr>
          </c:bandFmt>
          <c:bandFmt>
            <c:idx val="41"/>
            <c:spPr>
              <a:ln w="9525" cap="rnd">
                <a:solidFill>
                  <a:schemeClr val="accent2">
                    <a:tint val="91000"/>
                  </a:schemeClr>
                </a:solidFill>
                <a:round/>
              </a:ln>
              <a:effectLst/>
            </c:spPr>
          </c:bandFmt>
          <c:bandFmt>
            <c:idx val="42"/>
            <c:spPr>
              <a:ln w="9525" cap="rnd">
                <a:solidFill>
                  <a:schemeClr val="accent2">
                    <a:tint val="89000"/>
                  </a:schemeClr>
                </a:solidFill>
                <a:round/>
              </a:ln>
              <a:effectLst/>
            </c:spPr>
          </c:bandFmt>
          <c:bandFmt>
            <c:idx val="43"/>
            <c:spPr>
              <a:ln w="9525" cap="rnd">
                <a:solidFill>
                  <a:schemeClr val="accent2">
                    <a:tint val="87000"/>
                  </a:schemeClr>
                </a:solidFill>
                <a:round/>
              </a:ln>
              <a:effectLst/>
            </c:spPr>
          </c:bandFmt>
          <c:bandFmt>
            <c:idx val="44"/>
            <c:spPr>
              <a:ln w="9525" cap="rnd">
                <a:solidFill>
                  <a:schemeClr val="accent2">
                    <a:tint val="85000"/>
                  </a:schemeClr>
                </a:solidFill>
                <a:round/>
              </a:ln>
              <a:effectLst/>
            </c:spPr>
          </c:bandFmt>
          <c:bandFmt>
            <c:idx val="45"/>
            <c:spPr>
              <a:ln w="9525" cap="rnd">
                <a:solidFill>
                  <a:schemeClr val="accent2">
                    <a:tint val="83000"/>
                  </a:schemeClr>
                </a:solidFill>
                <a:round/>
              </a:ln>
              <a:effectLst/>
            </c:spPr>
          </c:bandFmt>
          <c:bandFmt>
            <c:idx val="46"/>
            <c:spPr>
              <a:ln w="9525" cap="rnd">
                <a:solidFill>
                  <a:schemeClr val="accent2">
                    <a:tint val="82000"/>
                  </a:schemeClr>
                </a:solidFill>
                <a:round/>
              </a:ln>
              <a:effectLst/>
            </c:spPr>
          </c:bandFmt>
          <c:bandFmt>
            <c:idx val="47"/>
            <c:spPr>
              <a:ln w="9525" cap="rnd">
                <a:solidFill>
                  <a:schemeClr val="accent2">
                    <a:tint val="80000"/>
                  </a:schemeClr>
                </a:solidFill>
                <a:round/>
              </a:ln>
              <a:effectLst/>
            </c:spPr>
          </c:bandFmt>
          <c:bandFmt>
            <c:idx val="48"/>
            <c:spPr>
              <a:ln w="9525" cap="rnd">
                <a:solidFill>
                  <a:schemeClr val="accent2">
                    <a:tint val="78000"/>
                  </a:schemeClr>
                </a:solidFill>
                <a:round/>
              </a:ln>
              <a:effectLst/>
            </c:spPr>
          </c:bandFmt>
          <c:bandFmt>
            <c:idx val="49"/>
            <c:spPr>
              <a:ln w="9525" cap="rnd">
                <a:solidFill>
                  <a:schemeClr val="accent2">
                    <a:tint val="76000"/>
                  </a:schemeClr>
                </a:solidFill>
                <a:round/>
              </a:ln>
              <a:effectLst/>
            </c:spPr>
          </c:bandFmt>
          <c:bandFmt>
            <c:idx val="50"/>
            <c:spPr>
              <a:ln w="9525" cap="rnd">
                <a:solidFill>
                  <a:schemeClr val="accent2">
                    <a:tint val="74000"/>
                  </a:schemeClr>
                </a:solidFill>
                <a:round/>
              </a:ln>
              <a:effectLst/>
            </c:spPr>
          </c:bandFmt>
          <c:bandFmt>
            <c:idx val="51"/>
            <c:spPr>
              <a:ln w="9525" cap="rnd">
                <a:solidFill>
                  <a:schemeClr val="accent2">
                    <a:tint val="72000"/>
                  </a:schemeClr>
                </a:solidFill>
                <a:round/>
              </a:ln>
              <a:effectLst/>
            </c:spPr>
          </c:bandFmt>
          <c:bandFmt>
            <c:idx val="52"/>
            <c:spPr>
              <a:ln w="9525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</c:bandFmt>
          <c:bandFmt>
            <c:idx val="53"/>
            <c:spPr>
              <a:ln w="9525" cap="rnd">
                <a:solidFill>
                  <a:schemeClr val="accent2">
                    <a:tint val="68000"/>
                  </a:schemeClr>
                </a:solidFill>
                <a:round/>
              </a:ln>
              <a:effectLst/>
            </c:spPr>
          </c:bandFmt>
          <c:bandFmt>
            <c:idx val="54"/>
            <c:spPr>
              <a:ln w="9525" cap="rnd">
                <a:solidFill>
                  <a:schemeClr val="accent2">
                    <a:tint val="66000"/>
                  </a:schemeClr>
                </a:solidFill>
                <a:round/>
              </a:ln>
              <a:effectLst/>
            </c:spPr>
          </c:bandFmt>
          <c:bandFmt>
            <c:idx val="55"/>
            <c:spPr>
              <a:ln w="9525" cap="rnd">
                <a:solidFill>
                  <a:schemeClr val="accent2">
                    <a:tint val="65000"/>
                  </a:schemeClr>
                </a:solidFill>
                <a:round/>
              </a:ln>
              <a:effectLst/>
            </c:spPr>
          </c:bandFmt>
          <c:bandFmt>
            <c:idx val="56"/>
            <c:spPr>
              <a:ln w="9525" cap="rnd">
                <a:solidFill>
                  <a:schemeClr val="accent2">
                    <a:tint val="63000"/>
                  </a:schemeClr>
                </a:solidFill>
                <a:round/>
              </a:ln>
              <a:effectLst/>
            </c:spPr>
          </c:bandFmt>
          <c:bandFmt>
            <c:idx val="57"/>
            <c:spPr>
              <a:ln w="9525" cap="rnd">
                <a:solidFill>
                  <a:schemeClr val="accent2">
                    <a:tint val="61000"/>
                  </a:schemeClr>
                </a:solidFill>
                <a:round/>
              </a:ln>
              <a:effectLst/>
            </c:spPr>
          </c:bandFmt>
          <c:bandFmt>
            <c:idx val="58"/>
            <c:spPr>
              <a:ln w="9525" cap="rnd">
                <a:solidFill>
                  <a:schemeClr val="accent2">
                    <a:tint val="59000"/>
                  </a:schemeClr>
                </a:solidFill>
                <a:round/>
              </a:ln>
              <a:effectLst/>
            </c:spPr>
          </c:bandFmt>
          <c:bandFmt>
            <c:idx val="59"/>
            <c:spPr>
              <a:ln w="9525" cap="rnd">
                <a:solidFill>
                  <a:schemeClr val="accent2">
                    <a:tint val="57000"/>
                  </a:schemeClr>
                </a:solidFill>
                <a:round/>
              </a:ln>
              <a:effectLst/>
            </c:spPr>
          </c:bandFmt>
          <c:bandFmt>
            <c:idx val="60"/>
            <c:spPr>
              <a:ln w="9525" cap="rnd">
                <a:solidFill>
                  <a:schemeClr val="accent2">
                    <a:tint val="55000"/>
                  </a:schemeClr>
                </a:solidFill>
                <a:round/>
              </a:ln>
              <a:effectLst/>
            </c:spPr>
          </c:bandFmt>
          <c:bandFmt>
            <c:idx val="61"/>
            <c:spPr>
              <a:ln w="9525" cap="rnd">
                <a:solidFill>
                  <a:schemeClr val="accent2">
                    <a:tint val="53000"/>
                  </a:schemeClr>
                </a:solidFill>
                <a:round/>
              </a:ln>
              <a:effectLst/>
            </c:spPr>
          </c:bandFmt>
          <c:bandFmt>
            <c:idx val="62"/>
            <c:spPr>
              <a:ln w="9525" cap="rnd">
                <a:solidFill>
                  <a:schemeClr val="accent2">
                    <a:tint val="51000"/>
                  </a:schemeClr>
                </a:solidFill>
                <a:round/>
              </a:ln>
              <a:effectLst/>
            </c:spPr>
          </c:bandFmt>
          <c:bandFmt>
            <c:idx val="63"/>
            <c:spPr>
              <a:ln w="9525" cap="rnd">
                <a:solidFill>
                  <a:schemeClr val="accent2">
                    <a:tint val="49000"/>
                  </a:schemeClr>
                </a:solidFill>
                <a:round/>
              </a:ln>
              <a:effectLst/>
            </c:spPr>
          </c:bandFmt>
          <c:bandFmt>
            <c:idx val="64"/>
            <c:spPr>
              <a:ln w="9525" cap="rnd">
                <a:solidFill>
                  <a:schemeClr val="accent2">
                    <a:tint val="48000"/>
                  </a:schemeClr>
                </a:solidFill>
                <a:round/>
              </a:ln>
              <a:effectLst/>
            </c:spPr>
          </c:bandFmt>
          <c:bandFmt>
            <c:idx val="65"/>
            <c:spPr>
              <a:ln w="9525" cap="rnd">
                <a:solidFill>
                  <a:schemeClr val="accent2">
                    <a:tint val="46000"/>
                  </a:schemeClr>
                </a:solidFill>
                <a:round/>
              </a:ln>
              <a:effectLst/>
            </c:spPr>
          </c:bandFmt>
          <c:bandFmt>
            <c:idx val="66"/>
            <c:spPr>
              <a:ln w="9525" cap="rnd">
                <a:solidFill>
                  <a:schemeClr val="accent2">
                    <a:tint val="44000"/>
                  </a:schemeClr>
                </a:solidFill>
                <a:round/>
              </a:ln>
              <a:effectLst/>
            </c:spPr>
          </c:bandFmt>
          <c:bandFmt>
            <c:idx val="67"/>
            <c:spPr>
              <a:ln w="9525" cap="rnd">
                <a:solidFill>
                  <a:schemeClr val="accent2">
                    <a:tint val="42000"/>
                  </a:schemeClr>
                </a:solidFill>
                <a:round/>
              </a:ln>
              <a:effectLst/>
            </c:spPr>
          </c:bandFmt>
          <c:bandFmt>
            <c:idx val="68"/>
            <c:spPr>
              <a:ln w="9525" cap="rnd">
                <a:solidFill>
                  <a:schemeClr val="accent2">
                    <a:tint val="40000"/>
                  </a:schemeClr>
                </a:solidFill>
                <a:round/>
              </a:ln>
              <a:effectLst/>
            </c:spPr>
          </c:bandFmt>
          <c:bandFmt>
            <c:idx val="69"/>
            <c:spPr>
              <a:ln w="9525" cap="rnd">
                <a:solidFill>
                  <a:schemeClr val="accent2">
                    <a:tint val="38000"/>
                  </a:schemeClr>
                </a:solidFill>
                <a:round/>
              </a:ln>
              <a:effectLst/>
            </c:spPr>
          </c:bandFmt>
          <c:bandFmt>
            <c:idx val="70"/>
            <c:spPr>
              <a:ln w="9525" cap="rnd">
                <a:solidFill>
                  <a:schemeClr val="accent2">
                    <a:tint val="36000"/>
                  </a:schemeClr>
                </a:solidFill>
                <a:round/>
              </a:ln>
              <a:effectLst/>
            </c:spPr>
          </c:bandFmt>
          <c:bandFmt>
            <c:idx val="71"/>
            <c:spPr>
              <a:ln w="9525" cap="rnd">
                <a:solidFill>
                  <a:schemeClr val="accent2">
                    <a:tint val="34000"/>
                  </a:schemeClr>
                </a:solidFill>
                <a:round/>
              </a:ln>
              <a:effectLst/>
            </c:spPr>
          </c:bandFmt>
        </c:bandFmts>
        <c:axId val="1450862591"/>
        <c:axId val="1450864255"/>
        <c:axId val="1457987055"/>
      </c:surfaceChart>
      <c:catAx>
        <c:axId val="14508625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  <c:auto val="1"/>
        <c:lblAlgn val="ctr"/>
        <c:lblOffset val="100"/>
        <c:noMultiLvlLbl val="0"/>
      </c:catAx>
      <c:valAx>
        <c:axId val="14508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2591"/>
        <c:crosses val="autoZero"/>
        <c:crossBetween val="midCat"/>
        <c:majorUnit val="10"/>
      </c:valAx>
      <c:serAx>
        <c:axId val="1457987055"/>
        <c:scaling>
          <c:orientation val="maxMin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6425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'Ti64'!$E$61</c:f>
              <c:strCache>
                <c:ptCount val="1"/>
                <c:pt idx="0">
                  <c:v>σ(yield) [Mpa]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'Ti64'!$B$62:$B$1042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'Ti64'!$E$62:$E$1042</c:f>
              <c:numCache>
                <c:formatCode>0</c:formatCode>
                <c:ptCount val="981"/>
                <c:pt idx="0">
                  <c:v>1022.35436032</c:v>
                </c:pt>
                <c:pt idx="1">
                  <c:v>1020.7805807847119</c:v>
                </c:pt>
                <c:pt idx="2">
                  <c:v>1019.2166812805119</c:v>
                </c:pt>
                <c:pt idx="3">
                  <c:v>1017.662600755432</c:v>
                </c:pt>
                <c:pt idx="4">
                  <c:v>1016.1182782955519</c:v>
                </c:pt>
                <c:pt idx="5">
                  <c:v>1014.583653125</c:v>
                </c:pt>
                <c:pt idx="6">
                  <c:v>1013.058664605952</c:v>
                </c:pt>
                <c:pt idx="7">
                  <c:v>1011.5432522386319</c:v>
                </c:pt>
                <c:pt idx="8">
                  <c:v>1010.0373556613119</c:v>
                </c:pt>
                <c:pt idx="9">
                  <c:v>1008.5409146503119</c:v>
                </c:pt>
                <c:pt idx="10">
                  <c:v>1007.0538691199999</c:v>
                </c:pt>
                <c:pt idx="11">
                  <c:v>1005.576159122792</c:v>
                </c:pt>
                <c:pt idx="12">
                  <c:v>1004.107724849152</c:v>
                </c:pt>
                <c:pt idx="13">
                  <c:v>1002.6485066275919</c:v>
                </c:pt>
                <c:pt idx="14">
                  <c:v>1001.198444924672</c:v>
                </c:pt>
                <c:pt idx="15">
                  <c:v>999.75748034499998</c:v>
                </c:pt>
                <c:pt idx="16">
                  <c:v>998.32555363123197</c:v>
                </c:pt>
                <c:pt idx="17">
                  <c:v>996.90260566407198</c:v>
                </c:pt>
                <c:pt idx="18">
                  <c:v>995.48857746227202</c:v>
                </c:pt>
                <c:pt idx="19">
                  <c:v>994.08341018263195</c:v>
                </c:pt>
                <c:pt idx="20">
                  <c:v>992.68704511999999</c:v>
                </c:pt>
                <c:pt idx="21">
                  <c:v>991.29942370727201</c:v>
                </c:pt>
                <c:pt idx="22">
                  <c:v>989.92048751539187</c:v>
                </c:pt>
                <c:pt idx="23">
                  <c:v>988.55017825335199</c:v>
                </c:pt>
                <c:pt idx="24">
                  <c:v>987.18843776819199</c:v>
                </c:pt>
                <c:pt idx="25">
                  <c:v>985.83520804499994</c:v>
                </c:pt>
                <c:pt idx="26">
                  <c:v>984.49043120691204</c:v>
                </c:pt>
                <c:pt idx="27">
                  <c:v>983.15404951511198</c:v>
                </c:pt>
                <c:pt idx="28">
                  <c:v>981.82600536883194</c:v>
                </c:pt>
                <c:pt idx="29">
                  <c:v>980.50624130535198</c:v>
                </c:pt>
                <c:pt idx="30">
                  <c:v>979.19470000000001</c:v>
                </c:pt>
                <c:pt idx="31">
                  <c:v>977.89132426615197</c:v>
                </c:pt>
                <c:pt idx="32">
                  <c:v>976.596057055232</c:v>
                </c:pt>
                <c:pt idx="33">
                  <c:v>975.308841456712</c:v>
                </c:pt>
                <c:pt idx="34">
                  <c:v>974.02962069811201</c:v>
                </c:pt>
                <c:pt idx="35">
                  <c:v>972.75833814499993</c:v>
                </c:pt>
                <c:pt idx="36">
                  <c:v>971.49493730099198</c:v>
                </c:pt>
                <c:pt idx="37">
                  <c:v>970.23936180775195</c:v>
                </c:pt>
                <c:pt idx="38">
                  <c:v>968.99155544499206</c:v>
                </c:pt>
                <c:pt idx="39">
                  <c:v>967.75146213047185</c:v>
                </c:pt>
                <c:pt idx="40">
                  <c:v>966.51902591999988</c:v>
                </c:pt>
                <c:pt idx="41">
                  <c:v>965.29419100743189</c:v>
                </c:pt>
                <c:pt idx="42">
                  <c:v>964.07690172467187</c:v>
                </c:pt>
                <c:pt idx="43">
                  <c:v>962.8671025416719</c:v>
                </c:pt>
                <c:pt idx="44">
                  <c:v>961.66473806643194</c:v>
                </c:pt>
                <c:pt idx="45">
                  <c:v>960.46975304499995</c:v>
                </c:pt>
                <c:pt idx="46">
                  <c:v>959.282092361472</c:v>
                </c:pt>
                <c:pt idx="47">
                  <c:v>958.10170103799192</c:v>
                </c:pt>
                <c:pt idx="48">
                  <c:v>956.92852423475188</c:v>
                </c:pt>
                <c:pt idx="49">
                  <c:v>955.76250724999193</c:v>
                </c:pt>
                <c:pt idx="50">
                  <c:v>954.60359551999989</c:v>
                </c:pt>
                <c:pt idx="51">
                  <c:v>953.45173461911202</c:v>
                </c:pt>
                <c:pt idx="52">
                  <c:v>952.3068702597119</c:v>
                </c:pt>
                <c:pt idx="53">
                  <c:v>951.16894829223202</c:v>
                </c:pt>
                <c:pt idx="54">
                  <c:v>950.03791470515205</c:v>
                </c:pt>
                <c:pt idx="55">
                  <c:v>948.91371562500001</c:v>
                </c:pt>
                <c:pt idx="56">
                  <c:v>947.79629731635191</c:v>
                </c:pt>
                <c:pt idx="57">
                  <c:v>946.68560618183187</c:v>
                </c:pt>
                <c:pt idx="58">
                  <c:v>945.58158876211201</c:v>
                </c:pt>
                <c:pt idx="59">
                  <c:v>944.48419173591196</c:v>
                </c:pt>
                <c:pt idx="60">
                  <c:v>943.39336191999996</c:v>
                </c:pt>
                <c:pt idx="61">
                  <c:v>942.30904626919198</c:v>
                </c:pt>
                <c:pt idx="62">
                  <c:v>941.23119187635189</c:v>
                </c:pt>
                <c:pt idx="63">
                  <c:v>940.15974597239187</c:v>
                </c:pt>
                <c:pt idx="64">
                  <c:v>939.09465592627203</c:v>
                </c:pt>
                <c:pt idx="65">
                  <c:v>938.03586924499996</c:v>
                </c:pt>
                <c:pt idx="66">
                  <c:v>936.98333357363197</c:v>
                </c:pt>
                <c:pt idx="67">
                  <c:v>935.93699669527189</c:v>
                </c:pt>
                <c:pt idx="68">
                  <c:v>934.896806531072</c:v>
                </c:pt>
                <c:pt idx="69">
                  <c:v>933.86271114023191</c:v>
                </c:pt>
                <c:pt idx="70">
                  <c:v>932.83465871999999</c:v>
                </c:pt>
                <c:pt idx="71">
                  <c:v>931.81259760567195</c:v>
                </c:pt>
                <c:pt idx="72">
                  <c:v>930.79647627059194</c:v>
                </c:pt>
                <c:pt idx="73">
                  <c:v>929.78624332615198</c:v>
                </c:pt>
                <c:pt idx="74">
                  <c:v>928.78184752179186</c:v>
                </c:pt>
                <c:pt idx="75">
                  <c:v>927.78323774499995</c:v>
                </c:pt>
                <c:pt idx="76">
                  <c:v>926.79036302131192</c:v>
                </c:pt>
                <c:pt idx="77">
                  <c:v>925.803172514312</c:v>
                </c:pt>
                <c:pt idx="78">
                  <c:v>924.82161552563196</c:v>
                </c:pt>
                <c:pt idx="79">
                  <c:v>923.84564149495191</c:v>
                </c:pt>
                <c:pt idx="80">
                  <c:v>922.87519999999995</c:v>
                </c:pt>
                <c:pt idx="81">
                  <c:v>921.91024075655196</c:v>
                </c:pt>
                <c:pt idx="82">
                  <c:v>920.95071361843202</c:v>
                </c:pt>
                <c:pt idx="83">
                  <c:v>919.99656857751199</c:v>
                </c:pt>
                <c:pt idx="84">
                  <c:v>919.04775576371185</c:v>
                </c:pt>
                <c:pt idx="85">
                  <c:v>918.10422544499988</c:v>
                </c:pt>
                <c:pt idx="86">
                  <c:v>917.16592802739194</c:v>
                </c:pt>
                <c:pt idx="87">
                  <c:v>916.23281405495197</c:v>
                </c:pt>
                <c:pt idx="88">
                  <c:v>915.30483420979192</c:v>
                </c:pt>
                <c:pt idx="89">
                  <c:v>914.38193931207195</c:v>
                </c:pt>
                <c:pt idx="90">
                  <c:v>913.46408031999988</c:v>
                </c:pt>
                <c:pt idx="91">
                  <c:v>912.55120832983198</c:v>
                </c:pt>
                <c:pt idx="92">
                  <c:v>911.64327457587194</c:v>
                </c:pt>
                <c:pt idx="93">
                  <c:v>910.74023043047202</c:v>
                </c:pt>
                <c:pt idx="94">
                  <c:v>909.84202740403191</c:v>
                </c:pt>
                <c:pt idx="95">
                  <c:v>908.94861714499996</c:v>
                </c:pt>
                <c:pt idx="96">
                  <c:v>908.05995143987195</c:v>
                </c:pt>
                <c:pt idx="97">
                  <c:v>907.1759822131919</c:v>
                </c:pt>
                <c:pt idx="98">
                  <c:v>906.29666152755192</c:v>
                </c:pt>
                <c:pt idx="99">
                  <c:v>905.42194158359189</c:v>
                </c:pt>
                <c:pt idx="100">
                  <c:v>904.55177472000003</c:v>
                </c:pt>
                <c:pt idx="101">
                  <c:v>903.68611341351198</c:v>
                </c:pt>
                <c:pt idx="102">
                  <c:v>902.82491027891206</c:v>
                </c:pt>
                <c:pt idx="103">
                  <c:v>901.9681180690319</c:v>
                </c:pt>
                <c:pt idx="104">
                  <c:v>901.11568967475193</c:v>
                </c:pt>
                <c:pt idx="105">
                  <c:v>900.267578125</c:v>
                </c:pt>
                <c:pt idx="106">
                  <c:v>899.42373658675194</c:v>
                </c:pt>
                <c:pt idx="107">
                  <c:v>898.58411836503194</c:v>
                </c:pt>
                <c:pt idx="108">
                  <c:v>897.74867690291194</c:v>
                </c:pt>
                <c:pt idx="109">
                  <c:v>896.91736578151199</c:v>
                </c:pt>
                <c:pt idx="110">
                  <c:v>896.09013872000003</c:v>
                </c:pt>
                <c:pt idx="111">
                  <c:v>895.26694957559198</c:v>
                </c:pt>
                <c:pt idx="112">
                  <c:v>894.447752343552</c:v>
                </c:pt>
                <c:pt idx="113">
                  <c:v>893.632501157192</c:v>
                </c:pt>
                <c:pt idx="114">
                  <c:v>892.821150287872</c:v>
                </c:pt>
                <c:pt idx="115">
                  <c:v>892.01365414499992</c:v>
                </c:pt>
                <c:pt idx="116">
                  <c:v>891.20996727603188</c:v>
                </c:pt>
                <c:pt idx="117">
                  <c:v>890.41004436647199</c:v>
                </c:pt>
                <c:pt idx="118">
                  <c:v>889.61384023987193</c:v>
                </c:pt>
                <c:pt idx="119">
                  <c:v>888.82130985783192</c:v>
                </c:pt>
                <c:pt idx="120">
                  <c:v>888.03240831999994</c:v>
                </c:pt>
                <c:pt idx="121">
                  <c:v>887.24709086407188</c:v>
                </c:pt>
                <c:pt idx="122">
                  <c:v>886.46531286579204</c:v>
                </c:pt>
                <c:pt idx="123">
                  <c:v>885.68702983895207</c:v>
                </c:pt>
                <c:pt idx="124">
                  <c:v>884.91219743539193</c:v>
                </c:pt>
                <c:pt idx="125">
                  <c:v>884.14077144499993</c:v>
                </c:pt>
                <c:pt idx="126">
                  <c:v>883.3727077957119</c:v>
                </c:pt>
                <c:pt idx="127">
                  <c:v>882.60796255351192</c:v>
                </c:pt>
                <c:pt idx="128">
                  <c:v>881.84649192243194</c:v>
                </c:pt>
                <c:pt idx="129">
                  <c:v>881.088252244552</c:v>
                </c:pt>
                <c:pt idx="130">
                  <c:v>880.33319999999992</c:v>
                </c:pt>
                <c:pt idx="131">
                  <c:v>879.58129180695198</c:v>
                </c:pt>
                <c:pt idx="132">
                  <c:v>878.83248442163199</c:v>
                </c:pt>
                <c:pt idx="133">
                  <c:v>878.08673473831197</c:v>
                </c:pt>
                <c:pt idx="134">
                  <c:v>877.34399978931197</c:v>
                </c:pt>
                <c:pt idx="135">
                  <c:v>876.60423674499998</c:v>
                </c:pt>
                <c:pt idx="136">
                  <c:v>875.86740291379192</c:v>
                </c:pt>
                <c:pt idx="137">
                  <c:v>875.13345574215191</c:v>
                </c:pt>
                <c:pt idx="138">
                  <c:v>874.40235281459195</c:v>
                </c:pt>
                <c:pt idx="139">
                  <c:v>873.67405185367204</c:v>
                </c:pt>
                <c:pt idx="140">
                  <c:v>872.94851071999994</c:v>
                </c:pt>
                <c:pt idx="141">
                  <c:v>872.22568741223188</c:v>
                </c:pt>
                <c:pt idx="142">
                  <c:v>871.50554006707205</c:v>
                </c:pt>
                <c:pt idx="143">
                  <c:v>870.78802695927197</c:v>
                </c:pt>
                <c:pt idx="144">
                  <c:v>870.07310650163197</c:v>
                </c:pt>
                <c:pt idx="145">
                  <c:v>869.360737245</c:v>
                </c:pt>
                <c:pt idx="146">
                  <c:v>868.65087787827201</c:v>
                </c:pt>
                <c:pt idx="147">
                  <c:v>867.94348722839197</c:v>
                </c:pt>
                <c:pt idx="148">
                  <c:v>867.23852426035194</c:v>
                </c:pt>
                <c:pt idx="149">
                  <c:v>866.53594807719207</c:v>
                </c:pt>
                <c:pt idx="150">
                  <c:v>865.83571792000009</c:v>
                </c:pt>
                <c:pt idx="151">
                  <c:v>865.13779316791192</c:v>
                </c:pt>
                <c:pt idx="152">
                  <c:v>864.44213333811194</c:v>
                </c:pt>
                <c:pt idx="153">
                  <c:v>863.74869808583196</c:v>
                </c:pt>
                <c:pt idx="154">
                  <c:v>863.057447204352</c:v>
                </c:pt>
                <c:pt idx="155">
                  <c:v>862.36834062499997</c:v>
                </c:pt>
                <c:pt idx="156">
                  <c:v>861.68133841715189</c:v>
                </c:pt>
                <c:pt idx="157">
                  <c:v>860.99640078823188</c:v>
                </c:pt>
                <c:pt idx="158">
                  <c:v>860.31348808371195</c:v>
                </c:pt>
                <c:pt idx="159">
                  <c:v>859.63256078711197</c:v>
                </c:pt>
                <c:pt idx="160">
                  <c:v>858.95357951999995</c:v>
                </c:pt>
                <c:pt idx="161">
                  <c:v>858.27650504199187</c:v>
                </c:pt>
                <c:pt idx="162">
                  <c:v>857.60129825075194</c:v>
                </c:pt>
                <c:pt idx="163">
                  <c:v>856.92792018199202</c:v>
                </c:pt>
                <c:pt idx="164">
                  <c:v>856.25633200947198</c:v>
                </c:pt>
                <c:pt idx="165">
                  <c:v>855.58649504499999</c:v>
                </c:pt>
                <c:pt idx="166">
                  <c:v>854.91837073843192</c:v>
                </c:pt>
                <c:pt idx="167">
                  <c:v>854.25192067767205</c:v>
                </c:pt>
                <c:pt idx="168">
                  <c:v>853.58710658867199</c:v>
                </c:pt>
                <c:pt idx="169">
                  <c:v>852.92389033543202</c:v>
                </c:pt>
                <c:pt idx="170">
                  <c:v>852.26223392000009</c:v>
                </c:pt>
                <c:pt idx="171">
                  <c:v>851.60209948247189</c:v>
                </c:pt>
                <c:pt idx="172">
                  <c:v>850.94344930099203</c:v>
                </c:pt>
                <c:pt idx="173">
                  <c:v>850.28624579175198</c:v>
                </c:pt>
                <c:pt idx="174">
                  <c:v>849.63045150899188</c:v>
                </c:pt>
                <c:pt idx="175">
                  <c:v>848.97602914499998</c:v>
                </c:pt>
                <c:pt idx="176">
                  <c:v>848.32294153011196</c:v>
                </c:pt>
                <c:pt idx="177">
                  <c:v>847.67115163271194</c:v>
                </c:pt>
                <c:pt idx="178">
                  <c:v>847.02062255923192</c:v>
                </c:pt>
                <c:pt idx="179">
                  <c:v>846.37131755415203</c:v>
                </c:pt>
                <c:pt idx="180">
                  <c:v>845.72319999999991</c:v>
                </c:pt>
                <c:pt idx="181">
                  <c:v>845.07623341735189</c:v>
                </c:pt>
                <c:pt idx="182">
                  <c:v>844.43038146483207</c:v>
                </c:pt>
                <c:pt idx="183">
                  <c:v>843.78560793911186</c:v>
                </c:pt>
                <c:pt idx="184">
                  <c:v>843.14187677491191</c:v>
                </c:pt>
                <c:pt idx="185">
                  <c:v>842.49915204500007</c:v>
                </c:pt>
                <c:pt idx="186">
                  <c:v>841.85739796019197</c:v>
                </c:pt>
                <c:pt idx="187">
                  <c:v>841.21657886935191</c:v>
                </c:pt>
                <c:pt idx="188">
                  <c:v>840.57665925939193</c:v>
                </c:pt>
                <c:pt idx="189">
                  <c:v>839.93760375527199</c:v>
                </c:pt>
                <c:pt idx="190">
                  <c:v>839.29937711999992</c:v>
                </c:pt>
                <c:pt idx="191">
                  <c:v>838.66194425463198</c:v>
                </c:pt>
                <c:pt idx="192">
                  <c:v>838.02527019827198</c:v>
                </c:pt>
                <c:pt idx="193">
                  <c:v>837.38932012807197</c:v>
                </c:pt>
                <c:pt idx="194">
                  <c:v>836.75405935923186</c:v>
                </c:pt>
                <c:pt idx="195">
                  <c:v>836.11945334500001</c:v>
                </c:pt>
                <c:pt idx="196">
                  <c:v>835.48546767667199</c:v>
                </c:pt>
                <c:pt idx="197">
                  <c:v>834.85206808359192</c:v>
                </c:pt>
                <c:pt idx="198">
                  <c:v>834.21922043315192</c:v>
                </c:pt>
                <c:pt idx="199">
                  <c:v>833.58689073079199</c:v>
                </c:pt>
                <c:pt idx="200">
                  <c:v>832.95504512000002</c:v>
                </c:pt>
                <c:pt idx="201">
                  <c:v>832.323649882312</c:v>
                </c:pt>
                <c:pt idx="202">
                  <c:v>831.69267143731201</c:v>
                </c:pt>
                <c:pt idx="203">
                  <c:v>831.06207634263205</c:v>
                </c:pt>
                <c:pt idx="204">
                  <c:v>830.43183129395197</c:v>
                </c:pt>
                <c:pt idx="205">
                  <c:v>829.80190312499997</c:v>
                </c:pt>
                <c:pt idx="206">
                  <c:v>829.172258807552</c:v>
                </c:pt>
                <c:pt idx="207">
                  <c:v>828.54286545143191</c:v>
                </c:pt>
                <c:pt idx="208">
                  <c:v>827.91369030451199</c:v>
                </c:pt>
                <c:pt idx="209">
                  <c:v>827.28470075271196</c:v>
                </c:pt>
                <c:pt idx="210">
                  <c:v>826.65586431999986</c:v>
                </c:pt>
                <c:pt idx="211">
                  <c:v>826.02714866839187</c:v>
                </c:pt>
                <c:pt idx="212">
                  <c:v>825.39852159795203</c:v>
                </c:pt>
                <c:pt idx="213">
                  <c:v>824.76995104679202</c:v>
                </c:pt>
                <c:pt idx="214">
                  <c:v>824.14140509107187</c:v>
                </c:pt>
                <c:pt idx="215">
                  <c:v>823.51285194499985</c:v>
                </c:pt>
                <c:pt idx="216">
                  <c:v>822.88425996083197</c:v>
                </c:pt>
                <c:pt idx="217">
                  <c:v>822.25559762887201</c:v>
                </c:pt>
                <c:pt idx="218">
                  <c:v>821.62683357747198</c:v>
                </c:pt>
                <c:pt idx="219">
                  <c:v>820.99793657303201</c:v>
                </c:pt>
                <c:pt idx="220">
                  <c:v>820.36887551999996</c:v>
                </c:pt>
                <c:pt idx="221">
                  <c:v>819.73961946087195</c:v>
                </c:pt>
                <c:pt idx="222">
                  <c:v>819.11013757619196</c:v>
                </c:pt>
                <c:pt idx="223">
                  <c:v>818.48039918455197</c:v>
                </c:pt>
                <c:pt idx="224">
                  <c:v>817.85037374259196</c:v>
                </c:pt>
                <c:pt idx="225">
                  <c:v>817.220030845</c:v>
                </c:pt>
                <c:pt idx="226">
                  <c:v>816.58934022451194</c:v>
                </c:pt>
                <c:pt idx="227">
                  <c:v>815.95827175191198</c:v>
                </c:pt>
                <c:pt idx="228">
                  <c:v>815.32679543603206</c:v>
                </c:pt>
                <c:pt idx="229">
                  <c:v>814.69488142375189</c:v>
                </c:pt>
                <c:pt idx="230">
                  <c:v>814.0625</c:v>
                </c:pt>
                <c:pt idx="231">
                  <c:v>813.42962158775197</c:v>
                </c:pt>
                <c:pt idx="232">
                  <c:v>812.79621674803195</c:v>
                </c:pt>
                <c:pt idx="233">
                  <c:v>812.16225617991188</c:v>
                </c:pt>
                <c:pt idx="234">
                  <c:v>811.527710720512</c:v>
                </c:pt>
                <c:pt idx="235">
                  <c:v>810.89255134500002</c:v>
                </c:pt>
                <c:pt idx="236">
                  <c:v>810.25674916659193</c:v>
                </c:pt>
                <c:pt idx="237">
                  <c:v>809.62027543655199</c:v>
                </c:pt>
                <c:pt idx="238">
                  <c:v>808.9831015441921</c:v>
                </c:pt>
                <c:pt idx="239">
                  <c:v>808.3451990168719</c:v>
                </c:pt>
                <c:pt idx="240">
                  <c:v>807.70653951999998</c:v>
                </c:pt>
                <c:pt idx="241">
                  <c:v>807.06709485703198</c:v>
                </c:pt>
                <c:pt idx="242">
                  <c:v>806.42683696947199</c:v>
                </c:pt>
                <c:pt idx="243">
                  <c:v>805.78573793687201</c:v>
                </c:pt>
                <c:pt idx="244">
                  <c:v>805.143769976832</c:v>
                </c:pt>
                <c:pt idx="245">
                  <c:v>804.50090544499994</c:v>
                </c:pt>
                <c:pt idx="246">
                  <c:v>803.85711683507202</c:v>
                </c:pt>
                <c:pt idx="247">
                  <c:v>803.21237677879196</c:v>
                </c:pt>
                <c:pt idx="248">
                  <c:v>802.56665804595195</c:v>
                </c:pt>
                <c:pt idx="249">
                  <c:v>801.91993354439194</c:v>
                </c:pt>
                <c:pt idx="250">
                  <c:v>801.27217631999986</c:v>
                </c:pt>
                <c:pt idx="251">
                  <c:v>800.62335955671199</c:v>
                </c:pt>
                <c:pt idx="252">
                  <c:v>799.97345657651192</c:v>
                </c:pt>
                <c:pt idx="253">
                  <c:v>799.32244083943192</c:v>
                </c:pt>
                <c:pt idx="254">
                  <c:v>798.67028594355202</c:v>
                </c:pt>
                <c:pt idx="255">
                  <c:v>798.01696562500001</c:v>
                </c:pt>
                <c:pt idx="256">
                  <c:v>797.36245375795193</c:v>
                </c:pt>
                <c:pt idx="257">
                  <c:v>796.706724354632</c:v>
                </c:pt>
                <c:pt idx="258">
                  <c:v>796.04975156531202</c:v>
                </c:pt>
                <c:pt idx="259">
                  <c:v>795.39150967831199</c:v>
                </c:pt>
                <c:pt idx="260">
                  <c:v>794.73197312000002</c:v>
                </c:pt>
                <c:pt idx="261">
                  <c:v>794.07111645479199</c:v>
                </c:pt>
                <c:pt idx="262">
                  <c:v>793.408914385152</c:v>
                </c:pt>
                <c:pt idx="263">
                  <c:v>792.74534175159204</c:v>
                </c:pt>
                <c:pt idx="264">
                  <c:v>792.08037353267184</c:v>
                </c:pt>
                <c:pt idx="265">
                  <c:v>791.41398484499996</c:v>
                </c:pt>
                <c:pt idx="266">
                  <c:v>790.74615094323201</c:v>
                </c:pt>
                <c:pt idx="267">
                  <c:v>790.07684722007195</c:v>
                </c:pt>
                <c:pt idx="268">
                  <c:v>789.40604920627197</c:v>
                </c:pt>
                <c:pt idx="269">
                  <c:v>788.7337325706319</c:v>
                </c:pt>
                <c:pt idx="270">
                  <c:v>788.05987312000002</c:v>
                </c:pt>
                <c:pt idx="271">
                  <c:v>787.38444679927204</c:v>
                </c:pt>
                <c:pt idx="272">
                  <c:v>786.70742969139189</c:v>
                </c:pt>
                <c:pt idx="273">
                  <c:v>786.02879801735196</c:v>
                </c:pt>
                <c:pt idx="274">
                  <c:v>785.34852813619204</c:v>
                </c:pt>
                <c:pt idx="275">
                  <c:v>784.66659654500006</c:v>
                </c:pt>
                <c:pt idx="276">
                  <c:v>783.98297987891192</c:v>
                </c:pt>
                <c:pt idx="277">
                  <c:v>783.29765491111186</c:v>
                </c:pt>
                <c:pt idx="278">
                  <c:v>782.61059855283202</c:v>
                </c:pt>
                <c:pt idx="279">
                  <c:v>781.92178785335204</c:v>
                </c:pt>
                <c:pt idx="280">
                  <c:v>781.23119999999994</c:v>
                </c:pt>
                <c:pt idx="281">
                  <c:v>780.53881231815194</c:v>
                </c:pt>
                <c:pt idx="282">
                  <c:v>779.84460227123202</c:v>
                </c:pt>
                <c:pt idx="283">
                  <c:v>779.14854746071194</c:v>
                </c:pt>
                <c:pt idx="284">
                  <c:v>778.4506256261119</c:v>
                </c:pt>
                <c:pt idx="285">
                  <c:v>777.75081464499999</c:v>
                </c:pt>
                <c:pt idx="286">
                  <c:v>777.04909253299195</c:v>
                </c:pt>
                <c:pt idx="287">
                  <c:v>776.34543744375196</c:v>
                </c:pt>
                <c:pt idx="288">
                  <c:v>775.63982766899198</c:v>
                </c:pt>
                <c:pt idx="289">
                  <c:v>774.93224163847196</c:v>
                </c:pt>
                <c:pt idx="290">
                  <c:v>774.22265792000007</c:v>
                </c:pt>
                <c:pt idx="291">
                  <c:v>773.51105521943191</c:v>
                </c:pt>
                <c:pt idx="292">
                  <c:v>772.79741238067197</c:v>
                </c:pt>
                <c:pt idx="293">
                  <c:v>772.08170838567196</c:v>
                </c:pt>
                <c:pt idx="294">
                  <c:v>771.36392235443191</c:v>
                </c:pt>
                <c:pt idx="295">
                  <c:v>770.64403354500007</c:v>
                </c:pt>
                <c:pt idx="296">
                  <c:v>769.92202135347191</c:v>
                </c:pt>
                <c:pt idx="297">
                  <c:v>769.197865313992</c:v>
                </c:pt>
                <c:pt idx="298">
                  <c:v>768.47154509875202</c:v>
                </c:pt>
                <c:pt idx="299">
                  <c:v>767.74304051799197</c:v>
                </c:pt>
                <c:pt idx="300">
                  <c:v>767.01233151999998</c:v>
                </c:pt>
                <c:pt idx="301">
                  <c:v>766.27939819111202</c:v>
                </c:pt>
                <c:pt idx="302">
                  <c:v>765.54422075571199</c:v>
                </c:pt>
                <c:pt idx="303">
                  <c:v>764.80677957623197</c:v>
                </c:pt>
                <c:pt idx="304">
                  <c:v>764.06705515315195</c:v>
                </c:pt>
                <c:pt idx="305">
                  <c:v>763.32502812500002</c:v>
                </c:pt>
                <c:pt idx="306">
                  <c:v>762.58067926835201</c:v>
                </c:pt>
                <c:pt idx="307">
                  <c:v>761.83398949783202</c:v>
                </c:pt>
                <c:pt idx="308">
                  <c:v>761.08493986611199</c:v>
                </c:pt>
                <c:pt idx="309">
                  <c:v>760.333511563912</c:v>
                </c:pt>
                <c:pt idx="310">
                  <c:v>759.57968592000009</c:v>
                </c:pt>
                <c:pt idx="311">
                  <c:v>758.82344440119209</c:v>
                </c:pt>
                <c:pt idx="312">
                  <c:v>758.06476861235194</c:v>
                </c:pt>
                <c:pt idx="313">
                  <c:v>757.3036402963919</c:v>
                </c:pt>
                <c:pt idx="314">
                  <c:v>756.54004133427202</c:v>
                </c:pt>
                <c:pt idx="315">
                  <c:v>755.77395374499997</c:v>
                </c:pt>
                <c:pt idx="316">
                  <c:v>755.0053596856319</c:v>
                </c:pt>
                <c:pt idx="317">
                  <c:v>754.23424145127194</c:v>
                </c:pt>
                <c:pt idx="318">
                  <c:v>753.46058147507199</c:v>
                </c:pt>
                <c:pt idx="319">
                  <c:v>752.68436232823206</c:v>
                </c:pt>
                <c:pt idx="320">
                  <c:v>751.90556672000002</c:v>
                </c:pt>
                <c:pt idx="321">
                  <c:v>751.12417749767201</c:v>
                </c:pt>
                <c:pt idx="322">
                  <c:v>750.340177646592</c:v>
                </c:pt>
                <c:pt idx="323">
                  <c:v>749.55355029015209</c:v>
                </c:pt>
                <c:pt idx="324">
                  <c:v>748.76427868979204</c:v>
                </c:pt>
                <c:pt idx="325">
                  <c:v>747.97234624499993</c:v>
                </c:pt>
                <c:pt idx="326">
                  <c:v>747.17773649331195</c:v>
                </c:pt>
                <c:pt idx="327">
                  <c:v>746.38043311031197</c:v>
                </c:pt>
                <c:pt idx="328">
                  <c:v>745.58041990963193</c:v>
                </c:pt>
                <c:pt idx="329">
                  <c:v>744.77768084295201</c:v>
                </c:pt>
                <c:pt idx="330">
                  <c:v>743.97219999999993</c:v>
                </c:pt>
                <c:pt idx="331">
                  <c:v>743.16396160855197</c:v>
                </c:pt>
                <c:pt idx="332">
                  <c:v>742.35295003443196</c:v>
                </c:pt>
                <c:pt idx="333">
                  <c:v>741.53914978151204</c:v>
                </c:pt>
                <c:pt idx="334">
                  <c:v>740.72254549171191</c:v>
                </c:pt>
                <c:pt idx="335">
                  <c:v>739.90312194499995</c:v>
                </c:pt>
                <c:pt idx="336">
                  <c:v>739.08086405939196</c:v>
                </c:pt>
                <c:pt idx="337">
                  <c:v>738.25575689095194</c:v>
                </c:pt>
                <c:pt idx="338">
                  <c:v>737.42778563379193</c:v>
                </c:pt>
                <c:pt idx="339">
                  <c:v>736.59693562007192</c:v>
                </c:pt>
                <c:pt idx="340">
                  <c:v>735.76319231999992</c:v>
                </c:pt>
                <c:pt idx="341">
                  <c:v>734.92654134183203</c:v>
                </c:pt>
                <c:pt idx="342">
                  <c:v>734.08696843187192</c:v>
                </c:pt>
                <c:pt idx="343">
                  <c:v>733.24445947447202</c:v>
                </c:pt>
                <c:pt idx="344">
                  <c:v>732.39900049203197</c:v>
                </c:pt>
                <c:pt idx="345">
                  <c:v>731.55057764499998</c:v>
                </c:pt>
                <c:pt idx="346">
                  <c:v>730.699177231872</c:v>
                </c:pt>
                <c:pt idx="347">
                  <c:v>729.84478568919201</c:v>
                </c:pt>
                <c:pt idx="348">
                  <c:v>728.98738959155196</c:v>
                </c:pt>
                <c:pt idx="349">
                  <c:v>728.12697565159203</c:v>
                </c:pt>
                <c:pt idx="350">
                  <c:v>727.26353071999995</c:v>
                </c:pt>
                <c:pt idx="351">
                  <c:v>726.39704178551199</c:v>
                </c:pt>
                <c:pt idx="352">
                  <c:v>725.52749597491197</c:v>
                </c:pt>
                <c:pt idx="353">
                  <c:v>724.65488055303206</c:v>
                </c:pt>
                <c:pt idx="354">
                  <c:v>723.77918292275183</c:v>
                </c:pt>
                <c:pt idx="355">
                  <c:v>722.900390625</c:v>
                </c:pt>
                <c:pt idx="356">
                  <c:v>722.01849133875203</c:v>
                </c:pt>
                <c:pt idx="357">
                  <c:v>721.13347288103193</c:v>
                </c:pt>
                <c:pt idx="358">
                  <c:v>720.24532320691196</c:v>
                </c:pt>
                <c:pt idx="359">
                  <c:v>719.35403040951201</c:v>
                </c:pt>
                <c:pt idx="360">
                  <c:v>718.45958271999996</c:v>
                </c:pt>
                <c:pt idx="361">
                  <c:v>717.56196850759193</c:v>
                </c:pt>
                <c:pt idx="362">
                  <c:v>716.66117627955191</c:v>
                </c:pt>
                <c:pt idx="363">
                  <c:v>715.757194681192</c:v>
                </c:pt>
                <c:pt idx="364">
                  <c:v>714.85001249587197</c:v>
                </c:pt>
                <c:pt idx="365">
                  <c:v>713.939618645</c:v>
                </c:pt>
                <c:pt idx="366">
                  <c:v>713.02600218803195</c:v>
                </c:pt>
                <c:pt idx="367">
                  <c:v>712.10915232247191</c:v>
                </c:pt>
                <c:pt idx="368">
                  <c:v>711.18905838387195</c:v>
                </c:pt>
                <c:pt idx="369">
                  <c:v>710.26570984583191</c:v>
                </c:pt>
                <c:pt idx="370">
                  <c:v>709.33909631999995</c:v>
                </c:pt>
                <c:pt idx="371">
                  <c:v>708.40920755607192</c:v>
                </c:pt>
                <c:pt idx="372">
                  <c:v>707.47603344179197</c:v>
                </c:pt>
                <c:pt idx="373">
                  <c:v>706.53956400295203</c:v>
                </c:pt>
                <c:pt idx="374">
                  <c:v>705.59978940339204</c:v>
                </c:pt>
                <c:pt idx="375">
                  <c:v>704.6566999449999</c:v>
                </c:pt>
                <c:pt idx="376">
                  <c:v>703.71028606771199</c:v>
                </c:pt>
                <c:pt idx="377">
                  <c:v>702.7605383495121</c:v>
                </c:pt>
                <c:pt idx="378">
                  <c:v>701.80744750643203</c:v>
                </c:pt>
                <c:pt idx="379">
                  <c:v>700.85100439255189</c:v>
                </c:pt>
                <c:pt idx="380">
                  <c:v>699.89119999999991</c:v>
                </c:pt>
                <c:pt idx="381">
                  <c:v>698.92802545895199</c:v>
                </c:pt>
                <c:pt idx="382">
                  <c:v>697.96147203763201</c:v>
                </c:pt>
                <c:pt idx="383">
                  <c:v>696.99153114231194</c:v>
                </c:pt>
                <c:pt idx="384">
                  <c:v>696.01819431731201</c:v>
                </c:pt>
                <c:pt idx="385">
                  <c:v>695.04145324499996</c:v>
                </c:pt>
                <c:pt idx="386">
                  <c:v>694.06129974579187</c:v>
                </c:pt>
                <c:pt idx="387">
                  <c:v>693.07772577815194</c:v>
                </c:pt>
                <c:pt idx="388">
                  <c:v>692.09072343859202</c:v>
                </c:pt>
                <c:pt idx="389">
                  <c:v>691.10028496167206</c:v>
                </c:pt>
                <c:pt idx="390">
                  <c:v>690.10640272000001</c:v>
                </c:pt>
                <c:pt idx="391">
                  <c:v>689.10906922423192</c:v>
                </c:pt>
                <c:pt idx="392">
                  <c:v>688.10827712307196</c:v>
                </c:pt>
                <c:pt idx="393">
                  <c:v>687.10401920327195</c:v>
                </c:pt>
                <c:pt idx="394">
                  <c:v>686.09628838963192</c:v>
                </c:pt>
                <c:pt idx="395">
                  <c:v>685.08507774499992</c:v>
                </c:pt>
                <c:pt idx="396">
                  <c:v>684.07038047027197</c:v>
                </c:pt>
                <c:pt idx="397">
                  <c:v>683.05218990439198</c:v>
                </c:pt>
                <c:pt idx="398">
                  <c:v>682.03049952435208</c:v>
                </c:pt>
                <c:pt idx="399">
                  <c:v>681.00530294519206</c:v>
                </c:pt>
                <c:pt idx="400">
                  <c:v>679.97659392000003</c:v>
                </c:pt>
                <c:pt idx="401">
                  <c:v>678.94436633991188</c:v>
                </c:pt>
                <c:pt idx="402">
                  <c:v>677.90861423411195</c:v>
                </c:pt>
                <c:pt idx="403">
                  <c:v>676.869331769832</c:v>
                </c:pt>
                <c:pt idx="404">
                  <c:v>675.82651325235202</c:v>
                </c:pt>
                <c:pt idx="405">
                  <c:v>674.78015312499997</c:v>
                </c:pt>
                <c:pt idx="406">
                  <c:v>673.73024596915207</c:v>
                </c:pt>
                <c:pt idx="407">
                  <c:v>672.67678650423193</c:v>
                </c:pt>
                <c:pt idx="408">
                  <c:v>671.61976958771186</c:v>
                </c:pt>
                <c:pt idx="409">
                  <c:v>670.55919021511193</c:v>
                </c:pt>
                <c:pt idx="410">
                  <c:v>669.49504351999997</c:v>
                </c:pt>
                <c:pt idx="411">
                  <c:v>668.42732477399193</c:v>
                </c:pt>
                <c:pt idx="412">
                  <c:v>667.35602938675208</c:v>
                </c:pt>
                <c:pt idx="413">
                  <c:v>666.28115290599203</c:v>
                </c:pt>
                <c:pt idx="414">
                  <c:v>665.20269101747203</c:v>
                </c:pt>
                <c:pt idx="415">
                  <c:v>664.12063954500002</c:v>
                </c:pt>
                <c:pt idx="416">
                  <c:v>663.03499445043201</c:v>
                </c:pt>
                <c:pt idx="417">
                  <c:v>661.94575183367203</c:v>
                </c:pt>
                <c:pt idx="418">
                  <c:v>660.852907932672</c:v>
                </c:pt>
                <c:pt idx="419">
                  <c:v>659.75645912343191</c:v>
                </c:pt>
                <c:pt idx="420">
                  <c:v>658.65640192000001</c:v>
                </c:pt>
                <c:pt idx="421">
                  <c:v>657.55273297447195</c:v>
                </c:pt>
                <c:pt idx="422">
                  <c:v>656.44544907699196</c:v>
                </c:pt>
                <c:pt idx="423">
                  <c:v>655.33454715575203</c:v>
                </c:pt>
                <c:pt idx="424">
                  <c:v>654.22002427699204</c:v>
                </c:pt>
                <c:pt idx="425">
                  <c:v>653.10187764499995</c:v>
                </c:pt>
                <c:pt idx="426">
                  <c:v>651.98010460211208</c:v>
                </c:pt>
                <c:pt idx="427">
                  <c:v>650.85470262871206</c:v>
                </c:pt>
                <c:pt idx="428">
                  <c:v>649.72566934323197</c:v>
                </c:pt>
                <c:pt idx="429">
                  <c:v>648.59300250215199</c:v>
                </c:pt>
                <c:pt idx="430">
                  <c:v>647.45669999999996</c:v>
                </c:pt>
                <c:pt idx="431">
                  <c:v>646.31675986935204</c:v>
                </c:pt>
                <c:pt idx="432">
                  <c:v>645.17318028083207</c:v>
                </c:pt>
                <c:pt idx="433">
                  <c:v>644.02595954311198</c:v>
                </c:pt>
                <c:pt idx="434">
                  <c:v>642.87509610291193</c:v>
                </c:pt>
                <c:pt idx="435">
                  <c:v>641.72058854500006</c:v>
                </c:pt>
                <c:pt idx="436">
                  <c:v>640.56243559219195</c:v>
                </c:pt>
                <c:pt idx="437">
                  <c:v>639.40063610535196</c:v>
                </c:pt>
                <c:pt idx="438">
                  <c:v>638.23518908339202</c:v>
                </c:pt>
                <c:pt idx="439">
                  <c:v>637.066093663272</c:v>
                </c:pt>
                <c:pt idx="440">
                  <c:v>635.89334911999993</c:v>
                </c:pt>
                <c:pt idx="441">
                  <c:v>634.71695486663191</c:v>
                </c:pt>
                <c:pt idx="442">
                  <c:v>633.53691045427195</c:v>
                </c:pt>
                <c:pt idx="443">
                  <c:v>632.35321557207203</c:v>
                </c:pt>
                <c:pt idx="444">
                  <c:v>631.16587004723203</c:v>
                </c:pt>
                <c:pt idx="445">
                  <c:v>629.97487384500005</c:v>
                </c:pt>
                <c:pt idx="446">
                  <c:v>628.78022706867205</c:v>
                </c:pt>
                <c:pt idx="447">
                  <c:v>627.581929959592</c:v>
                </c:pt>
                <c:pt idx="448">
                  <c:v>626.37998289715188</c:v>
                </c:pt>
                <c:pt idx="449">
                  <c:v>625.17438639879197</c:v>
                </c:pt>
                <c:pt idx="450">
                  <c:v>623.96514112</c:v>
                </c:pt>
                <c:pt idx="451">
                  <c:v>622.75224785431215</c:v>
                </c:pt>
                <c:pt idx="452">
                  <c:v>621.53570753331178</c:v>
                </c:pt>
                <c:pt idx="453">
                  <c:v>620.31552122663186</c:v>
                </c:pt>
                <c:pt idx="454">
                  <c:v>619.09169014195197</c:v>
                </c:pt>
                <c:pt idx="455">
                  <c:v>617.86421562499993</c:v>
                </c:pt>
                <c:pt idx="456">
                  <c:v>616.63309915955188</c:v>
                </c:pt>
                <c:pt idx="457">
                  <c:v>615.39834236743206</c:v>
                </c:pt>
                <c:pt idx="458">
                  <c:v>614.15994700851195</c:v>
                </c:pt>
                <c:pt idx="459">
                  <c:v>612.91791498071211</c:v>
                </c:pt>
                <c:pt idx="460">
                  <c:v>611.67224831999988</c:v>
                </c:pt>
                <c:pt idx="461">
                  <c:v>610.42294920039194</c:v>
                </c:pt>
                <c:pt idx="462">
                  <c:v>609.17001993395206</c:v>
                </c:pt>
                <c:pt idx="463">
                  <c:v>607.91346297079201</c:v>
                </c:pt>
                <c:pt idx="464">
                  <c:v>606.65328089907189</c:v>
                </c:pt>
                <c:pt idx="465">
                  <c:v>605.3894764449999</c:v>
                </c:pt>
                <c:pt idx="466">
                  <c:v>604.12205247283191</c:v>
                </c:pt>
                <c:pt idx="467">
                  <c:v>602.85101198487212</c:v>
                </c:pt>
                <c:pt idx="468">
                  <c:v>601.57635812147203</c:v>
                </c:pt>
                <c:pt idx="469">
                  <c:v>600.29809416103194</c:v>
                </c:pt>
                <c:pt idx="470">
                  <c:v>599.01622351999993</c:v>
                </c:pt>
                <c:pt idx="471">
                  <c:v>597.73074975287193</c:v>
                </c:pt>
                <c:pt idx="472">
                  <c:v>596.44167655219189</c:v>
                </c:pt>
                <c:pt idx="473">
                  <c:v>595.14900774855198</c:v>
                </c:pt>
                <c:pt idx="474">
                  <c:v>593.85274731059201</c:v>
                </c:pt>
                <c:pt idx="475">
                  <c:v>592.55289934500001</c:v>
                </c:pt>
                <c:pt idx="476">
                  <c:v>591.24946809651203</c:v>
                </c:pt>
                <c:pt idx="477">
                  <c:v>589.94245794791198</c:v>
                </c:pt>
                <c:pt idx="478">
                  <c:v>588.63187342003187</c:v>
                </c:pt>
                <c:pt idx="479">
                  <c:v>587.31771917175206</c:v>
                </c:pt>
                <c:pt idx="480">
                  <c:v>586</c:v>
                </c:pt>
                <c:pt idx="481">
                  <c:v>584.67872083975192</c:v>
                </c:pt>
                <c:pt idx="482">
                  <c:v>583.35388676403215</c:v>
                </c:pt>
                <c:pt idx="483">
                  <c:v>582.02550298391213</c:v>
                </c:pt>
                <c:pt idx="484">
                  <c:v>580.69357484851218</c:v>
                </c:pt>
                <c:pt idx="485">
                  <c:v>579.35810784499995</c:v>
                </c:pt>
                <c:pt idx="486">
                  <c:v>578.01910759859197</c:v>
                </c:pt>
                <c:pt idx="487">
                  <c:v>576.67657987255211</c:v>
                </c:pt>
                <c:pt idx="488">
                  <c:v>575.33053056819199</c:v>
                </c:pt>
                <c:pt idx="489">
                  <c:v>573.98096572487179</c:v>
                </c:pt>
                <c:pt idx="490">
                  <c:v>572.62789151999993</c:v>
                </c:pt>
                <c:pt idx="491">
                  <c:v>571.27131426903202</c:v>
                </c:pt>
                <c:pt idx="492">
                  <c:v>569.91124042547199</c:v>
                </c:pt>
                <c:pt idx="493">
                  <c:v>568.54767658087201</c:v>
                </c:pt>
                <c:pt idx="494">
                  <c:v>567.18062946483201</c:v>
                </c:pt>
                <c:pt idx="495">
                  <c:v>565.81010594499992</c:v>
                </c:pt>
                <c:pt idx="496">
                  <c:v>564.436113027072</c:v>
                </c:pt>
                <c:pt idx="497">
                  <c:v>563.05865785479193</c:v>
                </c:pt>
                <c:pt idx="498">
                  <c:v>561.67774770995186</c:v>
                </c:pt>
                <c:pt idx="499">
                  <c:v>560.29339001239202</c:v>
                </c:pt>
                <c:pt idx="500">
                  <c:v>558.90559231999987</c:v>
                </c:pt>
                <c:pt idx="501">
                  <c:v>557.51436232871197</c:v>
                </c:pt>
                <c:pt idx="502">
                  <c:v>556.11970787251187</c:v>
                </c:pt>
                <c:pt idx="503">
                  <c:v>554.7216369234319</c:v>
                </c:pt>
                <c:pt idx="504">
                  <c:v>553.32015759155195</c:v>
                </c:pt>
                <c:pt idx="505">
                  <c:v>551.91527812499999</c:v>
                </c:pt>
                <c:pt idx="506">
                  <c:v>550.50700690995188</c:v>
                </c:pt>
                <c:pt idx="507">
                  <c:v>549.09535247063206</c:v>
                </c:pt>
                <c:pt idx="508">
                  <c:v>547.68032346931216</c:v>
                </c:pt>
                <c:pt idx="509">
                  <c:v>546.26192870631212</c:v>
                </c:pt>
                <c:pt idx="510">
                  <c:v>544.84017711999991</c:v>
                </c:pt>
                <c:pt idx="511">
                  <c:v>543.41507778679204</c:v>
                </c:pt>
                <c:pt idx="512">
                  <c:v>541.98663992115212</c:v>
                </c:pt>
                <c:pt idx="513">
                  <c:v>540.55487287559197</c:v>
                </c:pt>
                <c:pt idx="514">
                  <c:v>539.11978614067198</c:v>
                </c:pt>
                <c:pt idx="515">
                  <c:v>537.68138934499996</c:v>
                </c:pt>
                <c:pt idx="516">
                  <c:v>536.23969225523206</c:v>
                </c:pt>
                <c:pt idx="517">
                  <c:v>534.79470477607197</c:v>
                </c:pt>
                <c:pt idx="518">
                  <c:v>533.34643695027205</c:v>
                </c:pt>
                <c:pt idx="519">
                  <c:v>531.89489895863198</c:v>
                </c:pt>
                <c:pt idx="520">
                  <c:v>530.44010111999989</c:v>
                </c:pt>
                <c:pt idx="521">
                  <c:v>528.98205389127202</c:v>
                </c:pt>
                <c:pt idx="522">
                  <c:v>527.52076786739201</c:v>
                </c:pt>
                <c:pt idx="523">
                  <c:v>526.05625378135198</c:v>
                </c:pt>
                <c:pt idx="524">
                  <c:v>524.58852250419204</c:v>
                </c:pt>
                <c:pt idx="525">
                  <c:v>523.11758504500006</c:v>
                </c:pt>
                <c:pt idx="526">
                  <c:v>521.64345255091212</c:v>
                </c:pt>
                <c:pt idx="527">
                  <c:v>520.16613630711197</c:v>
                </c:pt>
                <c:pt idx="528">
                  <c:v>518.68564773683192</c:v>
                </c:pt>
                <c:pt idx="529">
                  <c:v>517.20199840135217</c:v>
                </c:pt>
                <c:pt idx="530">
                  <c:v>515.71519999999998</c:v>
                </c:pt>
                <c:pt idx="531">
                  <c:v>514.22526437015199</c:v>
                </c:pt>
                <c:pt idx="532">
                  <c:v>512.73220348723214</c:v>
                </c:pt>
                <c:pt idx="533">
                  <c:v>511.23602946471215</c:v>
                </c:pt>
                <c:pt idx="534">
                  <c:v>509.73675455411217</c:v>
                </c:pt>
                <c:pt idx="535">
                  <c:v>508.23439114499996</c:v>
                </c:pt>
                <c:pt idx="536">
                  <c:v>506.72895176499196</c:v>
                </c:pt>
                <c:pt idx="537">
                  <c:v>505.22044907975197</c:v>
                </c:pt>
                <c:pt idx="538">
                  <c:v>503.70889589299202</c:v>
                </c:pt>
                <c:pt idx="539">
                  <c:v>502.19430514647195</c:v>
                </c:pt>
                <c:pt idx="540">
                  <c:v>500.67668992000006</c:v>
                </c:pt>
                <c:pt idx="541">
                  <c:v>499.15606343143196</c:v>
                </c:pt>
                <c:pt idx="542">
                  <c:v>497.63243903667211</c:v>
                </c:pt>
                <c:pt idx="543">
                  <c:v>496.10583022967194</c:v>
                </c:pt>
                <c:pt idx="544">
                  <c:v>494.57625064243194</c:v>
                </c:pt>
                <c:pt idx="545">
                  <c:v>493.04371404500006</c:v>
                </c:pt>
                <c:pt idx="546">
                  <c:v>491.50823434547209</c:v>
                </c:pt>
                <c:pt idx="547">
                  <c:v>489.96982558999201</c:v>
                </c:pt>
                <c:pt idx="548">
                  <c:v>488.42850196275185</c:v>
                </c:pt>
                <c:pt idx="549">
                  <c:v>486.88427778599214</c:v>
                </c:pt>
                <c:pt idx="550">
                  <c:v>485.33716751999998</c:v>
                </c:pt>
                <c:pt idx="551">
                  <c:v>483.78718576311206</c:v>
                </c:pt>
                <c:pt idx="552">
                  <c:v>482.23434725171182</c:v>
                </c:pt>
                <c:pt idx="553">
                  <c:v>480.67866686023183</c:v>
                </c:pt>
                <c:pt idx="554">
                  <c:v>479.1201596011519</c:v>
                </c:pt>
                <c:pt idx="555">
                  <c:v>477.55884062499996</c:v>
                </c:pt>
                <c:pt idx="556">
                  <c:v>475.99472522035194</c:v>
                </c:pt>
                <c:pt idx="557">
                  <c:v>474.42782881383226</c:v>
                </c:pt>
                <c:pt idx="558">
                  <c:v>472.85816697011205</c:v>
                </c:pt>
                <c:pt idx="559">
                  <c:v>471.28575539191195</c:v>
                </c:pt>
                <c:pt idx="560">
                  <c:v>469.71060992000008</c:v>
                </c:pt>
                <c:pt idx="561">
                  <c:v>468.13274653319212</c:v>
                </c:pt>
                <c:pt idx="562">
                  <c:v>466.55218134835195</c:v>
                </c:pt>
                <c:pt idx="563">
                  <c:v>464.96893062039209</c:v>
                </c:pt>
                <c:pt idx="564">
                  <c:v>463.38301074227189</c:v>
                </c:pt>
                <c:pt idx="565">
                  <c:v>461.79443824499987</c:v>
                </c:pt>
                <c:pt idx="566">
                  <c:v>460.20322979763222</c:v>
                </c:pt>
                <c:pt idx="567">
                  <c:v>458.6094022072723</c:v>
                </c:pt>
                <c:pt idx="568">
                  <c:v>457.01297241907213</c:v>
                </c:pt>
                <c:pt idx="569">
                  <c:v>455.41395751623202</c:v>
                </c:pt>
                <c:pt idx="570">
                  <c:v>453.81237471999998</c:v>
                </c:pt>
                <c:pt idx="571">
                  <c:v>452.2082413896718</c:v>
                </c:pt>
                <c:pt idx="572">
                  <c:v>450.60157502259204</c:v>
                </c:pt>
                <c:pt idx="573">
                  <c:v>448.99239325415181</c:v>
                </c:pt>
                <c:pt idx="574">
                  <c:v>447.38071385779187</c:v>
                </c:pt>
                <c:pt idx="575">
                  <c:v>445.76655474499984</c:v>
                </c:pt>
                <c:pt idx="576">
                  <c:v>444.14993396531196</c:v>
                </c:pt>
                <c:pt idx="577">
                  <c:v>442.53086970631216</c:v>
                </c:pt>
                <c:pt idx="578">
                  <c:v>440.90938029363201</c:v>
                </c:pt>
                <c:pt idx="579">
                  <c:v>439.28548419095205</c:v>
                </c:pt>
                <c:pt idx="580">
                  <c:v>437.6592</c:v>
                </c:pt>
                <c:pt idx="581">
                  <c:v>436.03054646055193</c:v>
                </c:pt>
                <c:pt idx="582">
                  <c:v>434.3995424504318</c:v>
                </c:pt>
                <c:pt idx="583">
                  <c:v>432.76620698551176</c:v>
                </c:pt>
                <c:pt idx="584">
                  <c:v>431.13055921971176</c:v>
                </c:pt>
                <c:pt idx="585">
                  <c:v>429.49261844500018</c:v>
                </c:pt>
                <c:pt idx="586">
                  <c:v>427.85240409139226</c:v>
                </c:pt>
                <c:pt idx="587">
                  <c:v>426.20993572695204</c:v>
                </c:pt>
                <c:pt idx="588">
                  <c:v>424.56523305779217</c:v>
                </c:pt>
                <c:pt idx="589">
                  <c:v>422.91831592807222</c:v>
                </c:pt>
                <c:pt idx="590">
                  <c:v>421.26920432000014</c:v>
                </c:pt>
                <c:pt idx="591">
                  <c:v>419.61791835383201</c:v>
                </c:pt>
                <c:pt idx="592">
                  <c:v>417.96447828787228</c:v>
                </c:pt>
                <c:pt idx="593">
                  <c:v>416.30890451847216</c:v>
                </c:pt>
                <c:pt idx="594">
                  <c:v>414.65121758003187</c:v>
                </c:pt>
                <c:pt idx="595">
                  <c:v>412.99143814499996</c:v>
                </c:pt>
                <c:pt idx="596">
                  <c:v>411.32958702387185</c:v>
                </c:pt>
                <c:pt idx="597">
                  <c:v>409.66568516519209</c:v>
                </c:pt>
                <c:pt idx="598">
                  <c:v>407.9997536555519</c:v>
                </c:pt>
                <c:pt idx="599">
                  <c:v>406.33181371959182</c:v>
                </c:pt>
                <c:pt idx="600">
                  <c:v>404.66188671999998</c:v>
                </c:pt>
                <c:pt idx="601">
                  <c:v>402.98999415751217</c:v>
                </c:pt>
                <c:pt idx="602">
                  <c:v>401.31615767091228</c:v>
                </c:pt>
                <c:pt idx="603">
                  <c:v>399.64039903703213</c:v>
                </c:pt>
                <c:pt idx="604">
                  <c:v>397.96274017075206</c:v>
                </c:pt>
                <c:pt idx="605">
                  <c:v>396.283203125</c:v>
                </c:pt>
                <c:pt idx="606">
                  <c:v>394.60181009075211</c:v>
                </c:pt>
                <c:pt idx="607">
                  <c:v>392.91858339703174</c:v>
                </c:pt>
                <c:pt idx="608">
                  <c:v>391.23354551091194</c:v>
                </c:pt>
                <c:pt idx="609">
                  <c:v>389.54671903751182</c:v>
                </c:pt>
                <c:pt idx="610">
                  <c:v>387.85812672000003</c:v>
                </c:pt>
                <c:pt idx="611">
                  <c:v>386.16779143959235</c:v>
                </c:pt>
                <c:pt idx="612">
                  <c:v>384.47573621555205</c:v>
                </c:pt>
                <c:pt idx="613">
                  <c:v>382.78198420519209</c:v>
                </c:pt>
                <c:pt idx="614">
                  <c:v>381.08655870387219</c:v>
                </c:pt>
                <c:pt idx="615">
                  <c:v>379.38948314499999</c:v>
                </c:pt>
                <c:pt idx="616">
                  <c:v>377.6907811000321</c:v>
                </c:pt>
                <c:pt idx="617">
                  <c:v>375.99047627847239</c:v>
                </c:pt>
                <c:pt idx="618">
                  <c:v>374.28859252787208</c:v>
                </c:pt>
                <c:pt idx="619">
                  <c:v>372.58515383383201</c:v>
                </c:pt>
                <c:pt idx="620">
                  <c:v>370.88018432000018</c:v>
                </c:pt>
                <c:pt idx="621">
                  <c:v>369.17370824807188</c:v>
                </c:pt>
                <c:pt idx="622">
                  <c:v>367.46575001779195</c:v>
                </c:pt>
                <c:pt idx="623">
                  <c:v>365.75633416695212</c:v>
                </c:pt>
                <c:pt idx="624">
                  <c:v>364.04548537139175</c:v>
                </c:pt>
                <c:pt idx="625">
                  <c:v>362.33322844500015</c:v>
                </c:pt>
                <c:pt idx="626">
                  <c:v>360.61958833971215</c:v>
                </c:pt>
                <c:pt idx="627">
                  <c:v>358.90459014551209</c:v>
                </c:pt>
                <c:pt idx="628">
                  <c:v>357.18825909043215</c:v>
                </c:pt>
                <c:pt idx="629">
                  <c:v>355.47062054055215</c:v>
                </c:pt>
                <c:pt idx="630">
                  <c:v>353.75169999999997</c:v>
                </c:pt>
                <c:pt idx="631">
                  <c:v>352.03152311095187</c:v>
                </c:pt>
                <c:pt idx="632">
                  <c:v>350.3101156536319</c:v>
                </c:pt>
                <c:pt idx="633">
                  <c:v>348.58750354631184</c:v>
                </c:pt>
                <c:pt idx="634">
                  <c:v>346.86371284531185</c:v>
                </c:pt>
                <c:pt idx="635">
                  <c:v>345.13876974499988</c:v>
                </c:pt>
                <c:pt idx="636">
                  <c:v>343.41270057779218</c:v>
                </c:pt>
                <c:pt idx="637">
                  <c:v>341.68553181415223</c:v>
                </c:pt>
                <c:pt idx="638">
                  <c:v>339.95729006259199</c:v>
                </c:pt>
                <c:pt idx="639">
                  <c:v>338.22800206967207</c:v>
                </c:pt>
                <c:pt idx="640">
                  <c:v>336.49769472000003</c:v>
                </c:pt>
                <c:pt idx="641">
                  <c:v>334.76639503623198</c:v>
                </c:pt>
                <c:pt idx="642">
                  <c:v>333.03413017907235</c:v>
                </c:pt>
                <c:pt idx="643">
                  <c:v>331.30092744727227</c:v>
                </c:pt>
                <c:pt idx="644">
                  <c:v>329.56681427763198</c:v>
                </c:pt>
                <c:pt idx="645">
                  <c:v>327.83181824500014</c:v>
                </c:pt>
                <c:pt idx="646">
                  <c:v>326.09596706227182</c:v>
                </c:pt>
                <c:pt idx="647">
                  <c:v>324.35928858039188</c:v>
                </c:pt>
                <c:pt idx="648">
                  <c:v>322.62181078835198</c:v>
                </c:pt>
                <c:pt idx="649">
                  <c:v>320.88356181319187</c:v>
                </c:pt>
                <c:pt idx="650">
                  <c:v>319.14456992000004</c:v>
                </c:pt>
                <c:pt idx="651">
                  <c:v>317.40486351191208</c:v>
                </c:pt>
                <c:pt idx="652">
                  <c:v>315.66447113011213</c:v>
                </c:pt>
                <c:pt idx="653">
                  <c:v>313.92342145383213</c:v>
                </c:pt>
                <c:pt idx="654">
                  <c:v>312.18174330035208</c:v>
                </c:pt>
                <c:pt idx="655">
                  <c:v>310.43946562499997</c:v>
                </c:pt>
                <c:pt idx="656">
                  <c:v>308.69661752115201</c:v>
                </c:pt>
                <c:pt idx="657">
                  <c:v>306.95322822023201</c:v>
                </c:pt>
                <c:pt idx="658">
                  <c:v>305.209327091712</c:v>
                </c:pt>
                <c:pt idx="659">
                  <c:v>303.46494364311195</c:v>
                </c:pt>
                <c:pt idx="660">
                  <c:v>301.72010751999994</c:v>
                </c:pt>
                <c:pt idx="661">
                  <c:v>299.97484850599216</c:v>
                </c:pt>
                <c:pt idx="662">
                  <c:v>298.22919652275203</c:v>
                </c:pt>
                <c:pt idx="663">
                  <c:v>296.48318162999198</c:v>
                </c:pt>
                <c:pt idx="664">
                  <c:v>294.73683402547215</c:v>
                </c:pt>
                <c:pt idx="665">
                  <c:v>292.99018404500003</c:v>
                </c:pt>
                <c:pt idx="666">
                  <c:v>291.24326216243168</c:v>
                </c:pt>
                <c:pt idx="667">
                  <c:v>289.49609898967219</c:v>
                </c:pt>
                <c:pt idx="668">
                  <c:v>287.74872527667236</c:v>
                </c:pt>
                <c:pt idx="669">
                  <c:v>286.00117191143227</c:v>
                </c:pt>
                <c:pt idx="670">
                  <c:v>284.25346992000004</c:v>
                </c:pt>
                <c:pt idx="671">
                  <c:v>282.50565046647165</c:v>
                </c:pt>
                <c:pt idx="672">
                  <c:v>280.75774485299206</c:v>
                </c:pt>
                <c:pt idx="673">
                  <c:v>279.00978451975203</c:v>
                </c:pt>
                <c:pt idx="674">
                  <c:v>277.2618010449915</c:v>
                </c:pt>
                <c:pt idx="675">
                  <c:v>275.513826145</c:v>
                </c:pt>
                <c:pt idx="676">
                  <c:v>273.76589167411231</c:v>
                </c:pt>
                <c:pt idx="677">
                  <c:v>272.01802962471197</c:v>
                </c:pt>
                <c:pt idx="678">
                  <c:v>270.27027212723209</c:v>
                </c:pt>
                <c:pt idx="679">
                  <c:v>268.52265145015241</c:v>
                </c:pt>
                <c:pt idx="680">
                  <c:v>266.77519999999998</c:v>
                </c:pt>
                <c:pt idx="681">
                  <c:v>265.02795032135197</c:v>
                </c:pt>
                <c:pt idx="682">
                  <c:v>263.2809350968318</c:v>
                </c:pt>
                <c:pt idx="683">
                  <c:v>261.53418714711188</c:v>
                </c:pt>
                <c:pt idx="684">
                  <c:v>259.78773943091198</c:v>
                </c:pt>
                <c:pt idx="685">
                  <c:v>258.04162504500005</c:v>
                </c:pt>
                <c:pt idx="686">
                  <c:v>256.29587722419211</c:v>
                </c:pt>
                <c:pt idx="687">
                  <c:v>254.55052934135196</c:v>
                </c:pt>
                <c:pt idx="688">
                  <c:v>252.80561490739203</c:v>
                </c:pt>
                <c:pt idx="689">
                  <c:v>251.06116757127188</c:v>
                </c:pt>
                <c:pt idx="690">
                  <c:v>249.31722111999989</c:v>
                </c:pt>
                <c:pt idx="691">
                  <c:v>247.57380947863197</c:v>
                </c:pt>
                <c:pt idx="692">
                  <c:v>245.83096671027229</c:v>
                </c:pt>
                <c:pt idx="693">
                  <c:v>244.08872701607226</c:v>
                </c:pt>
                <c:pt idx="694">
                  <c:v>242.34712473523234</c:v>
                </c:pt>
                <c:pt idx="695">
                  <c:v>240.60619434500026</c:v>
                </c:pt>
                <c:pt idx="696">
                  <c:v>238.86597046067189</c:v>
                </c:pt>
                <c:pt idx="697">
                  <c:v>237.12648783559226</c:v>
                </c:pt>
                <c:pt idx="698">
                  <c:v>235.3877813611517</c:v>
                </c:pt>
                <c:pt idx="699">
                  <c:v>233.64988606679154</c:v>
                </c:pt>
                <c:pt idx="700">
                  <c:v>231.91283711999986</c:v>
                </c:pt>
                <c:pt idx="701">
                  <c:v>230.17666982631206</c:v>
                </c:pt>
                <c:pt idx="702">
                  <c:v>228.44141962931249</c:v>
                </c:pt>
                <c:pt idx="703">
                  <c:v>226.70712211063193</c:v>
                </c:pt>
                <c:pt idx="704">
                  <c:v>224.97381298995208</c:v>
                </c:pt>
                <c:pt idx="705">
                  <c:v>223.241528125</c:v>
                </c:pt>
                <c:pt idx="706">
                  <c:v>221.51030351155185</c:v>
                </c:pt>
                <c:pt idx="707">
                  <c:v>219.78017528343199</c:v>
                </c:pt>
                <c:pt idx="708">
                  <c:v>218.05117971251201</c:v>
                </c:pt>
                <c:pt idx="709">
                  <c:v>216.32335320871161</c:v>
                </c:pt>
                <c:pt idx="710">
                  <c:v>214.59673231999969</c:v>
                </c:pt>
                <c:pt idx="711">
                  <c:v>212.87135373239229</c:v>
                </c:pt>
                <c:pt idx="712">
                  <c:v>211.14725426995182</c:v>
                </c:pt>
                <c:pt idx="713">
                  <c:v>209.42447089479208</c:v>
                </c:pt>
                <c:pt idx="714">
                  <c:v>207.70304070707226</c:v>
                </c:pt>
                <c:pt idx="715">
                  <c:v>205.98300094499967</c:v>
                </c:pt>
                <c:pt idx="716">
                  <c:v>204.26438898483181</c:v>
                </c:pt>
                <c:pt idx="717">
                  <c:v>202.54724234087229</c:v>
                </c:pt>
                <c:pt idx="718">
                  <c:v>200.83159866547203</c:v>
                </c:pt>
                <c:pt idx="719">
                  <c:v>199.11749574903249</c:v>
                </c:pt>
                <c:pt idx="720">
                  <c:v>197.40497151999998</c:v>
                </c:pt>
                <c:pt idx="721">
                  <c:v>195.69406404487228</c:v>
                </c:pt>
                <c:pt idx="722">
                  <c:v>193.98481152819204</c:v>
                </c:pt>
                <c:pt idx="723">
                  <c:v>192.27725231255243</c:v>
                </c:pt>
                <c:pt idx="724">
                  <c:v>190.5714248785925</c:v>
                </c:pt>
                <c:pt idx="725">
                  <c:v>188.86736784500025</c:v>
                </c:pt>
                <c:pt idx="726">
                  <c:v>187.16511996851204</c:v>
                </c:pt>
                <c:pt idx="727">
                  <c:v>185.4647201439123</c:v>
                </c:pt>
                <c:pt idx="728">
                  <c:v>183.76620740403175</c:v>
                </c:pt>
                <c:pt idx="729">
                  <c:v>182.06962091975211</c:v>
                </c:pt>
                <c:pt idx="730">
                  <c:v>180.375</c:v>
                </c:pt>
                <c:pt idx="731">
                  <c:v>178.68238409175206</c:v>
                </c:pt>
                <c:pt idx="732">
                  <c:v>176.99181278003215</c:v>
                </c:pt>
                <c:pt idx="733">
                  <c:v>175.30332578791189</c:v>
                </c:pt>
                <c:pt idx="734">
                  <c:v>173.61696297651196</c:v>
                </c:pt>
                <c:pt idx="735">
                  <c:v>171.93276434500027</c:v>
                </c:pt>
                <c:pt idx="736">
                  <c:v>170.25077003059195</c:v>
                </c:pt>
                <c:pt idx="737">
                  <c:v>168.57102030855179</c:v>
                </c:pt>
                <c:pt idx="738">
                  <c:v>166.89355559219217</c:v>
                </c:pt>
                <c:pt idx="739">
                  <c:v>165.21841643287181</c:v>
                </c:pt>
                <c:pt idx="740">
                  <c:v>163.54564351999997</c:v>
                </c:pt>
                <c:pt idx="741">
                  <c:v>161.87527768103266</c:v>
                </c:pt>
                <c:pt idx="742">
                  <c:v>160.20735988147163</c:v>
                </c:pt>
                <c:pt idx="743">
                  <c:v>158.54193122487257</c:v>
                </c:pt>
                <c:pt idx="744">
                  <c:v>156.8790329528322</c:v>
                </c:pt>
                <c:pt idx="745">
                  <c:v>155.21870644500015</c:v>
                </c:pt>
                <c:pt idx="746">
                  <c:v>153.56099321907234</c:v>
                </c:pt>
                <c:pt idx="747">
                  <c:v>151.90593493079186</c:v>
                </c:pt>
                <c:pt idx="748">
                  <c:v>150.25357337395238</c:v>
                </c:pt>
                <c:pt idx="749">
                  <c:v>148.60395048039246</c:v>
                </c:pt>
                <c:pt idx="750">
                  <c:v>146.95710832000017</c:v>
                </c:pt>
                <c:pt idx="751">
                  <c:v>145.31308910071181</c:v>
                </c:pt>
                <c:pt idx="752">
                  <c:v>143.67193516851233</c:v>
                </c:pt>
                <c:pt idx="753">
                  <c:v>142.03368900743197</c:v>
                </c:pt>
                <c:pt idx="754">
                  <c:v>140.39839323955201</c:v>
                </c:pt>
                <c:pt idx="755">
                  <c:v>138.766090625</c:v>
                </c:pt>
                <c:pt idx="756">
                  <c:v>137.13682406195164</c:v>
                </c:pt>
                <c:pt idx="757">
                  <c:v>135.51063658663273</c:v>
                </c:pt>
                <c:pt idx="758">
                  <c:v>133.887571373312</c:v>
                </c:pt>
                <c:pt idx="759">
                  <c:v>132.26767173431205</c:v>
                </c:pt>
                <c:pt idx="760">
                  <c:v>130.65098111999987</c:v>
                </c:pt>
                <c:pt idx="761">
                  <c:v>129.03754311879158</c:v>
                </c:pt>
                <c:pt idx="762">
                  <c:v>127.4274014571514</c:v>
                </c:pt>
                <c:pt idx="763">
                  <c:v>125.8205999995923</c:v>
                </c:pt>
                <c:pt idx="764">
                  <c:v>124.21718274867153</c:v>
                </c:pt>
                <c:pt idx="765">
                  <c:v>122.61719384500026</c:v>
                </c:pt>
                <c:pt idx="766">
                  <c:v>121.02067756723261</c:v>
                </c:pt>
                <c:pt idx="767">
                  <c:v>119.42767833207178</c:v>
                </c:pt>
                <c:pt idx="768">
                  <c:v>117.83824069427251</c:v>
                </c:pt>
                <c:pt idx="769">
                  <c:v>116.25240934663248</c:v>
                </c:pt>
                <c:pt idx="770">
                  <c:v>114.67022911999987</c:v>
                </c:pt>
                <c:pt idx="771">
                  <c:v>113.09174498327255</c:v>
                </c:pt>
                <c:pt idx="772">
                  <c:v>111.51700204339218</c:v>
                </c:pt>
                <c:pt idx="773">
                  <c:v>109.94604554535245</c:v>
                </c:pt>
                <c:pt idx="774">
                  <c:v>108.37892087219238</c:v>
                </c:pt>
                <c:pt idx="775">
                  <c:v>106.81567354500007</c:v>
                </c:pt>
                <c:pt idx="776">
                  <c:v>105.25634922291231</c:v>
                </c:pt>
                <c:pt idx="777">
                  <c:v>103.70099370311212</c:v>
                </c:pt>
                <c:pt idx="778">
                  <c:v>102.14965292083167</c:v>
                </c:pt>
                <c:pt idx="779">
                  <c:v>100.60237294935226</c:v>
                </c:pt>
                <c:pt idx="780">
                  <c:v>99.05919999999999</c:v>
                </c:pt>
                <c:pt idx="781">
                  <c:v>97.520180422152038</c:v>
                </c:pt>
                <c:pt idx="782">
                  <c:v>95.985360703232288</c:v>
                </c:pt>
                <c:pt idx="783">
                  <c:v>94.454787468711842</c:v>
                </c:pt>
                <c:pt idx="784">
                  <c:v>92.928507482111925</c:v>
                </c:pt>
                <c:pt idx="785">
                  <c:v>91.406567644999981</c:v>
                </c:pt>
                <c:pt idx="786">
                  <c:v>89.889014996991634</c:v>
                </c:pt>
                <c:pt idx="787">
                  <c:v>88.375896715751651</c:v>
                </c:pt>
                <c:pt idx="788">
                  <c:v>86.867260116991986</c:v>
                </c:pt>
                <c:pt idx="789">
                  <c:v>85.363152654471875</c:v>
                </c:pt>
                <c:pt idx="790">
                  <c:v>83.863621920000071</c:v>
                </c:pt>
                <c:pt idx="791">
                  <c:v>82.368715643432608</c:v>
                </c:pt>
                <c:pt idx="792">
                  <c:v>80.87848169267177</c:v>
                </c:pt>
                <c:pt idx="793">
                  <c:v>79.392968073672293</c:v>
                </c:pt>
                <c:pt idx="794">
                  <c:v>77.912222930432321</c:v>
                </c:pt>
                <c:pt idx="795">
                  <c:v>76.436294545000067</c:v>
                </c:pt>
                <c:pt idx="796">
                  <c:v>74.965231337472432</c:v>
                </c:pt>
                <c:pt idx="797">
                  <c:v>73.499081865992068</c:v>
                </c:pt>
                <c:pt idx="798">
                  <c:v>72.037894826752662</c:v>
                </c:pt>
                <c:pt idx="799">
                  <c:v>70.581719053992273</c:v>
                </c:pt>
                <c:pt idx="800">
                  <c:v>69.13060351999998</c:v>
                </c:pt>
                <c:pt idx="801">
                  <c:v>67.684597335112088</c:v>
                </c:pt>
                <c:pt idx="802">
                  <c:v>66.24374974771213</c:v>
                </c:pt>
                <c:pt idx="803">
                  <c:v>64.80811014423179</c:v>
                </c:pt>
                <c:pt idx="804">
                  <c:v>63.377728049152374</c:v>
                </c:pt>
                <c:pt idx="805">
                  <c:v>61.952653124999998</c:v>
                </c:pt>
                <c:pt idx="806">
                  <c:v>60.532935172351834</c:v>
                </c:pt>
                <c:pt idx="807">
                  <c:v>59.118624129832263</c:v>
                </c:pt>
                <c:pt idx="808">
                  <c:v>57.709770074111937</c:v>
                </c:pt>
                <c:pt idx="809">
                  <c:v>56.306423219912048</c:v>
                </c:pt>
                <c:pt idx="810">
                  <c:v>54.908633920000071</c:v>
                </c:pt>
                <c:pt idx="811">
                  <c:v>53.51645266519165</c:v>
                </c:pt>
                <c:pt idx="812">
                  <c:v>52.129930084351535</c:v>
                </c:pt>
                <c:pt idx="813">
                  <c:v>50.749116944392199</c:v>
                </c:pt>
                <c:pt idx="814">
                  <c:v>49.374064150271892</c:v>
                </c:pt>
                <c:pt idx="815">
                  <c:v>48.004822744999885</c:v>
                </c:pt>
                <c:pt idx="816">
                  <c:v>46.641443909632677</c:v>
                </c:pt>
                <c:pt idx="817">
                  <c:v>45.283978963271615</c:v>
                </c:pt>
                <c:pt idx="818">
                  <c:v>43.932479363072396</c:v>
                </c:pt>
                <c:pt idx="819">
                  <c:v>42.586996704232689</c:v>
                </c:pt>
                <c:pt idx="820">
                  <c:v>41.247582720000267</c:v>
                </c:pt>
                <c:pt idx="821">
                  <c:v>39.914289281672474</c:v>
                </c:pt>
                <c:pt idx="822">
                  <c:v>38.587168398591992</c:v>
                </c:pt>
                <c:pt idx="823">
                  <c:v>37.266272218152523</c:v>
                </c:pt>
                <c:pt idx="824">
                  <c:v>35.951653025792119</c:v>
                </c:pt>
                <c:pt idx="825">
                  <c:v>34.643363244999883</c:v>
                </c:pt>
                <c:pt idx="826">
                  <c:v>33.341455437312128</c:v>
                </c:pt>
                <c:pt idx="827">
                  <c:v>32.045982302312375</c:v>
                </c:pt>
                <c:pt idx="828">
                  <c:v>30.756996677631854</c:v>
                </c:pt>
                <c:pt idx="829">
                  <c:v>29.474551538952348</c:v>
                </c:pt>
                <c:pt idx="830">
                  <c:v>28.198699999999999</c:v>
                </c:pt>
                <c:pt idx="831">
                  <c:v>26.929495312551975</c:v>
                </c:pt>
                <c:pt idx="832">
                  <c:v>25.666990866432666</c:v>
                </c:pt>
                <c:pt idx="833">
                  <c:v>24.411240189511776</c:v>
                </c:pt>
                <c:pt idx="834">
                  <c:v>23.162296947711944</c:v>
                </c:pt>
                <c:pt idx="835">
                  <c:v>21.920214945000172</c:v>
                </c:pt>
                <c:pt idx="836">
                  <c:v>20.685048123391628</c:v>
                </c:pt>
                <c:pt idx="837">
                  <c:v>19.456850562951566</c:v>
                </c:pt>
                <c:pt idx="838">
                  <c:v>18.235676481791973</c:v>
                </c:pt>
                <c:pt idx="839">
                  <c:v>17.021580236071586</c:v>
                </c:pt>
                <c:pt idx="840">
                  <c:v>15.814616320000171</c:v>
                </c:pt>
                <c:pt idx="841">
                  <c:v>14.614839365832806</c:v>
                </c:pt>
                <c:pt idx="842">
                  <c:v>13.422304143871784</c:v>
                </c:pt>
                <c:pt idx="843">
                  <c:v>12.237065562472344</c:v>
                </c:pt>
                <c:pt idx="844">
                  <c:v>11.059178668032645</c:v>
                </c:pt>
                <c:pt idx="845">
                  <c:v>9.8886986449999803</c:v>
                </c:pt>
                <c:pt idx="846">
                  <c:v>8.7256808158721917</c:v>
                </c:pt>
                <c:pt idx="847">
                  <c:v>7.5701806411919588</c:v>
                </c:pt>
                <c:pt idx="848">
                  <c:v>6.4222537195525167</c:v>
                </c:pt>
                <c:pt idx="849">
                  <c:v>5.2819557875924108</c:v>
                </c:pt>
                <c:pt idx="850">
                  <c:v>4.1493427200002673</c:v>
                </c:pt>
                <c:pt idx="851">
                  <c:v>3.0244705295124055</c:v>
                </c:pt>
                <c:pt idx="852">
                  <c:v>1.9073953669123649</c:v>
                </c:pt>
                <c:pt idx="853">
                  <c:v>0.79817352103185646</c:v>
                </c:pt>
                <c:pt idx="854">
                  <c:v>-0.30313858124780652</c:v>
                </c:pt>
                <c:pt idx="855">
                  <c:v>-1.396484375</c:v>
                </c:pt>
                <c:pt idx="856">
                  <c:v>-2.4818071572480203</c:v>
                </c:pt>
                <c:pt idx="857">
                  <c:v>-3.5590500869674679</c:v>
                </c:pt>
                <c:pt idx="858">
                  <c:v>-4.6281561850881578</c:v>
                </c:pt>
                <c:pt idx="859">
                  <c:v>-5.6890683344879145</c:v>
                </c:pt>
                <c:pt idx="860">
                  <c:v>-6.741729279999733</c:v>
                </c:pt>
                <c:pt idx="861">
                  <c:v>-7.7860816284079553</c:v>
                </c:pt>
                <c:pt idx="862">
                  <c:v>-8.8220678484482757</c:v>
                </c:pt>
                <c:pt idx="863">
                  <c:v>-9.8496302708077419</c:v>
                </c:pt>
                <c:pt idx="864">
                  <c:v>-10.868711088128089</c:v>
                </c:pt>
                <c:pt idx="865">
                  <c:v>-11.879252355000018</c:v>
                </c:pt>
                <c:pt idx="866">
                  <c:v>-12.881195987967491</c:v>
                </c:pt>
                <c:pt idx="867">
                  <c:v>-13.874483765528202</c:v>
                </c:pt>
                <c:pt idx="868">
                  <c:v>-14.859057328127861</c:v>
                </c:pt>
                <c:pt idx="869">
                  <c:v>-15.834858178167343</c:v>
                </c:pt>
                <c:pt idx="870">
                  <c:v>-16.801827679999828</c:v>
                </c:pt>
                <c:pt idx="871">
                  <c:v>-17.759907059927464</c:v>
                </c:pt>
                <c:pt idx="872">
                  <c:v>-18.709037406208036</c:v>
                </c:pt>
                <c:pt idx="873">
                  <c:v>-19.649159669047354</c:v>
                </c:pt>
                <c:pt idx="874">
                  <c:v>-20.580214660607815</c:v>
                </c:pt>
                <c:pt idx="875">
                  <c:v>-21.502143054999827</c:v>
                </c:pt>
                <c:pt idx="876">
                  <c:v>-22.414885388287544</c:v>
                </c:pt>
                <c:pt idx="877">
                  <c:v>-23.318382058487892</c:v>
                </c:pt>
                <c:pt idx="878">
                  <c:v>-24.212573325568197</c:v>
                </c:pt>
                <c:pt idx="879">
                  <c:v>-25.097399311447621</c:v>
                </c:pt>
                <c:pt idx="880">
                  <c:v>-25.972799999999999</c:v>
                </c:pt>
                <c:pt idx="881">
                  <c:v>-26.838715237048149</c:v>
                </c:pt>
                <c:pt idx="882">
                  <c:v>-27.695084730367657</c:v>
                </c:pt>
                <c:pt idx="883">
                  <c:v>-28.541848049687861</c:v>
                </c:pt>
                <c:pt idx="884">
                  <c:v>-29.378944626688003</c:v>
                </c:pt>
                <c:pt idx="885">
                  <c:v>-30.206313755000114</c:v>
                </c:pt>
                <c:pt idx="886">
                  <c:v>-31.023894590208052</c:v>
                </c:pt>
                <c:pt idx="887">
                  <c:v>-31.831626149848461</c:v>
                </c:pt>
                <c:pt idx="888">
                  <c:v>-32.629447313407894</c:v>
                </c:pt>
                <c:pt idx="889">
                  <c:v>-33.41729682232809</c:v>
                </c:pt>
                <c:pt idx="890">
                  <c:v>-34.195113279999731</c:v>
                </c:pt>
                <c:pt idx="891">
                  <c:v>-34.962835151767251</c:v>
                </c:pt>
                <c:pt idx="892">
                  <c:v>-35.720400764928343</c:v>
                </c:pt>
                <c:pt idx="893">
                  <c:v>-36.467748308727742</c:v>
                </c:pt>
                <c:pt idx="894">
                  <c:v>-37.204815834367274</c:v>
                </c:pt>
                <c:pt idx="895">
                  <c:v>-37.931541255000113</c:v>
                </c:pt>
                <c:pt idx="896">
                  <c:v>-38.64786234572744</c:v>
                </c:pt>
                <c:pt idx="897">
                  <c:v>-39.353716743607997</c:v>
                </c:pt>
                <c:pt idx="898">
                  <c:v>-40.049041947647567</c:v>
                </c:pt>
                <c:pt idx="899">
                  <c:v>-40.733775318807602</c:v>
                </c:pt>
                <c:pt idx="900">
                  <c:v>-41.407854079999922</c:v>
                </c:pt>
                <c:pt idx="901">
                  <c:v>-42.071215316087724</c:v>
                </c:pt>
                <c:pt idx="902">
                  <c:v>-42.723795973887917</c:v>
                </c:pt>
                <c:pt idx="903">
                  <c:v>-43.365532862168308</c:v>
                </c:pt>
                <c:pt idx="904">
                  <c:v>-43.996362651647566</c:v>
                </c:pt>
                <c:pt idx="905">
                  <c:v>-44.616221875000001</c:v>
                </c:pt>
                <c:pt idx="906">
                  <c:v>-45.225046926847931</c:v>
                </c:pt>
                <c:pt idx="907">
                  <c:v>-45.822774063767433</c:v>
                </c:pt>
                <c:pt idx="908">
                  <c:v>-46.409339404287813</c:v>
                </c:pt>
                <c:pt idx="909">
                  <c:v>-46.984678928887845</c:v>
                </c:pt>
                <c:pt idx="910">
                  <c:v>-47.548728479999539</c:v>
                </c:pt>
                <c:pt idx="911">
                  <c:v>-48.10142376200676</c:v>
                </c:pt>
                <c:pt idx="912">
                  <c:v>-48.642700341247554</c:v>
                </c:pt>
                <c:pt idx="913">
                  <c:v>-49.172493646006579</c:v>
                </c:pt>
                <c:pt idx="914">
                  <c:v>-49.690738966527938</c:v>
                </c:pt>
                <c:pt idx="915">
                  <c:v>-50.197371454999924</c:v>
                </c:pt>
                <c:pt idx="916">
                  <c:v>-50.692326125568385</c:v>
                </c:pt>
                <c:pt idx="917">
                  <c:v>-51.175537854328155</c:v>
                </c:pt>
                <c:pt idx="918">
                  <c:v>-51.646941379327771</c:v>
                </c:pt>
                <c:pt idx="919">
                  <c:v>-52.106471300567627</c:v>
                </c:pt>
                <c:pt idx="920">
                  <c:v>-52.554062079999923</c:v>
                </c:pt>
                <c:pt idx="921">
                  <c:v>-52.989648041527744</c:v>
                </c:pt>
                <c:pt idx="922">
                  <c:v>-53.413163371006966</c:v>
                </c:pt>
                <c:pt idx="923">
                  <c:v>-53.824542116248125</c:v>
                </c:pt>
                <c:pt idx="924">
                  <c:v>-54.223718187008856</c:v>
                </c:pt>
                <c:pt idx="925">
                  <c:v>-54.610625354999542</c:v>
                </c:pt>
                <c:pt idx="926">
                  <c:v>-54.985197253889083</c:v>
                </c:pt>
                <c:pt idx="927">
                  <c:v>-55.347367379287718</c:v>
                </c:pt>
                <c:pt idx="928">
                  <c:v>-55.697069088767051</c:v>
                </c:pt>
                <c:pt idx="929">
                  <c:v>-56.034235601847648</c:v>
                </c:pt>
                <c:pt idx="930">
                  <c:v>-56.358799999999995</c:v>
                </c:pt>
                <c:pt idx="931">
                  <c:v>-56.670695226648327</c:v>
                </c:pt>
                <c:pt idx="932">
                  <c:v>-56.969854087168692</c:v>
                </c:pt>
                <c:pt idx="933">
                  <c:v>-57.256209248888013</c:v>
                </c:pt>
                <c:pt idx="934">
                  <c:v>-57.52969324108696</c:v>
                </c:pt>
                <c:pt idx="935">
                  <c:v>-57.790238454999923</c:v>
                </c:pt>
                <c:pt idx="936">
                  <c:v>-58.037777143807411</c:v>
                </c:pt>
                <c:pt idx="937">
                  <c:v>-58.272241422647475</c:v>
                </c:pt>
                <c:pt idx="938">
                  <c:v>-58.49356326860714</c:v>
                </c:pt>
                <c:pt idx="939">
                  <c:v>-58.701674520728112</c:v>
                </c:pt>
                <c:pt idx="940">
                  <c:v>-58.896506880000111</c:v>
                </c:pt>
                <c:pt idx="941">
                  <c:v>-59.077991909368514</c:v>
                </c:pt>
                <c:pt idx="942">
                  <c:v>-59.246061033727642</c:v>
                </c:pt>
                <c:pt idx="943">
                  <c:v>-59.400645539927481</c:v>
                </c:pt>
                <c:pt idx="944">
                  <c:v>-59.541676576766967</c:v>
                </c:pt>
                <c:pt idx="945">
                  <c:v>-59.669085154999728</c:v>
                </c:pt>
                <c:pt idx="946">
                  <c:v>-59.782802147327423</c:v>
                </c:pt>
                <c:pt idx="947">
                  <c:v>-59.882758288407324</c:v>
                </c:pt>
                <c:pt idx="948">
                  <c:v>-59.968884174848554</c:v>
                </c:pt>
                <c:pt idx="949">
                  <c:v>-60.041110265208239</c:v>
                </c:pt>
                <c:pt idx="950">
                  <c:v>-60.099366880000112</c:v>
                </c:pt>
                <c:pt idx="951">
                  <c:v>-60.143584201688761</c:v>
                </c:pt>
                <c:pt idx="952">
                  <c:v>-60.173692274687767</c:v>
                </c:pt>
                <c:pt idx="953">
                  <c:v>-60.189621005367279</c:v>
                </c:pt>
                <c:pt idx="954">
                  <c:v>-60.191300162047384</c:v>
                </c:pt>
                <c:pt idx="955">
                  <c:v>-60.178659374999995</c:v>
                </c:pt>
                <c:pt idx="956">
                  <c:v>-60.151628136447904</c:v>
                </c:pt>
                <c:pt idx="957">
                  <c:v>-60.110135800568578</c:v>
                </c:pt>
                <c:pt idx="958">
                  <c:v>-60.054111583488464</c:v>
                </c:pt>
                <c:pt idx="959">
                  <c:v>-59.98348456328678</c:v>
                </c:pt>
                <c:pt idx="960">
                  <c:v>-59.898183680000301</c:v>
                </c:pt>
                <c:pt idx="961">
                  <c:v>-59.798137735607142</c:v>
                </c:pt>
                <c:pt idx="962">
                  <c:v>-59.683275394047733</c:v>
                </c:pt>
                <c:pt idx="963">
                  <c:v>-59.553525181206702</c:v>
                </c:pt>
                <c:pt idx="964">
                  <c:v>-59.408815484928127</c:v>
                </c:pt>
                <c:pt idx="965">
                  <c:v>-59.249074555000306</c:v>
                </c:pt>
                <c:pt idx="966">
                  <c:v>-59.074230503168103</c:v>
                </c:pt>
                <c:pt idx="967">
                  <c:v>-58.884211303128239</c:v>
                </c:pt>
                <c:pt idx="968">
                  <c:v>-58.678944790527339</c:v>
                </c:pt>
                <c:pt idx="969">
                  <c:v>-58.458358662967676</c:v>
                </c:pt>
                <c:pt idx="970">
                  <c:v>-58.222380479999536</c:v>
                </c:pt>
                <c:pt idx="971">
                  <c:v>-57.970937663127899</c:v>
                </c:pt>
                <c:pt idx="972">
                  <c:v>-57.703957495806691</c:v>
                </c:pt>
                <c:pt idx="973">
                  <c:v>-57.42136712344837</c:v>
                </c:pt>
                <c:pt idx="974">
                  <c:v>-57.123093553408623</c:v>
                </c:pt>
                <c:pt idx="975">
                  <c:v>-56.809063654999733</c:v>
                </c:pt>
                <c:pt idx="976">
                  <c:v>-56.479204159488674</c:v>
                </c:pt>
                <c:pt idx="977">
                  <c:v>-56.133441660087584</c:v>
                </c:pt>
                <c:pt idx="978">
                  <c:v>-55.771702611967086</c:v>
                </c:pt>
                <c:pt idx="979">
                  <c:v>-55.393913332247735</c:v>
                </c:pt>
                <c:pt idx="980">
                  <c:v>-55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E-4A02-B93A-ACB250075706}"/>
            </c:ext>
          </c:extLst>
        </c:ser>
        <c:ser>
          <c:idx val="1"/>
          <c:order val="1"/>
          <c:tx>
            <c:strRef>
              <c:f>'Ti64'!$G$61</c:f>
              <c:strCache>
                <c:ptCount val="1"/>
                <c:pt idx="0">
                  <c:v>σ(equivalent)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'Ti64'!$B$62:$B$1042</c:f>
              <c:numCache>
                <c:formatCode>General</c:formatCode>
                <c:ptCount val="9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  <c:pt idx="256">
                  <c:v>276</c:v>
                </c:pt>
                <c:pt idx="257">
                  <c:v>277</c:v>
                </c:pt>
                <c:pt idx="258">
                  <c:v>278</c:v>
                </c:pt>
                <c:pt idx="259">
                  <c:v>279</c:v>
                </c:pt>
                <c:pt idx="260">
                  <c:v>280</c:v>
                </c:pt>
                <c:pt idx="261">
                  <c:v>281</c:v>
                </c:pt>
                <c:pt idx="262">
                  <c:v>282</c:v>
                </c:pt>
                <c:pt idx="263">
                  <c:v>283</c:v>
                </c:pt>
                <c:pt idx="264">
                  <c:v>284</c:v>
                </c:pt>
                <c:pt idx="265">
                  <c:v>285</c:v>
                </c:pt>
                <c:pt idx="266">
                  <c:v>286</c:v>
                </c:pt>
                <c:pt idx="267">
                  <c:v>287</c:v>
                </c:pt>
                <c:pt idx="268">
                  <c:v>288</c:v>
                </c:pt>
                <c:pt idx="269">
                  <c:v>289</c:v>
                </c:pt>
                <c:pt idx="270">
                  <c:v>290</c:v>
                </c:pt>
                <c:pt idx="271">
                  <c:v>291</c:v>
                </c:pt>
                <c:pt idx="272">
                  <c:v>292</c:v>
                </c:pt>
                <c:pt idx="273">
                  <c:v>293</c:v>
                </c:pt>
                <c:pt idx="274">
                  <c:v>294</c:v>
                </c:pt>
                <c:pt idx="275">
                  <c:v>295</c:v>
                </c:pt>
                <c:pt idx="276">
                  <c:v>296</c:v>
                </c:pt>
                <c:pt idx="277">
                  <c:v>297</c:v>
                </c:pt>
                <c:pt idx="278">
                  <c:v>298</c:v>
                </c:pt>
                <c:pt idx="279">
                  <c:v>299</c:v>
                </c:pt>
                <c:pt idx="280">
                  <c:v>300</c:v>
                </c:pt>
                <c:pt idx="281">
                  <c:v>301</c:v>
                </c:pt>
                <c:pt idx="282">
                  <c:v>302</c:v>
                </c:pt>
                <c:pt idx="283">
                  <c:v>303</c:v>
                </c:pt>
                <c:pt idx="284">
                  <c:v>304</c:v>
                </c:pt>
                <c:pt idx="285">
                  <c:v>305</c:v>
                </c:pt>
                <c:pt idx="286">
                  <c:v>306</c:v>
                </c:pt>
                <c:pt idx="287">
                  <c:v>307</c:v>
                </c:pt>
                <c:pt idx="288">
                  <c:v>308</c:v>
                </c:pt>
                <c:pt idx="289">
                  <c:v>309</c:v>
                </c:pt>
                <c:pt idx="290">
                  <c:v>310</c:v>
                </c:pt>
                <c:pt idx="291">
                  <c:v>311</c:v>
                </c:pt>
                <c:pt idx="292">
                  <c:v>312</c:v>
                </c:pt>
                <c:pt idx="293">
                  <c:v>313</c:v>
                </c:pt>
                <c:pt idx="294">
                  <c:v>314</c:v>
                </c:pt>
                <c:pt idx="295">
                  <c:v>315</c:v>
                </c:pt>
                <c:pt idx="296">
                  <c:v>316</c:v>
                </c:pt>
                <c:pt idx="297">
                  <c:v>317</c:v>
                </c:pt>
                <c:pt idx="298">
                  <c:v>318</c:v>
                </c:pt>
                <c:pt idx="299">
                  <c:v>319</c:v>
                </c:pt>
                <c:pt idx="300">
                  <c:v>320</c:v>
                </c:pt>
                <c:pt idx="301">
                  <c:v>321</c:v>
                </c:pt>
                <c:pt idx="302">
                  <c:v>322</c:v>
                </c:pt>
                <c:pt idx="303">
                  <c:v>323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327</c:v>
                </c:pt>
                <c:pt idx="308">
                  <c:v>328</c:v>
                </c:pt>
                <c:pt idx="309">
                  <c:v>329</c:v>
                </c:pt>
                <c:pt idx="310">
                  <c:v>330</c:v>
                </c:pt>
                <c:pt idx="311">
                  <c:v>331</c:v>
                </c:pt>
                <c:pt idx="312">
                  <c:v>332</c:v>
                </c:pt>
                <c:pt idx="313">
                  <c:v>333</c:v>
                </c:pt>
                <c:pt idx="314">
                  <c:v>334</c:v>
                </c:pt>
                <c:pt idx="315">
                  <c:v>335</c:v>
                </c:pt>
                <c:pt idx="316">
                  <c:v>336</c:v>
                </c:pt>
                <c:pt idx="317">
                  <c:v>337</c:v>
                </c:pt>
                <c:pt idx="318">
                  <c:v>338</c:v>
                </c:pt>
                <c:pt idx="319">
                  <c:v>339</c:v>
                </c:pt>
                <c:pt idx="320">
                  <c:v>340</c:v>
                </c:pt>
                <c:pt idx="321">
                  <c:v>341</c:v>
                </c:pt>
                <c:pt idx="322">
                  <c:v>342</c:v>
                </c:pt>
                <c:pt idx="323">
                  <c:v>343</c:v>
                </c:pt>
                <c:pt idx="324">
                  <c:v>344</c:v>
                </c:pt>
                <c:pt idx="325">
                  <c:v>345</c:v>
                </c:pt>
                <c:pt idx="326">
                  <c:v>346</c:v>
                </c:pt>
                <c:pt idx="327">
                  <c:v>347</c:v>
                </c:pt>
                <c:pt idx="328">
                  <c:v>348</c:v>
                </c:pt>
                <c:pt idx="329">
                  <c:v>349</c:v>
                </c:pt>
                <c:pt idx="330">
                  <c:v>350</c:v>
                </c:pt>
                <c:pt idx="331">
                  <c:v>351</c:v>
                </c:pt>
                <c:pt idx="332">
                  <c:v>352</c:v>
                </c:pt>
                <c:pt idx="333">
                  <c:v>353</c:v>
                </c:pt>
                <c:pt idx="334">
                  <c:v>354</c:v>
                </c:pt>
                <c:pt idx="335">
                  <c:v>355</c:v>
                </c:pt>
                <c:pt idx="336">
                  <c:v>356</c:v>
                </c:pt>
                <c:pt idx="337">
                  <c:v>357</c:v>
                </c:pt>
                <c:pt idx="338">
                  <c:v>358</c:v>
                </c:pt>
                <c:pt idx="339">
                  <c:v>359</c:v>
                </c:pt>
                <c:pt idx="340">
                  <c:v>360</c:v>
                </c:pt>
                <c:pt idx="341">
                  <c:v>361</c:v>
                </c:pt>
                <c:pt idx="342">
                  <c:v>362</c:v>
                </c:pt>
                <c:pt idx="343">
                  <c:v>363</c:v>
                </c:pt>
                <c:pt idx="344">
                  <c:v>364</c:v>
                </c:pt>
                <c:pt idx="345">
                  <c:v>365</c:v>
                </c:pt>
                <c:pt idx="346">
                  <c:v>366</c:v>
                </c:pt>
                <c:pt idx="347">
                  <c:v>367</c:v>
                </c:pt>
                <c:pt idx="348">
                  <c:v>368</c:v>
                </c:pt>
                <c:pt idx="349">
                  <c:v>369</c:v>
                </c:pt>
                <c:pt idx="350">
                  <c:v>370</c:v>
                </c:pt>
                <c:pt idx="351">
                  <c:v>371</c:v>
                </c:pt>
                <c:pt idx="352">
                  <c:v>372</c:v>
                </c:pt>
                <c:pt idx="353">
                  <c:v>373</c:v>
                </c:pt>
                <c:pt idx="354">
                  <c:v>374</c:v>
                </c:pt>
                <c:pt idx="355">
                  <c:v>375</c:v>
                </c:pt>
                <c:pt idx="356">
                  <c:v>376</c:v>
                </c:pt>
                <c:pt idx="357">
                  <c:v>377</c:v>
                </c:pt>
                <c:pt idx="358">
                  <c:v>378</c:v>
                </c:pt>
                <c:pt idx="359">
                  <c:v>379</c:v>
                </c:pt>
                <c:pt idx="360">
                  <c:v>380</c:v>
                </c:pt>
                <c:pt idx="361">
                  <c:v>381</c:v>
                </c:pt>
                <c:pt idx="362">
                  <c:v>382</c:v>
                </c:pt>
                <c:pt idx="363">
                  <c:v>383</c:v>
                </c:pt>
                <c:pt idx="364">
                  <c:v>384</c:v>
                </c:pt>
                <c:pt idx="365">
                  <c:v>385</c:v>
                </c:pt>
                <c:pt idx="366">
                  <c:v>386</c:v>
                </c:pt>
                <c:pt idx="367">
                  <c:v>387</c:v>
                </c:pt>
                <c:pt idx="368">
                  <c:v>388</c:v>
                </c:pt>
                <c:pt idx="369">
                  <c:v>389</c:v>
                </c:pt>
                <c:pt idx="370">
                  <c:v>390</c:v>
                </c:pt>
                <c:pt idx="371">
                  <c:v>391</c:v>
                </c:pt>
                <c:pt idx="372">
                  <c:v>392</c:v>
                </c:pt>
                <c:pt idx="373">
                  <c:v>393</c:v>
                </c:pt>
                <c:pt idx="374">
                  <c:v>394</c:v>
                </c:pt>
                <c:pt idx="375">
                  <c:v>395</c:v>
                </c:pt>
                <c:pt idx="376">
                  <c:v>396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400</c:v>
                </c:pt>
                <c:pt idx="381">
                  <c:v>401</c:v>
                </c:pt>
                <c:pt idx="382">
                  <c:v>402</c:v>
                </c:pt>
                <c:pt idx="383">
                  <c:v>403</c:v>
                </c:pt>
                <c:pt idx="384">
                  <c:v>404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408</c:v>
                </c:pt>
                <c:pt idx="389">
                  <c:v>409</c:v>
                </c:pt>
                <c:pt idx="390">
                  <c:v>410</c:v>
                </c:pt>
                <c:pt idx="391">
                  <c:v>411</c:v>
                </c:pt>
                <c:pt idx="392">
                  <c:v>412</c:v>
                </c:pt>
                <c:pt idx="393">
                  <c:v>413</c:v>
                </c:pt>
                <c:pt idx="394">
                  <c:v>414</c:v>
                </c:pt>
                <c:pt idx="395">
                  <c:v>415</c:v>
                </c:pt>
                <c:pt idx="396">
                  <c:v>416</c:v>
                </c:pt>
                <c:pt idx="397">
                  <c:v>417</c:v>
                </c:pt>
                <c:pt idx="398">
                  <c:v>418</c:v>
                </c:pt>
                <c:pt idx="399">
                  <c:v>419</c:v>
                </c:pt>
                <c:pt idx="400">
                  <c:v>420</c:v>
                </c:pt>
                <c:pt idx="401">
                  <c:v>421</c:v>
                </c:pt>
                <c:pt idx="402">
                  <c:v>422</c:v>
                </c:pt>
                <c:pt idx="403">
                  <c:v>423</c:v>
                </c:pt>
                <c:pt idx="404">
                  <c:v>424</c:v>
                </c:pt>
                <c:pt idx="405">
                  <c:v>425</c:v>
                </c:pt>
                <c:pt idx="406">
                  <c:v>426</c:v>
                </c:pt>
                <c:pt idx="407">
                  <c:v>427</c:v>
                </c:pt>
                <c:pt idx="408">
                  <c:v>428</c:v>
                </c:pt>
                <c:pt idx="409">
                  <c:v>429</c:v>
                </c:pt>
                <c:pt idx="410">
                  <c:v>430</c:v>
                </c:pt>
                <c:pt idx="411">
                  <c:v>431</c:v>
                </c:pt>
                <c:pt idx="412">
                  <c:v>432</c:v>
                </c:pt>
                <c:pt idx="413">
                  <c:v>433</c:v>
                </c:pt>
                <c:pt idx="414">
                  <c:v>434</c:v>
                </c:pt>
                <c:pt idx="415">
                  <c:v>435</c:v>
                </c:pt>
                <c:pt idx="416">
                  <c:v>436</c:v>
                </c:pt>
                <c:pt idx="417">
                  <c:v>437</c:v>
                </c:pt>
                <c:pt idx="418">
                  <c:v>438</c:v>
                </c:pt>
                <c:pt idx="419">
                  <c:v>439</c:v>
                </c:pt>
                <c:pt idx="420">
                  <c:v>440</c:v>
                </c:pt>
                <c:pt idx="421">
                  <c:v>441</c:v>
                </c:pt>
                <c:pt idx="422">
                  <c:v>442</c:v>
                </c:pt>
                <c:pt idx="423">
                  <c:v>443</c:v>
                </c:pt>
                <c:pt idx="424">
                  <c:v>444</c:v>
                </c:pt>
                <c:pt idx="425">
                  <c:v>445</c:v>
                </c:pt>
                <c:pt idx="426">
                  <c:v>446</c:v>
                </c:pt>
                <c:pt idx="427">
                  <c:v>447</c:v>
                </c:pt>
                <c:pt idx="428">
                  <c:v>448</c:v>
                </c:pt>
                <c:pt idx="429">
                  <c:v>449</c:v>
                </c:pt>
                <c:pt idx="430">
                  <c:v>450</c:v>
                </c:pt>
                <c:pt idx="431">
                  <c:v>451</c:v>
                </c:pt>
                <c:pt idx="432">
                  <c:v>452</c:v>
                </c:pt>
                <c:pt idx="433">
                  <c:v>453</c:v>
                </c:pt>
                <c:pt idx="434">
                  <c:v>454</c:v>
                </c:pt>
                <c:pt idx="435">
                  <c:v>455</c:v>
                </c:pt>
                <c:pt idx="436">
                  <c:v>456</c:v>
                </c:pt>
                <c:pt idx="437">
                  <c:v>457</c:v>
                </c:pt>
                <c:pt idx="438">
                  <c:v>458</c:v>
                </c:pt>
                <c:pt idx="439">
                  <c:v>459</c:v>
                </c:pt>
                <c:pt idx="440">
                  <c:v>460</c:v>
                </c:pt>
                <c:pt idx="441">
                  <c:v>461</c:v>
                </c:pt>
                <c:pt idx="442">
                  <c:v>462</c:v>
                </c:pt>
                <c:pt idx="443">
                  <c:v>463</c:v>
                </c:pt>
                <c:pt idx="444">
                  <c:v>464</c:v>
                </c:pt>
                <c:pt idx="445">
                  <c:v>465</c:v>
                </c:pt>
                <c:pt idx="446">
                  <c:v>466</c:v>
                </c:pt>
                <c:pt idx="447">
                  <c:v>467</c:v>
                </c:pt>
                <c:pt idx="448">
                  <c:v>468</c:v>
                </c:pt>
                <c:pt idx="449">
                  <c:v>469</c:v>
                </c:pt>
                <c:pt idx="450">
                  <c:v>470</c:v>
                </c:pt>
                <c:pt idx="451">
                  <c:v>471</c:v>
                </c:pt>
                <c:pt idx="452">
                  <c:v>472</c:v>
                </c:pt>
                <c:pt idx="453">
                  <c:v>473</c:v>
                </c:pt>
                <c:pt idx="454">
                  <c:v>474</c:v>
                </c:pt>
                <c:pt idx="455">
                  <c:v>475</c:v>
                </c:pt>
                <c:pt idx="456">
                  <c:v>476</c:v>
                </c:pt>
                <c:pt idx="457">
                  <c:v>477</c:v>
                </c:pt>
                <c:pt idx="458">
                  <c:v>478</c:v>
                </c:pt>
                <c:pt idx="459">
                  <c:v>479</c:v>
                </c:pt>
                <c:pt idx="460">
                  <c:v>480</c:v>
                </c:pt>
                <c:pt idx="461">
                  <c:v>481</c:v>
                </c:pt>
                <c:pt idx="462">
                  <c:v>482</c:v>
                </c:pt>
                <c:pt idx="463">
                  <c:v>483</c:v>
                </c:pt>
                <c:pt idx="464">
                  <c:v>484</c:v>
                </c:pt>
                <c:pt idx="465">
                  <c:v>485</c:v>
                </c:pt>
                <c:pt idx="466">
                  <c:v>486</c:v>
                </c:pt>
                <c:pt idx="467">
                  <c:v>487</c:v>
                </c:pt>
                <c:pt idx="468">
                  <c:v>488</c:v>
                </c:pt>
                <c:pt idx="469">
                  <c:v>489</c:v>
                </c:pt>
                <c:pt idx="470">
                  <c:v>490</c:v>
                </c:pt>
                <c:pt idx="471">
                  <c:v>491</c:v>
                </c:pt>
                <c:pt idx="472">
                  <c:v>492</c:v>
                </c:pt>
                <c:pt idx="473">
                  <c:v>493</c:v>
                </c:pt>
                <c:pt idx="474">
                  <c:v>494</c:v>
                </c:pt>
                <c:pt idx="475">
                  <c:v>495</c:v>
                </c:pt>
                <c:pt idx="476">
                  <c:v>496</c:v>
                </c:pt>
                <c:pt idx="477">
                  <c:v>497</c:v>
                </c:pt>
                <c:pt idx="478">
                  <c:v>498</c:v>
                </c:pt>
                <c:pt idx="479">
                  <c:v>499</c:v>
                </c:pt>
                <c:pt idx="480">
                  <c:v>500</c:v>
                </c:pt>
                <c:pt idx="481">
                  <c:v>501</c:v>
                </c:pt>
                <c:pt idx="482">
                  <c:v>502</c:v>
                </c:pt>
                <c:pt idx="483">
                  <c:v>503</c:v>
                </c:pt>
                <c:pt idx="484">
                  <c:v>504</c:v>
                </c:pt>
                <c:pt idx="485">
                  <c:v>505</c:v>
                </c:pt>
                <c:pt idx="486">
                  <c:v>506</c:v>
                </c:pt>
                <c:pt idx="487">
                  <c:v>507</c:v>
                </c:pt>
                <c:pt idx="488">
                  <c:v>508</c:v>
                </c:pt>
                <c:pt idx="489">
                  <c:v>509</c:v>
                </c:pt>
                <c:pt idx="490">
                  <c:v>510</c:v>
                </c:pt>
                <c:pt idx="491">
                  <c:v>511</c:v>
                </c:pt>
                <c:pt idx="492">
                  <c:v>512</c:v>
                </c:pt>
                <c:pt idx="493">
                  <c:v>513</c:v>
                </c:pt>
                <c:pt idx="494">
                  <c:v>514</c:v>
                </c:pt>
                <c:pt idx="495">
                  <c:v>515</c:v>
                </c:pt>
                <c:pt idx="496">
                  <c:v>516</c:v>
                </c:pt>
                <c:pt idx="497">
                  <c:v>517</c:v>
                </c:pt>
                <c:pt idx="498">
                  <c:v>518</c:v>
                </c:pt>
                <c:pt idx="499">
                  <c:v>519</c:v>
                </c:pt>
                <c:pt idx="500">
                  <c:v>520</c:v>
                </c:pt>
                <c:pt idx="501">
                  <c:v>521</c:v>
                </c:pt>
                <c:pt idx="502">
                  <c:v>522</c:v>
                </c:pt>
                <c:pt idx="503">
                  <c:v>523</c:v>
                </c:pt>
                <c:pt idx="504">
                  <c:v>524</c:v>
                </c:pt>
                <c:pt idx="505">
                  <c:v>525</c:v>
                </c:pt>
                <c:pt idx="506">
                  <c:v>526</c:v>
                </c:pt>
                <c:pt idx="507">
                  <c:v>527</c:v>
                </c:pt>
                <c:pt idx="508">
                  <c:v>528</c:v>
                </c:pt>
                <c:pt idx="509">
                  <c:v>529</c:v>
                </c:pt>
                <c:pt idx="510">
                  <c:v>530</c:v>
                </c:pt>
                <c:pt idx="511">
                  <c:v>531</c:v>
                </c:pt>
                <c:pt idx="512">
                  <c:v>532</c:v>
                </c:pt>
                <c:pt idx="513">
                  <c:v>533</c:v>
                </c:pt>
                <c:pt idx="514">
                  <c:v>534</c:v>
                </c:pt>
                <c:pt idx="515">
                  <c:v>535</c:v>
                </c:pt>
                <c:pt idx="516">
                  <c:v>536</c:v>
                </c:pt>
                <c:pt idx="517">
                  <c:v>537</c:v>
                </c:pt>
                <c:pt idx="518">
                  <c:v>538</c:v>
                </c:pt>
                <c:pt idx="519">
                  <c:v>539</c:v>
                </c:pt>
                <c:pt idx="520">
                  <c:v>540</c:v>
                </c:pt>
                <c:pt idx="521">
                  <c:v>541</c:v>
                </c:pt>
                <c:pt idx="522">
                  <c:v>542</c:v>
                </c:pt>
                <c:pt idx="523">
                  <c:v>543</c:v>
                </c:pt>
                <c:pt idx="524">
                  <c:v>544</c:v>
                </c:pt>
                <c:pt idx="525">
                  <c:v>545</c:v>
                </c:pt>
                <c:pt idx="526">
                  <c:v>546</c:v>
                </c:pt>
                <c:pt idx="527">
                  <c:v>547</c:v>
                </c:pt>
                <c:pt idx="528">
                  <c:v>548</c:v>
                </c:pt>
                <c:pt idx="529">
                  <c:v>549</c:v>
                </c:pt>
                <c:pt idx="530">
                  <c:v>550</c:v>
                </c:pt>
                <c:pt idx="531">
                  <c:v>551</c:v>
                </c:pt>
                <c:pt idx="532">
                  <c:v>552</c:v>
                </c:pt>
                <c:pt idx="533">
                  <c:v>553</c:v>
                </c:pt>
                <c:pt idx="534">
                  <c:v>554</c:v>
                </c:pt>
                <c:pt idx="535">
                  <c:v>555</c:v>
                </c:pt>
                <c:pt idx="536">
                  <c:v>556</c:v>
                </c:pt>
                <c:pt idx="537">
                  <c:v>557</c:v>
                </c:pt>
                <c:pt idx="538">
                  <c:v>558</c:v>
                </c:pt>
                <c:pt idx="539">
                  <c:v>559</c:v>
                </c:pt>
                <c:pt idx="540">
                  <c:v>560</c:v>
                </c:pt>
                <c:pt idx="541">
                  <c:v>561</c:v>
                </c:pt>
                <c:pt idx="542">
                  <c:v>562</c:v>
                </c:pt>
                <c:pt idx="543">
                  <c:v>563</c:v>
                </c:pt>
                <c:pt idx="544">
                  <c:v>564</c:v>
                </c:pt>
                <c:pt idx="545">
                  <c:v>565</c:v>
                </c:pt>
                <c:pt idx="546">
                  <c:v>566</c:v>
                </c:pt>
                <c:pt idx="547">
                  <c:v>567</c:v>
                </c:pt>
                <c:pt idx="548">
                  <c:v>568</c:v>
                </c:pt>
                <c:pt idx="549">
                  <c:v>569</c:v>
                </c:pt>
                <c:pt idx="550">
                  <c:v>570</c:v>
                </c:pt>
                <c:pt idx="551">
                  <c:v>571</c:v>
                </c:pt>
                <c:pt idx="552">
                  <c:v>572</c:v>
                </c:pt>
                <c:pt idx="553">
                  <c:v>573</c:v>
                </c:pt>
                <c:pt idx="554">
                  <c:v>574</c:v>
                </c:pt>
                <c:pt idx="555">
                  <c:v>575</c:v>
                </c:pt>
                <c:pt idx="556">
                  <c:v>576</c:v>
                </c:pt>
                <c:pt idx="557">
                  <c:v>577</c:v>
                </c:pt>
                <c:pt idx="558">
                  <c:v>578</c:v>
                </c:pt>
                <c:pt idx="559">
                  <c:v>579</c:v>
                </c:pt>
                <c:pt idx="560">
                  <c:v>580</c:v>
                </c:pt>
                <c:pt idx="561">
                  <c:v>581</c:v>
                </c:pt>
                <c:pt idx="562">
                  <c:v>582</c:v>
                </c:pt>
                <c:pt idx="563">
                  <c:v>583</c:v>
                </c:pt>
                <c:pt idx="564">
                  <c:v>584</c:v>
                </c:pt>
                <c:pt idx="565">
                  <c:v>585</c:v>
                </c:pt>
                <c:pt idx="566">
                  <c:v>586</c:v>
                </c:pt>
                <c:pt idx="567">
                  <c:v>587</c:v>
                </c:pt>
                <c:pt idx="568">
                  <c:v>588</c:v>
                </c:pt>
                <c:pt idx="569">
                  <c:v>589</c:v>
                </c:pt>
                <c:pt idx="570">
                  <c:v>590</c:v>
                </c:pt>
                <c:pt idx="571">
                  <c:v>591</c:v>
                </c:pt>
                <c:pt idx="572">
                  <c:v>592</c:v>
                </c:pt>
                <c:pt idx="573">
                  <c:v>593</c:v>
                </c:pt>
                <c:pt idx="574">
                  <c:v>594</c:v>
                </c:pt>
                <c:pt idx="575">
                  <c:v>595</c:v>
                </c:pt>
                <c:pt idx="576">
                  <c:v>596</c:v>
                </c:pt>
                <c:pt idx="577">
                  <c:v>597</c:v>
                </c:pt>
                <c:pt idx="578">
                  <c:v>598</c:v>
                </c:pt>
                <c:pt idx="579">
                  <c:v>599</c:v>
                </c:pt>
                <c:pt idx="580">
                  <c:v>600</c:v>
                </c:pt>
                <c:pt idx="581">
                  <c:v>601</c:v>
                </c:pt>
                <c:pt idx="582">
                  <c:v>602</c:v>
                </c:pt>
                <c:pt idx="583">
                  <c:v>603</c:v>
                </c:pt>
                <c:pt idx="584">
                  <c:v>604</c:v>
                </c:pt>
                <c:pt idx="585">
                  <c:v>605</c:v>
                </c:pt>
                <c:pt idx="586">
                  <c:v>606</c:v>
                </c:pt>
                <c:pt idx="587">
                  <c:v>607</c:v>
                </c:pt>
                <c:pt idx="588">
                  <c:v>608</c:v>
                </c:pt>
                <c:pt idx="589">
                  <c:v>609</c:v>
                </c:pt>
                <c:pt idx="590">
                  <c:v>610</c:v>
                </c:pt>
                <c:pt idx="591">
                  <c:v>611</c:v>
                </c:pt>
                <c:pt idx="592">
                  <c:v>612</c:v>
                </c:pt>
                <c:pt idx="593">
                  <c:v>613</c:v>
                </c:pt>
                <c:pt idx="594">
                  <c:v>614</c:v>
                </c:pt>
                <c:pt idx="595">
                  <c:v>615</c:v>
                </c:pt>
                <c:pt idx="596">
                  <c:v>616</c:v>
                </c:pt>
                <c:pt idx="597">
                  <c:v>617</c:v>
                </c:pt>
                <c:pt idx="598">
                  <c:v>618</c:v>
                </c:pt>
                <c:pt idx="599">
                  <c:v>619</c:v>
                </c:pt>
                <c:pt idx="600">
                  <c:v>620</c:v>
                </c:pt>
                <c:pt idx="601">
                  <c:v>621</c:v>
                </c:pt>
                <c:pt idx="602">
                  <c:v>622</c:v>
                </c:pt>
                <c:pt idx="603">
                  <c:v>623</c:v>
                </c:pt>
                <c:pt idx="604">
                  <c:v>624</c:v>
                </c:pt>
                <c:pt idx="605">
                  <c:v>625</c:v>
                </c:pt>
                <c:pt idx="606">
                  <c:v>626</c:v>
                </c:pt>
                <c:pt idx="607">
                  <c:v>627</c:v>
                </c:pt>
                <c:pt idx="608">
                  <c:v>628</c:v>
                </c:pt>
                <c:pt idx="609">
                  <c:v>629</c:v>
                </c:pt>
                <c:pt idx="610">
                  <c:v>630</c:v>
                </c:pt>
                <c:pt idx="611">
                  <c:v>631</c:v>
                </c:pt>
                <c:pt idx="612">
                  <c:v>632</c:v>
                </c:pt>
                <c:pt idx="613">
                  <c:v>633</c:v>
                </c:pt>
                <c:pt idx="614">
                  <c:v>634</c:v>
                </c:pt>
                <c:pt idx="615">
                  <c:v>635</c:v>
                </c:pt>
                <c:pt idx="616">
                  <c:v>636</c:v>
                </c:pt>
                <c:pt idx="617">
                  <c:v>637</c:v>
                </c:pt>
                <c:pt idx="618">
                  <c:v>638</c:v>
                </c:pt>
                <c:pt idx="619">
                  <c:v>639</c:v>
                </c:pt>
                <c:pt idx="620">
                  <c:v>640</c:v>
                </c:pt>
                <c:pt idx="621">
                  <c:v>641</c:v>
                </c:pt>
                <c:pt idx="622">
                  <c:v>642</c:v>
                </c:pt>
                <c:pt idx="623">
                  <c:v>643</c:v>
                </c:pt>
                <c:pt idx="624">
                  <c:v>644</c:v>
                </c:pt>
                <c:pt idx="625">
                  <c:v>645</c:v>
                </c:pt>
                <c:pt idx="626">
                  <c:v>646</c:v>
                </c:pt>
                <c:pt idx="627">
                  <c:v>647</c:v>
                </c:pt>
                <c:pt idx="628">
                  <c:v>648</c:v>
                </c:pt>
                <c:pt idx="629">
                  <c:v>649</c:v>
                </c:pt>
                <c:pt idx="630">
                  <c:v>650</c:v>
                </c:pt>
                <c:pt idx="631">
                  <c:v>651</c:v>
                </c:pt>
                <c:pt idx="632">
                  <c:v>652</c:v>
                </c:pt>
                <c:pt idx="633">
                  <c:v>653</c:v>
                </c:pt>
                <c:pt idx="634">
                  <c:v>654</c:v>
                </c:pt>
                <c:pt idx="635">
                  <c:v>655</c:v>
                </c:pt>
                <c:pt idx="636">
                  <c:v>656</c:v>
                </c:pt>
                <c:pt idx="637">
                  <c:v>657</c:v>
                </c:pt>
                <c:pt idx="638">
                  <c:v>658</c:v>
                </c:pt>
                <c:pt idx="639">
                  <c:v>659</c:v>
                </c:pt>
                <c:pt idx="640">
                  <c:v>660</c:v>
                </c:pt>
                <c:pt idx="641">
                  <c:v>661</c:v>
                </c:pt>
                <c:pt idx="642">
                  <c:v>662</c:v>
                </c:pt>
                <c:pt idx="643">
                  <c:v>663</c:v>
                </c:pt>
                <c:pt idx="644">
                  <c:v>664</c:v>
                </c:pt>
                <c:pt idx="645">
                  <c:v>665</c:v>
                </c:pt>
                <c:pt idx="646">
                  <c:v>666</c:v>
                </c:pt>
                <c:pt idx="647">
                  <c:v>667</c:v>
                </c:pt>
                <c:pt idx="648">
                  <c:v>668</c:v>
                </c:pt>
                <c:pt idx="649">
                  <c:v>669</c:v>
                </c:pt>
                <c:pt idx="650">
                  <c:v>670</c:v>
                </c:pt>
                <c:pt idx="651">
                  <c:v>671</c:v>
                </c:pt>
                <c:pt idx="652">
                  <c:v>672</c:v>
                </c:pt>
                <c:pt idx="653">
                  <c:v>673</c:v>
                </c:pt>
                <c:pt idx="654">
                  <c:v>674</c:v>
                </c:pt>
                <c:pt idx="655">
                  <c:v>675</c:v>
                </c:pt>
                <c:pt idx="656">
                  <c:v>676</c:v>
                </c:pt>
                <c:pt idx="657">
                  <c:v>677</c:v>
                </c:pt>
                <c:pt idx="658">
                  <c:v>678</c:v>
                </c:pt>
                <c:pt idx="659">
                  <c:v>679</c:v>
                </c:pt>
                <c:pt idx="660">
                  <c:v>680</c:v>
                </c:pt>
                <c:pt idx="661">
                  <c:v>681</c:v>
                </c:pt>
                <c:pt idx="662">
                  <c:v>682</c:v>
                </c:pt>
                <c:pt idx="663">
                  <c:v>683</c:v>
                </c:pt>
                <c:pt idx="664">
                  <c:v>684</c:v>
                </c:pt>
                <c:pt idx="665">
                  <c:v>685</c:v>
                </c:pt>
                <c:pt idx="666">
                  <c:v>686</c:v>
                </c:pt>
                <c:pt idx="667">
                  <c:v>687</c:v>
                </c:pt>
                <c:pt idx="668">
                  <c:v>688</c:v>
                </c:pt>
                <c:pt idx="669">
                  <c:v>689</c:v>
                </c:pt>
                <c:pt idx="670">
                  <c:v>690</c:v>
                </c:pt>
                <c:pt idx="671">
                  <c:v>691</c:v>
                </c:pt>
                <c:pt idx="672">
                  <c:v>692</c:v>
                </c:pt>
                <c:pt idx="673">
                  <c:v>693</c:v>
                </c:pt>
                <c:pt idx="674">
                  <c:v>694</c:v>
                </c:pt>
                <c:pt idx="675">
                  <c:v>695</c:v>
                </c:pt>
                <c:pt idx="676">
                  <c:v>696</c:v>
                </c:pt>
                <c:pt idx="677">
                  <c:v>697</c:v>
                </c:pt>
                <c:pt idx="678">
                  <c:v>698</c:v>
                </c:pt>
                <c:pt idx="679">
                  <c:v>699</c:v>
                </c:pt>
                <c:pt idx="680">
                  <c:v>700</c:v>
                </c:pt>
                <c:pt idx="681">
                  <c:v>701</c:v>
                </c:pt>
                <c:pt idx="682">
                  <c:v>702</c:v>
                </c:pt>
                <c:pt idx="683">
                  <c:v>703</c:v>
                </c:pt>
                <c:pt idx="684">
                  <c:v>704</c:v>
                </c:pt>
                <c:pt idx="685">
                  <c:v>705</c:v>
                </c:pt>
                <c:pt idx="686">
                  <c:v>706</c:v>
                </c:pt>
                <c:pt idx="687">
                  <c:v>707</c:v>
                </c:pt>
                <c:pt idx="688">
                  <c:v>708</c:v>
                </c:pt>
                <c:pt idx="689">
                  <c:v>709</c:v>
                </c:pt>
                <c:pt idx="690">
                  <c:v>710</c:v>
                </c:pt>
                <c:pt idx="691">
                  <c:v>711</c:v>
                </c:pt>
                <c:pt idx="692">
                  <c:v>712</c:v>
                </c:pt>
                <c:pt idx="693">
                  <c:v>713</c:v>
                </c:pt>
                <c:pt idx="694">
                  <c:v>714</c:v>
                </c:pt>
                <c:pt idx="695">
                  <c:v>715</c:v>
                </c:pt>
                <c:pt idx="696">
                  <c:v>716</c:v>
                </c:pt>
                <c:pt idx="697">
                  <c:v>717</c:v>
                </c:pt>
                <c:pt idx="698">
                  <c:v>718</c:v>
                </c:pt>
                <c:pt idx="699">
                  <c:v>719</c:v>
                </c:pt>
                <c:pt idx="700">
                  <c:v>720</c:v>
                </c:pt>
                <c:pt idx="701">
                  <c:v>721</c:v>
                </c:pt>
                <c:pt idx="702">
                  <c:v>722</c:v>
                </c:pt>
                <c:pt idx="703">
                  <c:v>723</c:v>
                </c:pt>
                <c:pt idx="704">
                  <c:v>724</c:v>
                </c:pt>
                <c:pt idx="705">
                  <c:v>725</c:v>
                </c:pt>
                <c:pt idx="706">
                  <c:v>726</c:v>
                </c:pt>
                <c:pt idx="707">
                  <c:v>727</c:v>
                </c:pt>
                <c:pt idx="708">
                  <c:v>728</c:v>
                </c:pt>
                <c:pt idx="709">
                  <c:v>729</c:v>
                </c:pt>
                <c:pt idx="710">
                  <c:v>730</c:v>
                </c:pt>
                <c:pt idx="711">
                  <c:v>731</c:v>
                </c:pt>
                <c:pt idx="712">
                  <c:v>732</c:v>
                </c:pt>
                <c:pt idx="713">
                  <c:v>733</c:v>
                </c:pt>
                <c:pt idx="714">
                  <c:v>734</c:v>
                </c:pt>
                <c:pt idx="715">
                  <c:v>735</c:v>
                </c:pt>
                <c:pt idx="716">
                  <c:v>736</c:v>
                </c:pt>
                <c:pt idx="717">
                  <c:v>737</c:v>
                </c:pt>
                <c:pt idx="718">
                  <c:v>738</c:v>
                </c:pt>
                <c:pt idx="719">
                  <c:v>739</c:v>
                </c:pt>
                <c:pt idx="720">
                  <c:v>740</c:v>
                </c:pt>
                <c:pt idx="721">
                  <c:v>741</c:v>
                </c:pt>
                <c:pt idx="722">
                  <c:v>742</c:v>
                </c:pt>
                <c:pt idx="723">
                  <c:v>743</c:v>
                </c:pt>
                <c:pt idx="724">
                  <c:v>744</c:v>
                </c:pt>
                <c:pt idx="725">
                  <c:v>745</c:v>
                </c:pt>
                <c:pt idx="726">
                  <c:v>746</c:v>
                </c:pt>
                <c:pt idx="727">
                  <c:v>747</c:v>
                </c:pt>
                <c:pt idx="728">
                  <c:v>748</c:v>
                </c:pt>
                <c:pt idx="729">
                  <c:v>749</c:v>
                </c:pt>
                <c:pt idx="730">
                  <c:v>750</c:v>
                </c:pt>
                <c:pt idx="731">
                  <c:v>751</c:v>
                </c:pt>
                <c:pt idx="732">
                  <c:v>752</c:v>
                </c:pt>
                <c:pt idx="733">
                  <c:v>753</c:v>
                </c:pt>
                <c:pt idx="734">
                  <c:v>754</c:v>
                </c:pt>
                <c:pt idx="735">
                  <c:v>755</c:v>
                </c:pt>
                <c:pt idx="736">
                  <c:v>756</c:v>
                </c:pt>
                <c:pt idx="737">
                  <c:v>757</c:v>
                </c:pt>
                <c:pt idx="738">
                  <c:v>758</c:v>
                </c:pt>
                <c:pt idx="739">
                  <c:v>759</c:v>
                </c:pt>
                <c:pt idx="740">
                  <c:v>760</c:v>
                </c:pt>
                <c:pt idx="741">
                  <c:v>761</c:v>
                </c:pt>
                <c:pt idx="742">
                  <c:v>762</c:v>
                </c:pt>
                <c:pt idx="743">
                  <c:v>763</c:v>
                </c:pt>
                <c:pt idx="744">
                  <c:v>764</c:v>
                </c:pt>
                <c:pt idx="745">
                  <c:v>765</c:v>
                </c:pt>
                <c:pt idx="746">
                  <c:v>766</c:v>
                </c:pt>
                <c:pt idx="747">
                  <c:v>767</c:v>
                </c:pt>
                <c:pt idx="748">
                  <c:v>768</c:v>
                </c:pt>
                <c:pt idx="749">
                  <c:v>769</c:v>
                </c:pt>
                <c:pt idx="750">
                  <c:v>770</c:v>
                </c:pt>
                <c:pt idx="751">
                  <c:v>771</c:v>
                </c:pt>
                <c:pt idx="752">
                  <c:v>772</c:v>
                </c:pt>
                <c:pt idx="753">
                  <c:v>773</c:v>
                </c:pt>
                <c:pt idx="754">
                  <c:v>774</c:v>
                </c:pt>
                <c:pt idx="755">
                  <c:v>775</c:v>
                </c:pt>
                <c:pt idx="756">
                  <c:v>776</c:v>
                </c:pt>
                <c:pt idx="757">
                  <c:v>777</c:v>
                </c:pt>
                <c:pt idx="758">
                  <c:v>778</c:v>
                </c:pt>
                <c:pt idx="759">
                  <c:v>779</c:v>
                </c:pt>
                <c:pt idx="760">
                  <c:v>780</c:v>
                </c:pt>
                <c:pt idx="761">
                  <c:v>781</c:v>
                </c:pt>
                <c:pt idx="762">
                  <c:v>782</c:v>
                </c:pt>
                <c:pt idx="763">
                  <c:v>783</c:v>
                </c:pt>
                <c:pt idx="764">
                  <c:v>784</c:v>
                </c:pt>
                <c:pt idx="765">
                  <c:v>785</c:v>
                </c:pt>
                <c:pt idx="766">
                  <c:v>786</c:v>
                </c:pt>
                <c:pt idx="767">
                  <c:v>787</c:v>
                </c:pt>
                <c:pt idx="768">
                  <c:v>788</c:v>
                </c:pt>
                <c:pt idx="769">
                  <c:v>789</c:v>
                </c:pt>
                <c:pt idx="770">
                  <c:v>790</c:v>
                </c:pt>
                <c:pt idx="771">
                  <c:v>791</c:v>
                </c:pt>
                <c:pt idx="772">
                  <c:v>792</c:v>
                </c:pt>
                <c:pt idx="773">
                  <c:v>793</c:v>
                </c:pt>
                <c:pt idx="774">
                  <c:v>794</c:v>
                </c:pt>
                <c:pt idx="775">
                  <c:v>795</c:v>
                </c:pt>
                <c:pt idx="776">
                  <c:v>796</c:v>
                </c:pt>
                <c:pt idx="777">
                  <c:v>797</c:v>
                </c:pt>
                <c:pt idx="778">
                  <c:v>798</c:v>
                </c:pt>
                <c:pt idx="779">
                  <c:v>799</c:v>
                </c:pt>
                <c:pt idx="780">
                  <c:v>800</c:v>
                </c:pt>
                <c:pt idx="781">
                  <c:v>801</c:v>
                </c:pt>
                <c:pt idx="782">
                  <c:v>802</c:v>
                </c:pt>
                <c:pt idx="783">
                  <c:v>803</c:v>
                </c:pt>
                <c:pt idx="784">
                  <c:v>804</c:v>
                </c:pt>
                <c:pt idx="785">
                  <c:v>805</c:v>
                </c:pt>
                <c:pt idx="786">
                  <c:v>806</c:v>
                </c:pt>
                <c:pt idx="787">
                  <c:v>807</c:v>
                </c:pt>
                <c:pt idx="788">
                  <c:v>808</c:v>
                </c:pt>
                <c:pt idx="789">
                  <c:v>809</c:v>
                </c:pt>
                <c:pt idx="790">
                  <c:v>810</c:v>
                </c:pt>
                <c:pt idx="791">
                  <c:v>811</c:v>
                </c:pt>
                <c:pt idx="792">
                  <c:v>812</c:v>
                </c:pt>
                <c:pt idx="793">
                  <c:v>813</c:v>
                </c:pt>
                <c:pt idx="794">
                  <c:v>814</c:v>
                </c:pt>
                <c:pt idx="795">
                  <c:v>815</c:v>
                </c:pt>
                <c:pt idx="796">
                  <c:v>816</c:v>
                </c:pt>
                <c:pt idx="797">
                  <c:v>817</c:v>
                </c:pt>
                <c:pt idx="798">
                  <c:v>818</c:v>
                </c:pt>
                <c:pt idx="799">
                  <c:v>819</c:v>
                </c:pt>
                <c:pt idx="800">
                  <c:v>820</c:v>
                </c:pt>
                <c:pt idx="801">
                  <c:v>821</c:v>
                </c:pt>
                <c:pt idx="802">
                  <c:v>822</c:v>
                </c:pt>
                <c:pt idx="803">
                  <c:v>823</c:v>
                </c:pt>
                <c:pt idx="804">
                  <c:v>824</c:v>
                </c:pt>
                <c:pt idx="805">
                  <c:v>825</c:v>
                </c:pt>
                <c:pt idx="806">
                  <c:v>826</c:v>
                </c:pt>
                <c:pt idx="807">
                  <c:v>827</c:v>
                </c:pt>
                <c:pt idx="808">
                  <c:v>828</c:v>
                </c:pt>
                <c:pt idx="809">
                  <c:v>829</c:v>
                </c:pt>
                <c:pt idx="810">
                  <c:v>830</c:v>
                </c:pt>
                <c:pt idx="811">
                  <c:v>831</c:v>
                </c:pt>
                <c:pt idx="812">
                  <c:v>832</c:v>
                </c:pt>
                <c:pt idx="813">
                  <c:v>833</c:v>
                </c:pt>
                <c:pt idx="814">
                  <c:v>834</c:v>
                </c:pt>
                <c:pt idx="815">
                  <c:v>835</c:v>
                </c:pt>
                <c:pt idx="816">
                  <c:v>836</c:v>
                </c:pt>
                <c:pt idx="817">
                  <c:v>837</c:v>
                </c:pt>
                <c:pt idx="818">
                  <c:v>838</c:v>
                </c:pt>
                <c:pt idx="819">
                  <c:v>839</c:v>
                </c:pt>
                <c:pt idx="820">
                  <c:v>840</c:v>
                </c:pt>
                <c:pt idx="821">
                  <c:v>841</c:v>
                </c:pt>
                <c:pt idx="822">
                  <c:v>842</c:v>
                </c:pt>
                <c:pt idx="823">
                  <c:v>843</c:v>
                </c:pt>
                <c:pt idx="824">
                  <c:v>844</c:v>
                </c:pt>
                <c:pt idx="825">
                  <c:v>845</c:v>
                </c:pt>
                <c:pt idx="826">
                  <c:v>846</c:v>
                </c:pt>
                <c:pt idx="827">
                  <c:v>847</c:v>
                </c:pt>
                <c:pt idx="828">
                  <c:v>848</c:v>
                </c:pt>
                <c:pt idx="829">
                  <c:v>849</c:v>
                </c:pt>
                <c:pt idx="830">
                  <c:v>850</c:v>
                </c:pt>
                <c:pt idx="831">
                  <c:v>851</c:v>
                </c:pt>
                <c:pt idx="832">
                  <c:v>852</c:v>
                </c:pt>
                <c:pt idx="833">
                  <c:v>853</c:v>
                </c:pt>
                <c:pt idx="834">
                  <c:v>854</c:v>
                </c:pt>
                <c:pt idx="835">
                  <c:v>855</c:v>
                </c:pt>
                <c:pt idx="836">
                  <c:v>856</c:v>
                </c:pt>
                <c:pt idx="837">
                  <c:v>857</c:v>
                </c:pt>
                <c:pt idx="838">
                  <c:v>858</c:v>
                </c:pt>
                <c:pt idx="839">
                  <c:v>859</c:v>
                </c:pt>
                <c:pt idx="840">
                  <c:v>860</c:v>
                </c:pt>
                <c:pt idx="841">
                  <c:v>861</c:v>
                </c:pt>
                <c:pt idx="842">
                  <c:v>862</c:v>
                </c:pt>
                <c:pt idx="843">
                  <c:v>863</c:v>
                </c:pt>
                <c:pt idx="844">
                  <c:v>864</c:v>
                </c:pt>
                <c:pt idx="845">
                  <c:v>865</c:v>
                </c:pt>
                <c:pt idx="846">
                  <c:v>866</c:v>
                </c:pt>
                <c:pt idx="847">
                  <c:v>867</c:v>
                </c:pt>
                <c:pt idx="848">
                  <c:v>868</c:v>
                </c:pt>
                <c:pt idx="849">
                  <c:v>869</c:v>
                </c:pt>
                <c:pt idx="850">
                  <c:v>870</c:v>
                </c:pt>
                <c:pt idx="851">
                  <c:v>871</c:v>
                </c:pt>
                <c:pt idx="852">
                  <c:v>872</c:v>
                </c:pt>
                <c:pt idx="853">
                  <c:v>873</c:v>
                </c:pt>
                <c:pt idx="854">
                  <c:v>874</c:v>
                </c:pt>
                <c:pt idx="855">
                  <c:v>875</c:v>
                </c:pt>
                <c:pt idx="856">
                  <c:v>876</c:v>
                </c:pt>
                <c:pt idx="857">
                  <c:v>877</c:v>
                </c:pt>
                <c:pt idx="858">
                  <c:v>878</c:v>
                </c:pt>
                <c:pt idx="859">
                  <c:v>879</c:v>
                </c:pt>
                <c:pt idx="860">
                  <c:v>880</c:v>
                </c:pt>
                <c:pt idx="861">
                  <c:v>881</c:v>
                </c:pt>
                <c:pt idx="862">
                  <c:v>882</c:v>
                </c:pt>
                <c:pt idx="863">
                  <c:v>883</c:v>
                </c:pt>
                <c:pt idx="864">
                  <c:v>884</c:v>
                </c:pt>
                <c:pt idx="865">
                  <c:v>885</c:v>
                </c:pt>
                <c:pt idx="866">
                  <c:v>886</c:v>
                </c:pt>
                <c:pt idx="867">
                  <c:v>887</c:v>
                </c:pt>
                <c:pt idx="868">
                  <c:v>888</c:v>
                </c:pt>
                <c:pt idx="869">
                  <c:v>889</c:v>
                </c:pt>
                <c:pt idx="870">
                  <c:v>890</c:v>
                </c:pt>
                <c:pt idx="871">
                  <c:v>891</c:v>
                </c:pt>
                <c:pt idx="872">
                  <c:v>892</c:v>
                </c:pt>
                <c:pt idx="873">
                  <c:v>893</c:v>
                </c:pt>
                <c:pt idx="874">
                  <c:v>894</c:v>
                </c:pt>
                <c:pt idx="875">
                  <c:v>895</c:v>
                </c:pt>
                <c:pt idx="876">
                  <c:v>896</c:v>
                </c:pt>
                <c:pt idx="877">
                  <c:v>897</c:v>
                </c:pt>
                <c:pt idx="878">
                  <c:v>898</c:v>
                </c:pt>
                <c:pt idx="879">
                  <c:v>899</c:v>
                </c:pt>
                <c:pt idx="880">
                  <c:v>900</c:v>
                </c:pt>
                <c:pt idx="881">
                  <c:v>901</c:v>
                </c:pt>
                <c:pt idx="882">
                  <c:v>902</c:v>
                </c:pt>
                <c:pt idx="883">
                  <c:v>903</c:v>
                </c:pt>
                <c:pt idx="884">
                  <c:v>904</c:v>
                </c:pt>
                <c:pt idx="885">
                  <c:v>905</c:v>
                </c:pt>
                <c:pt idx="886">
                  <c:v>906</c:v>
                </c:pt>
                <c:pt idx="887">
                  <c:v>907</c:v>
                </c:pt>
                <c:pt idx="888">
                  <c:v>908</c:v>
                </c:pt>
                <c:pt idx="889">
                  <c:v>909</c:v>
                </c:pt>
                <c:pt idx="890">
                  <c:v>910</c:v>
                </c:pt>
                <c:pt idx="891">
                  <c:v>911</c:v>
                </c:pt>
                <c:pt idx="892">
                  <c:v>912</c:v>
                </c:pt>
                <c:pt idx="893">
                  <c:v>913</c:v>
                </c:pt>
                <c:pt idx="894">
                  <c:v>914</c:v>
                </c:pt>
                <c:pt idx="895">
                  <c:v>915</c:v>
                </c:pt>
                <c:pt idx="896">
                  <c:v>916</c:v>
                </c:pt>
                <c:pt idx="897">
                  <c:v>917</c:v>
                </c:pt>
                <c:pt idx="898">
                  <c:v>918</c:v>
                </c:pt>
                <c:pt idx="899">
                  <c:v>919</c:v>
                </c:pt>
                <c:pt idx="900">
                  <c:v>920</c:v>
                </c:pt>
                <c:pt idx="901">
                  <c:v>921</c:v>
                </c:pt>
                <c:pt idx="902">
                  <c:v>922</c:v>
                </c:pt>
                <c:pt idx="903">
                  <c:v>923</c:v>
                </c:pt>
                <c:pt idx="904">
                  <c:v>924</c:v>
                </c:pt>
                <c:pt idx="905">
                  <c:v>925</c:v>
                </c:pt>
                <c:pt idx="906">
                  <c:v>926</c:v>
                </c:pt>
                <c:pt idx="907">
                  <c:v>927</c:v>
                </c:pt>
                <c:pt idx="908">
                  <c:v>928</c:v>
                </c:pt>
                <c:pt idx="909">
                  <c:v>929</c:v>
                </c:pt>
                <c:pt idx="910">
                  <c:v>930</c:v>
                </c:pt>
                <c:pt idx="911">
                  <c:v>931</c:v>
                </c:pt>
                <c:pt idx="912">
                  <c:v>932</c:v>
                </c:pt>
                <c:pt idx="913">
                  <c:v>933</c:v>
                </c:pt>
                <c:pt idx="914">
                  <c:v>934</c:v>
                </c:pt>
                <c:pt idx="915">
                  <c:v>935</c:v>
                </c:pt>
                <c:pt idx="916">
                  <c:v>936</c:v>
                </c:pt>
                <c:pt idx="917">
                  <c:v>937</c:v>
                </c:pt>
                <c:pt idx="918">
                  <c:v>938</c:v>
                </c:pt>
                <c:pt idx="919">
                  <c:v>939</c:v>
                </c:pt>
                <c:pt idx="920">
                  <c:v>940</c:v>
                </c:pt>
                <c:pt idx="921">
                  <c:v>941</c:v>
                </c:pt>
                <c:pt idx="922">
                  <c:v>942</c:v>
                </c:pt>
                <c:pt idx="923">
                  <c:v>943</c:v>
                </c:pt>
                <c:pt idx="924">
                  <c:v>944</c:v>
                </c:pt>
                <c:pt idx="925">
                  <c:v>945</c:v>
                </c:pt>
                <c:pt idx="926">
                  <c:v>946</c:v>
                </c:pt>
                <c:pt idx="927">
                  <c:v>947</c:v>
                </c:pt>
                <c:pt idx="928">
                  <c:v>948</c:v>
                </c:pt>
                <c:pt idx="929">
                  <c:v>949</c:v>
                </c:pt>
                <c:pt idx="930">
                  <c:v>950</c:v>
                </c:pt>
                <c:pt idx="931">
                  <c:v>951</c:v>
                </c:pt>
                <c:pt idx="932">
                  <c:v>952</c:v>
                </c:pt>
                <c:pt idx="933">
                  <c:v>953</c:v>
                </c:pt>
                <c:pt idx="934">
                  <c:v>954</c:v>
                </c:pt>
                <c:pt idx="935">
                  <c:v>955</c:v>
                </c:pt>
                <c:pt idx="936">
                  <c:v>956</c:v>
                </c:pt>
                <c:pt idx="937">
                  <c:v>957</c:v>
                </c:pt>
                <c:pt idx="938">
                  <c:v>958</c:v>
                </c:pt>
                <c:pt idx="939">
                  <c:v>959</c:v>
                </c:pt>
                <c:pt idx="940">
                  <c:v>960</c:v>
                </c:pt>
                <c:pt idx="941">
                  <c:v>961</c:v>
                </c:pt>
                <c:pt idx="942">
                  <c:v>962</c:v>
                </c:pt>
                <c:pt idx="943">
                  <c:v>963</c:v>
                </c:pt>
                <c:pt idx="944">
                  <c:v>964</c:v>
                </c:pt>
                <c:pt idx="945">
                  <c:v>965</c:v>
                </c:pt>
                <c:pt idx="946">
                  <c:v>966</c:v>
                </c:pt>
                <c:pt idx="947">
                  <c:v>967</c:v>
                </c:pt>
                <c:pt idx="948">
                  <c:v>968</c:v>
                </c:pt>
                <c:pt idx="949">
                  <c:v>969</c:v>
                </c:pt>
                <c:pt idx="950">
                  <c:v>970</c:v>
                </c:pt>
                <c:pt idx="951">
                  <c:v>971</c:v>
                </c:pt>
                <c:pt idx="952">
                  <c:v>972</c:v>
                </c:pt>
                <c:pt idx="953">
                  <c:v>973</c:v>
                </c:pt>
                <c:pt idx="954">
                  <c:v>974</c:v>
                </c:pt>
                <c:pt idx="955">
                  <c:v>975</c:v>
                </c:pt>
                <c:pt idx="956">
                  <c:v>976</c:v>
                </c:pt>
                <c:pt idx="957">
                  <c:v>977</c:v>
                </c:pt>
                <c:pt idx="958">
                  <c:v>978</c:v>
                </c:pt>
                <c:pt idx="959">
                  <c:v>979</c:v>
                </c:pt>
                <c:pt idx="960">
                  <c:v>980</c:v>
                </c:pt>
                <c:pt idx="961">
                  <c:v>981</c:v>
                </c:pt>
                <c:pt idx="962">
                  <c:v>982</c:v>
                </c:pt>
                <c:pt idx="963">
                  <c:v>983</c:v>
                </c:pt>
                <c:pt idx="964">
                  <c:v>984</c:v>
                </c:pt>
                <c:pt idx="965">
                  <c:v>985</c:v>
                </c:pt>
                <c:pt idx="966">
                  <c:v>986</c:v>
                </c:pt>
                <c:pt idx="967">
                  <c:v>987</c:v>
                </c:pt>
                <c:pt idx="968">
                  <c:v>988</c:v>
                </c:pt>
                <c:pt idx="969">
                  <c:v>989</c:v>
                </c:pt>
                <c:pt idx="970">
                  <c:v>990</c:v>
                </c:pt>
                <c:pt idx="971">
                  <c:v>991</c:v>
                </c:pt>
                <c:pt idx="972">
                  <c:v>992</c:v>
                </c:pt>
                <c:pt idx="973">
                  <c:v>993</c:v>
                </c:pt>
                <c:pt idx="974">
                  <c:v>994</c:v>
                </c:pt>
                <c:pt idx="975">
                  <c:v>995</c:v>
                </c:pt>
                <c:pt idx="976">
                  <c:v>996</c:v>
                </c:pt>
                <c:pt idx="977">
                  <c:v>997</c:v>
                </c:pt>
                <c:pt idx="978">
                  <c:v>998</c:v>
                </c:pt>
                <c:pt idx="979">
                  <c:v>999</c:v>
                </c:pt>
                <c:pt idx="980">
                  <c:v>1000</c:v>
                </c:pt>
              </c:numCache>
            </c:numRef>
          </c:xVal>
          <c:yVal>
            <c:numRef>
              <c:f>'Ti64'!$G$62:$G$1042</c:f>
              <c:numCache>
                <c:formatCode>0</c:formatCode>
                <c:ptCount val="981"/>
                <c:pt idx="0">
                  <c:v>0</c:v>
                </c:pt>
                <c:pt idx="1">
                  <c:v>1.2155065426556473</c:v>
                </c:pt>
                <c:pt idx="2">
                  <c:v>2.4315662378032945</c:v>
                </c:pt>
                <c:pt idx="3">
                  <c:v>3.6481791641050592</c:v>
                </c:pt>
                <c:pt idx="4">
                  <c:v>4.8653453970974123</c:v>
                </c:pt>
                <c:pt idx="5">
                  <c:v>6.0830650091911789</c:v>
                </c:pt>
                <c:pt idx="6">
                  <c:v>7.3013380696715293</c:v>
                </c:pt>
                <c:pt idx="7">
                  <c:v>8.5201646446980028</c:v>
                </c:pt>
                <c:pt idx="8">
                  <c:v>9.7395447973044718</c:v>
                </c:pt>
                <c:pt idx="9">
                  <c:v>10.959478587399179</c:v>
                </c:pt>
                <c:pt idx="10">
                  <c:v>12.179966071764706</c:v>
                </c:pt>
                <c:pt idx="11">
                  <c:v>13.401007304058002</c:v>
                </c:pt>
                <c:pt idx="12">
                  <c:v>14.622602334810356</c:v>
                </c:pt>
                <c:pt idx="13">
                  <c:v>15.844751211427413</c:v>
                </c:pt>
                <c:pt idx="14">
                  <c:v>17.067453978189178</c:v>
                </c:pt>
                <c:pt idx="15">
                  <c:v>18.290710676250004</c:v>
                </c:pt>
                <c:pt idx="16">
                  <c:v>19.514521343638595</c:v>
                </c:pt>
                <c:pt idx="17">
                  <c:v>20.738886015258</c:v>
                </c:pt>
                <c:pt idx="18">
                  <c:v>21.963804722885648</c:v>
                </c:pt>
                <c:pt idx="19">
                  <c:v>23.1892774951733</c:v>
                </c:pt>
                <c:pt idx="20">
                  <c:v>24.415304357647067</c:v>
                </c:pt>
                <c:pt idx="21">
                  <c:v>25.641885332707421</c:v>
                </c:pt>
                <c:pt idx="22">
                  <c:v>26.869020439629182</c:v>
                </c:pt>
                <c:pt idx="23">
                  <c:v>28.096709694561532</c:v>
                </c:pt>
                <c:pt idx="24">
                  <c:v>29.324953110528011</c:v>
                </c:pt>
                <c:pt idx="25">
                  <c:v>30.553750697426477</c:v>
                </c:pt>
                <c:pt idx="26">
                  <c:v>31.783102462029181</c:v>
                </c:pt>
                <c:pt idx="27">
                  <c:v>33.013008407982703</c:v>
                </c:pt>
                <c:pt idx="28">
                  <c:v>34.243468535808006</c:v>
                </c:pt>
                <c:pt idx="29">
                  <c:v>35.474482842900365</c:v>
                </c:pt>
                <c:pt idx="30">
                  <c:v>36.706051323529415</c:v>
                </c:pt>
                <c:pt idx="31">
                  <c:v>37.938173968839187</c:v>
                </c:pt>
                <c:pt idx="32">
                  <c:v>39.170850766848005</c:v>
                </c:pt>
                <c:pt idx="33">
                  <c:v>40.404081702448593</c:v>
                </c:pt>
                <c:pt idx="34">
                  <c:v>41.637866757408005</c:v>
                </c:pt>
                <c:pt idx="35">
                  <c:v>42.872205910367654</c:v>
                </c:pt>
                <c:pt idx="36">
                  <c:v>44.107099136843296</c:v>
                </c:pt>
                <c:pt idx="37">
                  <c:v>45.342546409225072</c:v>
                </c:pt>
                <c:pt idx="38">
                  <c:v>46.57854769677742</c:v>
                </c:pt>
                <c:pt idx="39">
                  <c:v>47.815102965639184</c:v>
                </c:pt>
                <c:pt idx="40">
                  <c:v>49.052212178823531</c:v>
                </c:pt>
                <c:pt idx="41">
                  <c:v>50.289875296218014</c:v>
                </c:pt>
                <c:pt idx="42">
                  <c:v>51.528092274584473</c:v>
                </c:pt>
                <c:pt idx="43">
                  <c:v>52.766863067559193</c:v>
                </c:pt>
                <c:pt idx="44">
                  <c:v>54.006187625652714</c:v>
                </c:pt>
                <c:pt idx="45">
                  <c:v>55.246065896250002</c:v>
                </c:pt>
                <c:pt idx="46">
                  <c:v>56.486497823610364</c:v>
                </c:pt>
                <c:pt idx="47">
                  <c:v>57.727483348867423</c:v>
                </c:pt>
                <c:pt idx="48">
                  <c:v>58.969022410029197</c:v>
                </c:pt>
                <c:pt idx="49">
                  <c:v>60.211114941978011</c:v>
                </c:pt>
                <c:pt idx="50">
                  <c:v>61.453760876470596</c:v>
                </c:pt>
                <c:pt idx="51">
                  <c:v>62.696960142138003</c:v>
                </c:pt>
                <c:pt idx="52">
                  <c:v>63.940712664485659</c:v>
                </c:pt>
                <c:pt idx="53">
                  <c:v>65.185018365893299</c:v>
                </c:pt>
                <c:pt idx="54">
                  <c:v>66.429877165615068</c:v>
                </c:pt>
                <c:pt idx="55">
                  <c:v>67.67528897977941</c:v>
                </c:pt>
                <c:pt idx="56">
                  <c:v>68.921253721389178</c:v>
                </c:pt>
                <c:pt idx="57">
                  <c:v>70.167771300321533</c:v>
                </c:pt>
                <c:pt idx="58">
                  <c:v>71.414841623328002</c:v>
                </c:pt>
                <c:pt idx="59">
                  <c:v>72.662464594034475</c:v>
                </c:pt>
                <c:pt idx="60">
                  <c:v>73.910640112941195</c:v>
                </c:pt>
                <c:pt idx="61">
                  <c:v>75.159368077422712</c:v>
                </c:pt>
                <c:pt idx="62">
                  <c:v>76.408648381728014</c:v>
                </c:pt>
                <c:pt idx="63">
                  <c:v>77.658480916980352</c:v>
                </c:pt>
                <c:pt idx="64">
                  <c:v>78.908865571177429</c:v>
                </c:pt>
                <c:pt idx="65">
                  <c:v>80.159802229191186</c:v>
                </c:pt>
                <c:pt idx="66">
                  <c:v>81.411290772767998</c:v>
                </c:pt>
                <c:pt idx="67">
                  <c:v>82.663331080528607</c:v>
                </c:pt>
                <c:pt idx="68">
                  <c:v>83.915923027968006</c:v>
                </c:pt>
                <c:pt idx="69">
                  <c:v>85.169066487455652</c:v>
                </c:pt>
                <c:pt idx="70">
                  <c:v>86.42276132823531</c:v>
                </c:pt>
                <c:pt idx="71">
                  <c:v>87.677007416425084</c:v>
                </c:pt>
                <c:pt idx="72">
                  <c:v>88.931804615017413</c:v>
                </c:pt>
                <c:pt idx="73">
                  <c:v>90.187152783879199</c:v>
                </c:pt>
                <c:pt idx="74">
                  <c:v>91.443051779751556</c:v>
                </c:pt>
                <c:pt idx="75">
                  <c:v>92.699501456250005</c:v>
                </c:pt>
                <c:pt idx="76">
                  <c:v>93.956501663864501</c:v>
                </c:pt>
                <c:pt idx="77">
                  <c:v>95.214052249959181</c:v>
                </c:pt>
                <c:pt idx="78">
                  <c:v>96.472153058772733</c:v>
                </c:pt>
                <c:pt idx="79">
                  <c:v>97.730803931418009</c:v>
                </c:pt>
                <c:pt idx="80">
                  <c:v>98.990004705882342</c:v>
                </c:pt>
                <c:pt idx="81">
                  <c:v>100.24975521702743</c:v>
                </c:pt>
                <c:pt idx="82">
                  <c:v>101.51005529658919</c:v>
                </c:pt>
                <c:pt idx="83">
                  <c:v>102.77090477317802</c:v>
                </c:pt>
                <c:pt idx="84">
                  <c:v>104.0323034722786</c:v>
                </c:pt>
                <c:pt idx="85">
                  <c:v>105.29425121625003</c:v>
                </c:pt>
                <c:pt idx="86">
                  <c:v>106.55674782432565</c:v>
                </c:pt>
                <c:pt idx="87">
                  <c:v>107.81979311261331</c:v>
                </c:pt>
                <c:pt idx="88">
                  <c:v>109.08338689409509</c:v>
                </c:pt>
                <c:pt idx="89">
                  <c:v>110.34752897862744</c:v>
                </c:pt>
                <c:pt idx="90">
                  <c:v>111.61221917294117</c:v>
                </c:pt>
                <c:pt idx="91">
                  <c:v>112.87745728064155</c:v>
                </c:pt>
                <c:pt idx="92">
                  <c:v>114.143243102208</c:v>
                </c:pt>
                <c:pt idx="93">
                  <c:v>115.40957643499451</c:v>
                </c:pt>
                <c:pt idx="94">
                  <c:v>116.67645707322923</c:v>
                </c:pt>
                <c:pt idx="95">
                  <c:v>117.94388480801473</c:v>
                </c:pt>
                <c:pt idx="96">
                  <c:v>119.21185942732802</c:v>
                </c:pt>
                <c:pt idx="97">
                  <c:v>120.48038071602038</c:v>
                </c:pt>
                <c:pt idx="98">
                  <c:v>121.74944845581742</c:v>
                </c:pt>
                <c:pt idx="99">
                  <c:v>123.01906242531919</c:v>
                </c:pt>
                <c:pt idx="100">
                  <c:v>124.28922239999999</c:v>
                </c:pt>
                <c:pt idx="101">
                  <c:v>125.5599281522086</c:v>
                </c:pt>
                <c:pt idx="102">
                  <c:v>126.83117945116803</c:v>
                </c:pt>
                <c:pt idx="103">
                  <c:v>128.10297606297567</c:v>
                </c:pt>
                <c:pt idx="104">
                  <c:v>129.3753177506033</c:v>
                </c:pt>
                <c:pt idx="105">
                  <c:v>130.64820427389708</c:v>
                </c:pt>
                <c:pt idx="106">
                  <c:v>131.92163538957743</c:v>
                </c:pt>
                <c:pt idx="107">
                  <c:v>133.19561085123922</c:v>
                </c:pt>
                <c:pt idx="108">
                  <c:v>134.47013040935153</c:v>
                </c:pt>
                <c:pt idx="109">
                  <c:v>135.74519381125802</c:v>
                </c:pt>
                <c:pt idx="110">
                  <c:v>137.02080080117648</c:v>
                </c:pt>
                <c:pt idx="111">
                  <c:v>138.29695112019922</c:v>
                </c:pt>
                <c:pt idx="112">
                  <c:v>139.57364450629274</c:v>
                </c:pt>
                <c:pt idx="113">
                  <c:v>140.85088069429801</c:v>
                </c:pt>
                <c:pt idx="114">
                  <c:v>142.1286594159304</c:v>
                </c:pt>
                <c:pt idx="115">
                  <c:v>143.40698039977943</c:v>
                </c:pt>
                <c:pt idx="116">
                  <c:v>144.68584337130918</c:v>
                </c:pt>
                <c:pt idx="117">
                  <c:v>145.96524805285802</c:v>
                </c:pt>
                <c:pt idx="118">
                  <c:v>147.24519416363862</c:v>
                </c:pt>
                <c:pt idx="119">
                  <c:v>148.52568141973802</c:v>
                </c:pt>
                <c:pt idx="120">
                  <c:v>149.80670953411769</c:v>
                </c:pt>
                <c:pt idx="121">
                  <c:v>151.08827821661333</c:v>
                </c:pt>
                <c:pt idx="122">
                  <c:v>152.37038717393509</c:v>
                </c:pt>
                <c:pt idx="123">
                  <c:v>153.65303610966745</c:v>
                </c:pt>
                <c:pt idx="124">
                  <c:v>154.93622472426918</c:v>
                </c:pt>
                <c:pt idx="125">
                  <c:v>156.21995271507353</c:v>
                </c:pt>
                <c:pt idx="126">
                  <c:v>157.50421977628801</c:v>
                </c:pt>
                <c:pt idx="127">
                  <c:v>158.7890255989945</c:v>
                </c:pt>
                <c:pt idx="128">
                  <c:v>160.0743698711492</c:v>
                </c:pt>
                <c:pt idx="129">
                  <c:v>161.3602522775827</c:v>
                </c:pt>
                <c:pt idx="130">
                  <c:v>162.64667250000005</c:v>
                </c:pt>
                <c:pt idx="131">
                  <c:v>163.93363021698036</c:v>
                </c:pt>
                <c:pt idx="132">
                  <c:v>165.22112510397741</c:v>
                </c:pt>
                <c:pt idx="133">
                  <c:v>166.5091568333192</c:v>
                </c:pt>
                <c:pt idx="134">
                  <c:v>167.79772507420802</c:v>
                </c:pt>
                <c:pt idx="135">
                  <c:v>169.0868294927206</c:v>
                </c:pt>
                <c:pt idx="136">
                  <c:v>170.37646975180806</c:v>
                </c:pt>
                <c:pt idx="137">
                  <c:v>171.66664551129568</c:v>
                </c:pt>
                <c:pt idx="138">
                  <c:v>172.9573564278833</c:v>
                </c:pt>
                <c:pt idx="139">
                  <c:v>174.24860215514505</c:v>
                </c:pt>
                <c:pt idx="140">
                  <c:v>175.54038234352944</c:v>
                </c:pt>
                <c:pt idx="141">
                  <c:v>176.83269664035919</c:v>
                </c:pt>
                <c:pt idx="142">
                  <c:v>178.12554468983154</c:v>
                </c:pt>
                <c:pt idx="143">
                  <c:v>179.41892613301798</c:v>
                </c:pt>
                <c:pt idx="144">
                  <c:v>180.71284060786445</c:v>
                </c:pt>
                <c:pt idx="145">
                  <c:v>182.00728774919119</c:v>
                </c:pt>
                <c:pt idx="146">
                  <c:v>183.30226718869272</c:v>
                </c:pt>
                <c:pt idx="147">
                  <c:v>184.597778554938</c:v>
                </c:pt>
                <c:pt idx="148">
                  <c:v>185.89382147337042</c:v>
                </c:pt>
                <c:pt idx="149">
                  <c:v>187.19039556630742</c:v>
                </c:pt>
                <c:pt idx="150">
                  <c:v>188.48750045294122</c:v>
                </c:pt>
                <c:pt idx="151">
                  <c:v>189.78513574933797</c:v>
                </c:pt>
                <c:pt idx="152">
                  <c:v>191.08330106843863</c:v>
                </c:pt>
                <c:pt idx="153">
                  <c:v>192.38199602005807</c:v>
                </c:pt>
                <c:pt idx="154">
                  <c:v>193.68122021088564</c:v>
                </c:pt>
                <c:pt idx="155">
                  <c:v>194.98097324448528</c:v>
                </c:pt>
                <c:pt idx="156">
                  <c:v>196.28125472129508</c:v>
                </c:pt>
                <c:pt idx="157">
                  <c:v>197.58206423862742</c:v>
                </c:pt>
                <c:pt idx="158">
                  <c:v>198.88340139066921</c:v>
                </c:pt>
                <c:pt idx="159">
                  <c:v>200.18526576848157</c:v>
                </c:pt>
                <c:pt idx="160">
                  <c:v>201.48765696000007</c:v>
                </c:pt>
                <c:pt idx="161">
                  <c:v>202.79057455003451</c:v>
                </c:pt>
                <c:pt idx="162">
                  <c:v>204.09401812026923</c:v>
                </c:pt>
                <c:pt idx="163">
                  <c:v>205.39798724926271</c:v>
                </c:pt>
                <c:pt idx="164">
                  <c:v>206.70248151244806</c:v>
                </c:pt>
                <c:pt idx="165">
                  <c:v>208.00750048213234</c:v>
                </c:pt>
                <c:pt idx="166">
                  <c:v>209.31304372749742</c:v>
                </c:pt>
                <c:pt idx="167">
                  <c:v>210.6191108145992</c:v>
                </c:pt>
                <c:pt idx="168">
                  <c:v>211.92570130636804</c:v>
                </c:pt>
                <c:pt idx="169">
                  <c:v>213.2328147626086</c:v>
                </c:pt>
                <c:pt idx="170">
                  <c:v>214.54045074000001</c:v>
                </c:pt>
                <c:pt idx="171">
                  <c:v>215.84860879209569</c:v>
                </c:pt>
                <c:pt idx="172">
                  <c:v>217.15728846932333</c:v>
                </c:pt>
                <c:pt idx="173">
                  <c:v>218.46648931898511</c:v>
                </c:pt>
                <c:pt idx="174">
                  <c:v>219.77621088525746</c:v>
                </c:pt>
                <c:pt idx="175">
                  <c:v>221.08645270919121</c:v>
                </c:pt>
                <c:pt idx="176">
                  <c:v>222.3972143287115</c:v>
                </c:pt>
                <c:pt idx="177">
                  <c:v>223.70849527861799</c:v>
                </c:pt>
                <c:pt idx="178">
                  <c:v>225.02029509058448</c:v>
                </c:pt>
                <c:pt idx="179">
                  <c:v>226.33261329315926</c:v>
                </c:pt>
                <c:pt idx="180">
                  <c:v>227.64544941176473</c:v>
                </c:pt>
                <c:pt idx="181">
                  <c:v>228.95880296869805</c:v>
                </c:pt>
                <c:pt idx="182">
                  <c:v>230.27267348313035</c:v>
                </c:pt>
                <c:pt idx="183">
                  <c:v>231.58706047110746</c:v>
                </c:pt>
                <c:pt idx="184">
                  <c:v>232.9019634455492</c:v>
                </c:pt>
                <c:pt idx="185">
                  <c:v>234.21738191625008</c:v>
                </c:pt>
                <c:pt idx="186">
                  <c:v>235.53331538987862</c:v>
                </c:pt>
                <c:pt idx="187">
                  <c:v>236.84976336997806</c:v>
                </c:pt>
                <c:pt idx="188">
                  <c:v>238.16672535696566</c:v>
                </c:pt>
                <c:pt idx="189">
                  <c:v>239.4842008481333</c:v>
                </c:pt>
                <c:pt idx="190">
                  <c:v>240.80218933764715</c:v>
                </c:pt>
                <c:pt idx="191">
                  <c:v>242.1206903165475</c:v>
                </c:pt>
                <c:pt idx="192">
                  <c:v>243.4397032727492</c:v>
                </c:pt>
                <c:pt idx="193">
                  <c:v>244.75922769104159</c:v>
                </c:pt>
                <c:pt idx="194">
                  <c:v>246.07926305308803</c:v>
                </c:pt>
                <c:pt idx="195">
                  <c:v>247.39980883742649</c:v>
                </c:pt>
                <c:pt idx="196">
                  <c:v>248.72086451946916</c:v>
                </c:pt>
                <c:pt idx="197">
                  <c:v>250.04242957150271</c:v>
                </c:pt>
                <c:pt idx="198">
                  <c:v>251.36450346268805</c:v>
                </c:pt>
                <c:pt idx="199">
                  <c:v>252.68708565906041</c:v>
                </c:pt>
                <c:pt idx="200">
                  <c:v>254.01017562352945</c:v>
                </c:pt>
                <c:pt idx="201">
                  <c:v>255.3337728158792</c:v>
                </c:pt>
                <c:pt idx="202">
                  <c:v>256.65787669276807</c:v>
                </c:pt>
                <c:pt idx="203">
                  <c:v>257.98248670772858</c:v>
                </c:pt>
                <c:pt idx="204">
                  <c:v>259.30760231116807</c:v>
                </c:pt>
                <c:pt idx="205">
                  <c:v>260.63322295036767</c:v>
                </c:pt>
                <c:pt idx="206">
                  <c:v>261.95934806948333</c:v>
                </c:pt>
                <c:pt idx="207">
                  <c:v>263.28597710954512</c:v>
                </c:pt>
                <c:pt idx="208">
                  <c:v>264.6131095084574</c:v>
                </c:pt>
                <c:pt idx="209">
                  <c:v>265.94074470099923</c:v>
                </c:pt>
                <c:pt idx="210">
                  <c:v>267.26888211882357</c:v>
                </c:pt>
                <c:pt idx="211">
                  <c:v>268.597521190458</c:v>
                </c:pt>
                <c:pt idx="212">
                  <c:v>269.92666134130445</c:v>
                </c:pt>
                <c:pt idx="213">
                  <c:v>271.25630199363923</c:v>
                </c:pt>
                <c:pt idx="214">
                  <c:v>272.58644256661273</c:v>
                </c:pt>
                <c:pt idx="215">
                  <c:v>273.91708247625002</c:v>
                </c:pt>
                <c:pt idx="216">
                  <c:v>275.24822113545042</c:v>
                </c:pt>
                <c:pt idx="217">
                  <c:v>276.57985795398747</c:v>
                </c:pt>
                <c:pt idx="218">
                  <c:v>277.91199233850921</c:v>
                </c:pt>
                <c:pt idx="219">
                  <c:v>279.24462369253803</c:v>
                </c:pt>
                <c:pt idx="220">
                  <c:v>280.57775141647062</c:v>
                </c:pt>
                <c:pt idx="221">
                  <c:v>281.91137490757797</c:v>
                </c:pt>
                <c:pt idx="222">
                  <c:v>283.24549356000574</c:v>
                </c:pt>
                <c:pt idx="223">
                  <c:v>284.58010676477335</c:v>
                </c:pt>
                <c:pt idx="224">
                  <c:v>285.91521390977505</c:v>
                </c:pt>
                <c:pt idx="225">
                  <c:v>287.25081437977946</c:v>
                </c:pt>
                <c:pt idx="226">
                  <c:v>288.58690755642925</c:v>
                </c:pt>
                <c:pt idx="227">
                  <c:v>289.92349281824153</c:v>
                </c:pt>
                <c:pt idx="228">
                  <c:v>291.260569540608</c:v>
                </c:pt>
                <c:pt idx="229">
                  <c:v>292.59813709579453</c:v>
                </c:pt>
                <c:pt idx="230">
                  <c:v>293.93619485294124</c:v>
                </c:pt>
                <c:pt idx="231">
                  <c:v>295.27474217806275</c:v>
                </c:pt>
                <c:pt idx="232">
                  <c:v>296.61377843404802</c:v>
                </c:pt>
                <c:pt idx="233">
                  <c:v>297.9533029806604</c:v>
                </c:pt>
                <c:pt idx="234">
                  <c:v>299.2933151745375</c:v>
                </c:pt>
                <c:pt idx="235">
                  <c:v>300.63381436919127</c:v>
                </c:pt>
                <c:pt idx="236">
                  <c:v>301.97479991500813</c:v>
                </c:pt>
                <c:pt idx="237">
                  <c:v>303.31627115924863</c:v>
                </c:pt>
                <c:pt idx="238">
                  <c:v>304.65822744604799</c:v>
                </c:pt>
                <c:pt idx="239">
                  <c:v>306.00066811641568</c:v>
                </c:pt>
                <c:pt idx="240">
                  <c:v>307.3435925082353</c:v>
                </c:pt>
                <c:pt idx="241">
                  <c:v>308.68699995626508</c:v>
                </c:pt>
                <c:pt idx="242">
                  <c:v>310.03088979213737</c:v>
                </c:pt>
                <c:pt idx="243">
                  <c:v>311.37526134435922</c:v>
                </c:pt>
                <c:pt idx="244">
                  <c:v>312.72011393831161</c:v>
                </c:pt>
                <c:pt idx="245">
                  <c:v>314.06544689625002</c:v>
                </c:pt>
                <c:pt idx="246">
                  <c:v>315.41125953730449</c:v>
                </c:pt>
                <c:pt idx="247">
                  <c:v>316.75755117747917</c:v>
                </c:pt>
                <c:pt idx="248">
                  <c:v>318.10432112965276</c:v>
                </c:pt>
                <c:pt idx="249">
                  <c:v>319.451568703578</c:v>
                </c:pt>
                <c:pt idx="250">
                  <c:v>320.79929320588241</c:v>
                </c:pt>
                <c:pt idx="251">
                  <c:v>322.14749394006742</c:v>
                </c:pt>
                <c:pt idx="252">
                  <c:v>323.49617020650919</c:v>
                </c:pt>
                <c:pt idx="253">
                  <c:v>324.84532130245799</c:v>
                </c:pt>
                <c:pt idx="254">
                  <c:v>326.19494652203861</c:v>
                </c:pt>
                <c:pt idx="255">
                  <c:v>327.54504515625007</c:v>
                </c:pt>
                <c:pt idx="256">
                  <c:v>328.8956164929657</c:v>
                </c:pt>
                <c:pt idx="257">
                  <c:v>330.24665981693335</c:v>
                </c:pt>
                <c:pt idx="258">
                  <c:v>331.59817440977508</c:v>
                </c:pt>
                <c:pt idx="259">
                  <c:v>332.95015954998746</c:v>
                </c:pt>
                <c:pt idx="260">
                  <c:v>334.30261451294126</c:v>
                </c:pt>
                <c:pt idx="261">
                  <c:v>335.65553857088156</c:v>
                </c:pt>
                <c:pt idx="262">
                  <c:v>337.00893099292796</c:v>
                </c:pt>
                <c:pt idx="263">
                  <c:v>338.36279104507457</c:v>
                </c:pt>
                <c:pt idx="264">
                  <c:v>339.71711799018925</c:v>
                </c:pt>
                <c:pt idx="265">
                  <c:v>341.07191108801482</c:v>
                </c:pt>
                <c:pt idx="266">
                  <c:v>342.4271695951681</c:v>
                </c:pt>
                <c:pt idx="267">
                  <c:v>343.78289276514039</c:v>
                </c:pt>
                <c:pt idx="268">
                  <c:v>345.13907984829751</c:v>
                </c:pt>
                <c:pt idx="269">
                  <c:v>346.49573009187924</c:v>
                </c:pt>
                <c:pt idx="270">
                  <c:v>347.85284274000009</c:v>
                </c:pt>
                <c:pt idx="271">
                  <c:v>349.21041703364864</c:v>
                </c:pt>
                <c:pt idx="272">
                  <c:v>350.56845221068806</c:v>
                </c:pt>
                <c:pt idx="273">
                  <c:v>351.92694750585571</c:v>
                </c:pt>
                <c:pt idx="274">
                  <c:v>353.28590215076338</c:v>
                </c:pt>
                <c:pt idx="275">
                  <c:v>354.64531537389712</c:v>
                </c:pt>
                <c:pt idx="276">
                  <c:v>356.0051864006175</c:v>
                </c:pt>
                <c:pt idx="277">
                  <c:v>357.36551445315922</c:v>
                </c:pt>
                <c:pt idx="278">
                  <c:v>358.7262987506316</c:v>
                </c:pt>
                <c:pt idx="279">
                  <c:v>360.08753850901803</c:v>
                </c:pt>
                <c:pt idx="280">
                  <c:v>361.44923294117655</c:v>
                </c:pt>
                <c:pt idx="281">
                  <c:v>362.81138125683918</c:v>
                </c:pt>
                <c:pt idx="282">
                  <c:v>364.17398266261273</c:v>
                </c:pt>
                <c:pt idx="283">
                  <c:v>365.5370363619781</c:v>
                </c:pt>
                <c:pt idx="284">
                  <c:v>366.90054155529037</c:v>
                </c:pt>
                <c:pt idx="285">
                  <c:v>368.26449743977946</c:v>
                </c:pt>
                <c:pt idx="286">
                  <c:v>369.62890320954921</c:v>
                </c:pt>
                <c:pt idx="287">
                  <c:v>370.99375805557804</c:v>
                </c:pt>
                <c:pt idx="288">
                  <c:v>372.35906116571863</c:v>
                </c:pt>
                <c:pt idx="289">
                  <c:v>373.7248117246981</c:v>
                </c:pt>
                <c:pt idx="290">
                  <c:v>375.09100891411771</c:v>
                </c:pt>
                <c:pt idx="291">
                  <c:v>376.45765191245334</c:v>
                </c:pt>
                <c:pt idx="292">
                  <c:v>377.82473989505519</c:v>
                </c:pt>
                <c:pt idx="293">
                  <c:v>379.19227203414744</c:v>
                </c:pt>
                <c:pt idx="294">
                  <c:v>380.5602474988292</c:v>
                </c:pt>
                <c:pt idx="295">
                  <c:v>381.9286654550736</c:v>
                </c:pt>
                <c:pt idx="296">
                  <c:v>383.29752506572805</c:v>
                </c:pt>
                <c:pt idx="297">
                  <c:v>384.6668254905145</c:v>
                </c:pt>
                <c:pt idx="298">
                  <c:v>386.03656588602917</c:v>
                </c:pt>
                <c:pt idx="299">
                  <c:v>387.40674540574275</c:v>
                </c:pt>
                <c:pt idx="300">
                  <c:v>388.77736320000008</c:v>
                </c:pt>
                <c:pt idx="301">
                  <c:v>390.14841841602032</c:v>
                </c:pt>
                <c:pt idx="302">
                  <c:v>391.5199101978975</c:v>
                </c:pt>
                <c:pt idx="303">
                  <c:v>392.89183768659927</c:v>
                </c:pt>
                <c:pt idx="304">
                  <c:v>394.26420001996809</c:v>
                </c:pt>
                <c:pt idx="305">
                  <c:v>395.63699633272063</c:v>
                </c:pt>
                <c:pt idx="306">
                  <c:v>397.01022575644811</c:v>
                </c:pt>
                <c:pt idx="307">
                  <c:v>398.38388741961569</c:v>
                </c:pt>
                <c:pt idx="308">
                  <c:v>399.7579804475634</c:v>
                </c:pt>
                <c:pt idx="309">
                  <c:v>401.13250396250504</c:v>
                </c:pt>
                <c:pt idx="310">
                  <c:v>402.50745708352946</c:v>
                </c:pt>
                <c:pt idx="311">
                  <c:v>403.88283892659916</c:v>
                </c:pt>
                <c:pt idx="312">
                  <c:v>405.25864860455158</c:v>
                </c:pt>
                <c:pt idx="313">
                  <c:v>406.63488522709798</c:v>
                </c:pt>
                <c:pt idx="314">
                  <c:v>408.01154790082461</c:v>
                </c:pt>
                <c:pt idx="315">
                  <c:v>409.38863572919126</c:v>
                </c:pt>
                <c:pt idx="316">
                  <c:v>410.76614781253272</c:v>
                </c:pt>
                <c:pt idx="317">
                  <c:v>412.144083248058</c:v>
                </c:pt>
                <c:pt idx="318">
                  <c:v>413.52244112985034</c:v>
                </c:pt>
                <c:pt idx="319">
                  <c:v>414.90122054886746</c:v>
                </c:pt>
                <c:pt idx="320">
                  <c:v>416.28042059294125</c:v>
                </c:pt>
                <c:pt idx="321">
                  <c:v>417.66004034677798</c:v>
                </c:pt>
                <c:pt idx="322">
                  <c:v>419.04007889195856</c:v>
                </c:pt>
                <c:pt idx="323">
                  <c:v>420.42053530693795</c:v>
                </c:pt>
                <c:pt idx="324">
                  <c:v>421.80140866704573</c:v>
                </c:pt>
                <c:pt idx="325">
                  <c:v>423.18269804448533</c:v>
                </c:pt>
                <c:pt idx="326">
                  <c:v>424.56440250833515</c:v>
                </c:pt>
                <c:pt idx="327">
                  <c:v>425.94652112454753</c:v>
                </c:pt>
                <c:pt idx="328">
                  <c:v>427.32905295594918</c:v>
                </c:pt>
                <c:pt idx="329">
                  <c:v>428.71199706224172</c:v>
                </c:pt>
                <c:pt idx="330">
                  <c:v>430.0953525000001</c:v>
                </c:pt>
                <c:pt idx="331">
                  <c:v>431.47911832267459</c:v>
                </c:pt>
                <c:pt idx="332">
                  <c:v>432.8632935805893</c:v>
                </c:pt>
                <c:pt idx="333">
                  <c:v>434.24787732094273</c:v>
                </c:pt>
                <c:pt idx="334">
                  <c:v>435.63286858780805</c:v>
                </c:pt>
                <c:pt idx="335">
                  <c:v>437.01826642213246</c:v>
                </c:pt>
                <c:pt idx="336">
                  <c:v>438.40406986173747</c:v>
                </c:pt>
                <c:pt idx="337">
                  <c:v>439.79027794131923</c:v>
                </c:pt>
                <c:pt idx="338">
                  <c:v>441.17688969244807</c:v>
                </c:pt>
                <c:pt idx="339">
                  <c:v>442.56390414356861</c:v>
                </c:pt>
                <c:pt idx="340">
                  <c:v>443.95132032000004</c:v>
                </c:pt>
                <c:pt idx="341">
                  <c:v>445.3391372439358</c:v>
                </c:pt>
                <c:pt idx="342">
                  <c:v>446.72735393444333</c:v>
                </c:pt>
                <c:pt idx="343">
                  <c:v>448.11596940746512</c:v>
                </c:pt>
                <c:pt idx="344">
                  <c:v>449.50498267581753</c:v>
                </c:pt>
                <c:pt idx="345">
                  <c:v>450.89439274919124</c:v>
                </c:pt>
                <c:pt idx="346">
                  <c:v>452.28419863415155</c:v>
                </c:pt>
                <c:pt idx="347">
                  <c:v>453.67439933413812</c:v>
                </c:pt>
                <c:pt idx="348">
                  <c:v>455.06499384946449</c:v>
                </c:pt>
                <c:pt idx="349">
                  <c:v>456.45598117731925</c:v>
                </c:pt>
                <c:pt idx="350">
                  <c:v>457.84736031176482</c:v>
                </c:pt>
                <c:pt idx="351">
                  <c:v>459.23913024373803</c:v>
                </c:pt>
                <c:pt idx="352">
                  <c:v>460.63128996105036</c:v>
                </c:pt>
                <c:pt idx="353">
                  <c:v>462.02383844838749</c:v>
                </c:pt>
                <c:pt idx="354">
                  <c:v>463.41677468730933</c:v>
                </c:pt>
                <c:pt idx="355">
                  <c:v>464.81009765625004</c:v>
                </c:pt>
                <c:pt idx="356">
                  <c:v>466.20380633051866</c:v>
                </c:pt>
                <c:pt idx="357">
                  <c:v>467.59789968229813</c:v>
                </c:pt>
                <c:pt idx="358">
                  <c:v>468.99237668064575</c:v>
                </c:pt>
                <c:pt idx="359">
                  <c:v>470.38723629149331</c:v>
                </c:pt>
                <c:pt idx="360">
                  <c:v>471.78247747764703</c:v>
                </c:pt>
                <c:pt idx="361">
                  <c:v>473.17809919878744</c:v>
                </c:pt>
                <c:pt idx="362">
                  <c:v>474.57410041146926</c:v>
                </c:pt>
                <c:pt idx="363">
                  <c:v>475.97048006912161</c:v>
                </c:pt>
                <c:pt idx="364">
                  <c:v>477.3672371220481</c:v>
                </c:pt>
                <c:pt idx="365">
                  <c:v>478.76437051742658</c:v>
                </c:pt>
                <c:pt idx="366">
                  <c:v>480.16187919930923</c:v>
                </c:pt>
                <c:pt idx="367">
                  <c:v>481.55976210862269</c:v>
                </c:pt>
                <c:pt idx="368">
                  <c:v>482.95801818316812</c:v>
                </c:pt>
                <c:pt idx="369">
                  <c:v>484.35664635762038</c:v>
                </c:pt>
                <c:pt idx="370">
                  <c:v>485.75564556352958</c:v>
                </c:pt>
                <c:pt idx="371">
                  <c:v>487.15501472931925</c:v>
                </c:pt>
                <c:pt idx="372">
                  <c:v>488.55475278028803</c:v>
                </c:pt>
                <c:pt idx="373">
                  <c:v>489.95485863860864</c:v>
                </c:pt>
                <c:pt idx="374">
                  <c:v>491.35533122332799</c:v>
                </c:pt>
                <c:pt idx="375">
                  <c:v>492.75616945036774</c:v>
                </c:pt>
                <c:pt idx="376">
                  <c:v>494.15737223252336</c:v>
                </c:pt>
                <c:pt idx="377">
                  <c:v>495.55893847946516</c:v>
                </c:pt>
                <c:pt idx="378">
                  <c:v>496.96086709773749</c:v>
                </c:pt>
                <c:pt idx="379">
                  <c:v>498.36315699075925</c:v>
                </c:pt>
                <c:pt idx="380">
                  <c:v>499.76580705882373</c:v>
                </c:pt>
                <c:pt idx="381">
                  <c:v>501.1688161990981</c:v>
                </c:pt>
                <c:pt idx="382">
                  <c:v>502.57218330562443</c:v>
                </c:pt>
                <c:pt idx="383">
                  <c:v>503.97590726931929</c:v>
                </c:pt>
                <c:pt idx="384">
                  <c:v>505.37998697797292</c:v>
                </c:pt>
                <c:pt idx="385">
                  <c:v>506.78442131625013</c:v>
                </c:pt>
                <c:pt idx="386">
                  <c:v>508.18920916569033</c:v>
                </c:pt>
                <c:pt idx="387">
                  <c:v>509.59434940470743</c:v>
                </c:pt>
                <c:pt idx="388">
                  <c:v>510.99984090858925</c:v>
                </c:pt>
                <c:pt idx="389">
                  <c:v>512.40568254949812</c:v>
                </c:pt>
                <c:pt idx="390">
                  <c:v>513.81187319647063</c:v>
                </c:pt>
                <c:pt idx="391">
                  <c:v>515.21841171541814</c:v>
                </c:pt>
                <c:pt idx="392">
                  <c:v>516.62529696912566</c:v>
                </c:pt>
                <c:pt idx="393">
                  <c:v>518.03252781725325</c:v>
                </c:pt>
                <c:pt idx="394">
                  <c:v>519.44010311633519</c:v>
                </c:pt>
                <c:pt idx="395">
                  <c:v>520.84802171977947</c:v>
                </c:pt>
                <c:pt idx="396">
                  <c:v>522.25628247786915</c:v>
                </c:pt>
                <c:pt idx="397">
                  <c:v>523.66488423776161</c:v>
                </c:pt>
                <c:pt idx="398">
                  <c:v>525.07382584348807</c:v>
                </c:pt>
                <c:pt idx="399">
                  <c:v>526.48310613595459</c:v>
                </c:pt>
                <c:pt idx="400">
                  <c:v>527.8927239529412</c:v>
                </c:pt>
                <c:pt idx="401">
                  <c:v>529.30267812910279</c:v>
                </c:pt>
                <c:pt idx="402">
                  <c:v>530.71296749596809</c:v>
                </c:pt>
                <c:pt idx="403">
                  <c:v>532.12359088194046</c:v>
                </c:pt>
                <c:pt idx="404">
                  <c:v>533.53454711229745</c:v>
                </c:pt>
                <c:pt idx="405">
                  <c:v>534.94583500919134</c:v>
                </c:pt>
                <c:pt idx="406">
                  <c:v>536.35745339164805</c:v>
                </c:pt>
                <c:pt idx="407">
                  <c:v>537.76940107556857</c:v>
                </c:pt>
                <c:pt idx="408">
                  <c:v>539.18167687372795</c:v>
                </c:pt>
                <c:pt idx="409">
                  <c:v>540.59427959577567</c:v>
                </c:pt>
                <c:pt idx="410">
                  <c:v>542.00720804823538</c:v>
                </c:pt>
                <c:pt idx="411">
                  <c:v>543.42046103450514</c:v>
                </c:pt>
                <c:pt idx="412">
                  <c:v>544.83403735485751</c:v>
                </c:pt>
                <c:pt idx="413">
                  <c:v>546.24793580643927</c:v>
                </c:pt>
                <c:pt idx="414">
                  <c:v>547.66215518327158</c:v>
                </c:pt>
                <c:pt idx="415">
                  <c:v>549.07669427625012</c:v>
                </c:pt>
                <c:pt idx="416">
                  <c:v>550.49155187314454</c:v>
                </c:pt>
                <c:pt idx="417">
                  <c:v>551.90672675859923</c:v>
                </c:pt>
                <c:pt idx="418">
                  <c:v>553.32221771413276</c:v>
                </c:pt>
                <c:pt idx="419">
                  <c:v>554.73802351813788</c:v>
                </c:pt>
                <c:pt idx="420">
                  <c:v>556.15414294588243</c:v>
                </c:pt>
                <c:pt idx="421">
                  <c:v>557.57057476950752</c:v>
                </c:pt>
                <c:pt idx="422">
                  <c:v>558.98731775802923</c:v>
                </c:pt>
                <c:pt idx="423">
                  <c:v>560.40437067733808</c:v>
                </c:pt>
                <c:pt idx="424">
                  <c:v>561.82173229019872</c:v>
                </c:pt>
                <c:pt idx="425">
                  <c:v>563.23940135625014</c:v>
                </c:pt>
                <c:pt idx="426">
                  <c:v>564.65737663200571</c:v>
                </c:pt>
                <c:pt idx="427">
                  <c:v>566.07565687085332</c:v>
                </c:pt>
                <c:pt idx="428">
                  <c:v>567.49424082305518</c:v>
                </c:pt>
                <c:pt idx="429">
                  <c:v>568.91312723574754</c:v>
                </c:pt>
                <c:pt idx="430">
                  <c:v>570.33231485294118</c:v>
                </c:pt>
                <c:pt idx="431">
                  <c:v>571.75180241552164</c:v>
                </c:pt>
                <c:pt idx="432">
                  <c:v>573.17158866124805</c:v>
                </c:pt>
                <c:pt idx="433">
                  <c:v>574.59167232475465</c:v>
                </c:pt>
                <c:pt idx="434">
                  <c:v>576.01205213754929</c:v>
                </c:pt>
                <c:pt idx="435">
                  <c:v>577.43272682801478</c:v>
                </c:pt>
                <c:pt idx="436">
                  <c:v>578.85369512140801</c:v>
                </c:pt>
                <c:pt idx="437">
                  <c:v>580.27495573986039</c:v>
                </c:pt>
                <c:pt idx="438">
                  <c:v>581.69650740237751</c:v>
                </c:pt>
                <c:pt idx="439">
                  <c:v>583.11834882483936</c:v>
                </c:pt>
                <c:pt idx="440">
                  <c:v>584.54047872000001</c:v>
                </c:pt>
                <c:pt idx="441">
                  <c:v>585.96289579748861</c:v>
                </c:pt>
                <c:pt idx="442">
                  <c:v>587.38559876380805</c:v>
                </c:pt>
                <c:pt idx="443">
                  <c:v>588.80858632233583</c:v>
                </c:pt>
                <c:pt idx="444">
                  <c:v>590.23185717332319</c:v>
                </c:pt>
                <c:pt idx="445">
                  <c:v>591.65541001389715</c:v>
                </c:pt>
                <c:pt idx="446">
                  <c:v>593.07924353805743</c:v>
                </c:pt>
                <c:pt idx="447">
                  <c:v>594.50335643667938</c:v>
                </c:pt>
                <c:pt idx="448">
                  <c:v>595.92774739751155</c:v>
                </c:pt>
                <c:pt idx="449">
                  <c:v>597.35241510517801</c:v>
                </c:pt>
                <c:pt idx="450">
                  <c:v>598.77735824117656</c:v>
                </c:pt>
                <c:pt idx="451">
                  <c:v>600.20257548387929</c:v>
                </c:pt>
                <c:pt idx="452">
                  <c:v>601.62806550853281</c:v>
                </c:pt>
                <c:pt idx="453">
                  <c:v>603.05382698725793</c:v>
                </c:pt>
                <c:pt idx="454">
                  <c:v>604.47985858905042</c:v>
                </c:pt>
                <c:pt idx="455">
                  <c:v>605.90615897977955</c:v>
                </c:pt>
                <c:pt idx="456">
                  <c:v>607.33272682218922</c:v>
                </c:pt>
                <c:pt idx="457">
                  <c:v>608.75956077589808</c:v>
                </c:pt>
                <c:pt idx="458">
                  <c:v>610.18665949739852</c:v>
                </c:pt>
                <c:pt idx="459">
                  <c:v>611.61402164005801</c:v>
                </c:pt>
                <c:pt idx="460">
                  <c:v>613.04164585411786</c:v>
                </c:pt>
                <c:pt idx="461">
                  <c:v>614.46953078669321</c:v>
                </c:pt>
                <c:pt idx="462">
                  <c:v>615.89767508177533</c:v>
                </c:pt>
                <c:pt idx="463">
                  <c:v>617.3260773802275</c:v>
                </c:pt>
                <c:pt idx="464">
                  <c:v>618.75473631978934</c:v>
                </c:pt>
                <c:pt idx="465">
                  <c:v>620.18365053507364</c:v>
                </c:pt>
                <c:pt idx="466">
                  <c:v>621.61281865756803</c:v>
                </c:pt>
                <c:pt idx="467">
                  <c:v>623.04223931563456</c:v>
                </c:pt>
                <c:pt idx="468">
                  <c:v>624.47191113450924</c:v>
                </c:pt>
                <c:pt idx="469">
                  <c:v>625.90183273630282</c:v>
                </c:pt>
                <c:pt idx="470">
                  <c:v>627.33200274000001</c:v>
                </c:pt>
                <c:pt idx="471">
                  <c:v>628.76241976146036</c:v>
                </c:pt>
                <c:pt idx="472">
                  <c:v>630.19308241341753</c:v>
                </c:pt>
                <c:pt idx="473">
                  <c:v>631.6239893054792</c:v>
                </c:pt>
                <c:pt idx="474">
                  <c:v>633.05513904412805</c:v>
                </c:pt>
                <c:pt idx="475">
                  <c:v>634.48653023272072</c:v>
                </c:pt>
                <c:pt idx="476">
                  <c:v>635.91816147148813</c:v>
                </c:pt>
                <c:pt idx="477">
                  <c:v>637.35003135753573</c:v>
                </c:pt>
                <c:pt idx="478">
                  <c:v>638.78213848484336</c:v>
                </c:pt>
                <c:pt idx="479">
                  <c:v>640.21448144426518</c:v>
                </c:pt>
                <c:pt idx="480">
                  <c:v>641.64705882352951</c:v>
                </c:pt>
                <c:pt idx="481">
                  <c:v>643.0798692072392</c:v>
                </c:pt>
                <c:pt idx="482">
                  <c:v>644.51291117687163</c:v>
                </c:pt>
                <c:pt idx="483">
                  <c:v>645.946183310778</c:v>
                </c:pt>
                <c:pt idx="484">
                  <c:v>647.37968418418461</c:v>
                </c:pt>
                <c:pt idx="485">
                  <c:v>648.81341236919127</c:v>
                </c:pt>
                <c:pt idx="486">
                  <c:v>650.24736643477274</c:v>
                </c:pt>
                <c:pt idx="487">
                  <c:v>651.6815449467781</c:v>
                </c:pt>
                <c:pt idx="488">
                  <c:v>653.11594646793037</c:v>
                </c:pt>
                <c:pt idx="489">
                  <c:v>654.55056955782754</c:v>
                </c:pt>
                <c:pt idx="490">
                  <c:v>655.98541277294134</c:v>
                </c:pt>
                <c:pt idx="491">
                  <c:v>657.42047466661813</c:v>
                </c:pt>
                <c:pt idx="492">
                  <c:v>658.85575378907868</c:v>
                </c:pt>
                <c:pt idx="493">
                  <c:v>660.29124868741803</c:v>
                </c:pt>
                <c:pt idx="494">
                  <c:v>661.72695790560579</c:v>
                </c:pt>
                <c:pt idx="495">
                  <c:v>663.16287998448536</c:v>
                </c:pt>
                <c:pt idx="496">
                  <c:v>664.59901346177503</c:v>
                </c:pt>
                <c:pt idx="497">
                  <c:v>666.0353568720675</c:v>
                </c:pt>
                <c:pt idx="498">
                  <c:v>667.4719087468294</c:v>
                </c:pt>
                <c:pt idx="499">
                  <c:v>668.90866761440157</c:v>
                </c:pt>
                <c:pt idx="500">
                  <c:v>670.34563200000002</c:v>
                </c:pt>
                <c:pt idx="501">
                  <c:v>671.78280042571464</c:v>
                </c:pt>
                <c:pt idx="502">
                  <c:v>673.22017141050912</c:v>
                </c:pt>
                <c:pt idx="503">
                  <c:v>674.65774347022261</c:v>
                </c:pt>
                <c:pt idx="504">
                  <c:v>676.09551511756797</c:v>
                </c:pt>
                <c:pt idx="505">
                  <c:v>677.53348486213224</c:v>
                </c:pt>
                <c:pt idx="506">
                  <c:v>678.97165121037756</c:v>
                </c:pt>
                <c:pt idx="507">
                  <c:v>680.41001266563933</c:v>
                </c:pt>
                <c:pt idx="508">
                  <c:v>681.84856772812805</c:v>
                </c:pt>
                <c:pt idx="509">
                  <c:v>683.28731489492861</c:v>
                </c:pt>
                <c:pt idx="510">
                  <c:v>684.72625266000011</c:v>
                </c:pt>
                <c:pt idx="511">
                  <c:v>686.1653795141757</c:v>
                </c:pt>
                <c:pt idx="512">
                  <c:v>687.60469394516349</c:v>
                </c:pt>
                <c:pt idx="513">
                  <c:v>689.04419443754512</c:v>
                </c:pt>
                <c:pt idx="514">
                  <c:v>690.48387947277763</c:v>
                </c:pt>
                <c:pt idx="515">
                  <c:v>691.92374752919125</c:v>
                </c:pt>
                <c:pt idx="516">
                  <c:v>693.36379708199172</c:v>
                </c:pt>
                <c:pt idx="517">
                  <c:v>694.80402660325819</c:v>
                </c:pt>
                <c:pt idx="518">
                  <c:v>696.24443456194456</c:v>
                </c:pt>
                <c:pt idx="519">
                  <c:v>697.68501942387923</c:v>
                </c:pt>
                <c:pt idx="520">
                  <c:v>699.1257796517649</c:v>
                </c:pt>
                <c:pt idx="521">
                  <c:v>700.56671370517802</c:v>
                </c:pt>
                <c:pt idx="522">
                  <c:v>702.00782004057044</c:v>
                </c:pt>
                <c:pt idx="523">
                  <c:v>703.44909711126741</c:v>
                </c:pt>
                <c:pt idx="524">
                  <c:v>704.89054336746938</c:v>
                </c:pt>
                <c:pt idx="525">
                  <c:v>706.33215725625007</c:v>
                </c:pt>
                <c:pt idx="526">
                  <c:v>707.77393722155853</c:v>
                </c:pt>
                <c:pt idx="527">
                  <c:v>709.21588170421808</c:v>
                </c:pt>
                <c:pt idx="528">
                  <c:v>710.65798914192578</c:v>
                </c:pt>
                <c:pt idx="529">
                  <c:v>712.10025796925333</c:v>
                </c:pt>
                <c:pt idx="530">
                  <c:v>713.54268661764706</c:v>
                </c:pt>
                <c:pt idx="531">
                  <c:v>714.98527351542759</c:v>
                </c:pt>
                <c:pt idx="532">
                  <c:v>716.42801708778927</c:v>
                </c:pt>
                <c:pt idx="533">
                  <c:v>717.87091575680165</c:v>
                </c:pt>
                <c:pt idx="534">
                  <c:v>719.31396794140824</c:v>
                </c:pt>
                <c:pt idx="535">
                  <c:v>720.7571720574266</c:v>
                </c:pt>
                <c:pt idx="536">
                  <c:v>722.20052651754929</c:v>
                </c:pt>
                <c:pt idx="537">
                  <c:v>723.64402973134281</c:v>
                </c:pt>
                <c:pt idx="538">
                  <c:v>725.08768010524807</c:v>
                </c:pt>
                <c:pt idx="539">
                  <c:v>726.53147604258038</c:v>
                </c:pt>
                <c:pt idx="540">
                  <c:v>727.97541594352947</c:v>
                </c:pt>
                <c:pt idx="541">
                  <c:v>729.41949820515924</c:v>
                </c:pt>
                <c:pt idx="542">
                  <c:v>730.86372122140801</c:v>
                </c:pt>
                <c:pt idx="543">
                  <c:v>732.30808338308873</c:v>
                </c:pt>
                <c:pt idx="544">
                  <c:v>733.75258307788795</c:v>
                </c:pt>
                <c:pt idx="545">
                  <c:v>735.19721869036766</c:v>
                </c:pt>
                <c:pt idx="546">
                  <c:v>736.64198860196336</c:v>
                </c:pt>
                <c:pt idx="547">
                  <c:v>738.08689119098517</c:v>
                </c:pt>
                <c:pt idx="548">
                  <c:v>739.53192483261751</c:v>
                </c:pt>
                <c:pt idx="549">
                  <c:v>740.97708789891919</c:v>
                </c:pt>
                <c:pt idx="550">
                  <c:v>742.4223787588237</c:v>
                </c:pt>
                <c:pt idx="551">
                  <c:v>743.86779577813809</c:v>
                </c:pt>
                <c:pt idx="552">
                  <c:v>745.31333731954464</c:v>
                </c:pt>
                <c:pt idx="553">
                  <c:v>746.75900174259937</c:v>
                </c:pt>
                <c:pt idx="554">
                  <c:v>748.20478740373278</c:v>
                </c:pt>
                <c:pt idx="555">
                  <c:v>749.65069265624993</c:v>
                </c:pt>
                <c:pt idx="556">
                  <c:v>751.0967158503305</c:v>
                </c:pt>
                <c:pt idx="557">
                  <c:v>752.54285533302755</c:v>
                </c:pt>
                <c:pt idx="558">
                  <c:v>753.98910944826923</c:v>
                </c:pt>
                <c:pt idx="559">
                  <c:v>755.43547653685812</c:v>
                </c:pt>
                <c:pt idx="560">
                  <c:v>756.88195493647061</c:v>
                </c:pt>
                <c:pt idx="561">
                  <c:v>758.32854298165796</c:v>
                </c:pt>
                <c:pt idx="562">
                  <c:v>759.77523900384563</c:v>
                </c:pt>
                <c:pt idx="563">
                  <c:v>761.22204133133334</c:v>
                </c:pt>
                <c:pt idx="564">
                  <c:v>762.66894828929492</c:v>
                </c:pt>
                <c:pt idx="565">
                  <c:v>764.11595819977936</c:v>
                </c:pt>
                <c:pt idx="566">
                  <c:v>765.5630693817094</c:v>
                </c:pt>
                <c:pt idx="567">
                  <c:v>767.01028015088161</c:v>
                </c:pt>
                <c:pt idx="568">
                  <c:v>768.45758881996824</c:v>
                </c:pt>
                <c:pt idx="569">
                  <c:v>769.90499369851466</c:v>
                </c:pt>
                <c:pt idx="570">
                  <c:v>771.35249309294124</c:v>
                </c:pt>
                <c:pt idx="571">
                  <c:v>772.80008530654288</c:v>
                </c:pt>
                <c:pt idx="572">
                  <c:v>774.24776863948796</c:v>
                </c:pt>
                <c:pt idx="573">
                  <c:v>775.69554138882052</c:v>
                </c:pt>
                <c:pt idx="574">
                  <c:v>777.14340184845776</c:v>
                </c:pt>
                <c:pt idx="575">
                  <c:v>778.59134830919129</c:v>
                </c:pt>
                <c:pt idx="576">
                  <c:v>780.03937905868793</c:v>
                </c:pt>
                <c:pt idx="577">
                  <c:v>781.48749238148855</c:v>
                </c:pt>
                <c:pt idx="578">
                  <c:v>782.9356865590081</c:v>
                </c:pt>
                <c:pt idx="579">
                  <c:v>784.38395986953583</c:v>
                </c:pt>
                <c:pt idx="580">
                  <c:v>785.83231058823537</c:v>
                </c:pt>
                <c:pt idx="581">
                  <c:v>787.28073698714513</c:v>
                </c:pt>
                <c:pt idx="582">
                  <c:v>788.72923733517746</c:v>
                </c:pt>
                <c:pt idx="583">
                  <c:v>790.17780989811922</c:v>
                </c:pt>
                <c:pt idx="584">
                  <c:v>791.6264529386317</c:v>
                </c:pt>
                <c:pt idx="585">
                  <c:v>793.07516471625001</c:v>
                </c:pt>
                <c:pt idx="586">
                  <c:v>794.5239434873846</c:v>
                </c:pt>
                <c:pt idx="587">
                  <c:v>795.97278750531927</c:v>
                </c:pt>
                <c:pt idx="588">
                  <c:v>797.42169502021295</c:v>
                </c:pt>
                <c:pt idx="589">
                  <c:v>798.87066427909826</c:v>
                </c:pt>
                <c:pt idx="590">
                  <c:v>800.31969352588237</c:v>
                </c:pt>
                <c:pt idx="591">
                  <c:v>801.76878100134752</c:v>
                </c:pt>
                <c:pt idx="592">
                  <c:v>803.21792494314923</c:v>
                </c:pt>
                <c:pt idx="593">
                  <c:v>804.66712358581799</c:v>
                </c:pt>
                <c:pt idx="594">
                  <c:v>806.11637516075859</c:v>
                </c:pt>
                <c:pt idx="595">
                  <c:v>807.56567789625024</c:v>
                </c:pt>
                <c:pt idx="596">
                  <c:v>809.01503001744561</c:v>
                </c:pt>
                <c:pt idx="597">
                  <c:v>810.46442974637341</c:v>
                </c:pt>
                <c:pt idx="598">
                  <c:v>811.91387530193526</c:v>
                </c:pt>
                <c:pt idx="599">
                  <c:v>813.36336489990754</c:v>
                </c:pt>
                <c:pt idx="600">
                  <c:v>814.81289675294124</c:v>
                </c:pt>
                <c:pt idx="601">
                  <c:v>816.26246907056156</c:v>
                </c:pt>
                <c:pt idx="602">
                  <c:v>817.71208005916822</c:v>
                </c:pt>
                <c:pt idx="603">
                  <c:v>819.16172792203463</c:v>
                </c:pt>
                <c:pt idx="604">
                  <c:v>820.61141085930933</c:v>
                </c:pt>
                <c:pt idx="605">
                  <c:v>822.0611270680148</c:v>
                </c:pt>
                <c:pt idx="606">
                  <c:v>823.51087474204814</c:v>
                </c:pt>
                <c:pt idx="607">
                  <c:v>824.96065207218044</c:v>
                </c:pt>
                <c:pt idx="608">
                  <c:v>826.4104572460576</c:v>
                </c:pt>
                <c:pt idx="609">
                  <c:v>827.8602884481993</c:v>
                </c:pt>
                <c:pt idx="610">
                  <c:v>829.31014385999993</c:v>
                </c:pt>
                <c:pt idx="611">
                  <c:v>830.76002165972875</c:v>
                </c:pt>
                <c:pt idx="612">
                  <c:v>832.20992002252797</c:v>
                </c:pt>
                <c:pt idx="613">
                  <c:v>833.65983712041566</c:v>
                </c:pt>
                <c:pt idx="614">
                  <c:v>835.10977112228341</c:v>
                </c:pt>
                <c:pt idx="615">
                  <c:v>836.55972019389708</c:v>
                </c:pt>
                <c:pt idx="616">
                  <c:v>838.00968249789753</c:v>
                </c:pt>
                <c:pt idx="617">
                  <c:v>839.45965619379933</c:v>
                </c:pt>
                <c:pt idx="618">
                  <c:v>840.9096394379917</c:v>
                </c:pt>
                <c:pt idx="619">
                  <c:v>842.35963038373802</c:v>
                </c:pt>
                <c:pt idx="620">
                  <c:v>843.80962718117644</c:v>
                </c:pt>
                <c:pt idx="621">
                  <c:v>845.25962797731938</c:v>
                </c:pt>
                <c:pt idx="622">
                  <c:v>846.70963091605267</c:v>
                </c:pt>
                <c:pt idx="623">
                  <c:v>848.15963413813813</c:v>
                </c:pt>
                <c:pt idx="624">
                  <c:v>849.60963578121039</c:v>
                </c:pt>
                <c:pt idx="625">
                  <c:v>851.05963397977973</c:v>
                </c:pt>
                <c:pt idx="626">
                  <c:v>852.50962686522939</c:v>
                </c:pt>
                <c:pt idx="627">
                  <c:v>853.95961256581813</c:v>
                </c:pt>
                <c:pt idx="628">
                  <c:v>855.40958920667879</c:v>
                </c:pt>
                <c:pt idx="629">
                  <c:v>856.85955490981826</c:v>
                </c:pt>
                <c:pt idx="630">
                  <c:v>858.30950779411762</c:v>
                </c:pt>
                <c:pt idx="631">
                  <c:v>859.75944597533339</c:v>
                </c:pt>
                <c:pt idx="632">
                  <c:v>861.20936756609524</c:v>
                </c:pt>
                <c:pt idx="633">
                  <c:v>862.65927067590758</c:v>
                </c:pt>
                <c:pt idx="634">
                  <c:v>864.10915341114912</c:v>
                </c:pt>
                <c:pt idx="635">
                  <c:v>865.55901387507367</c:v>
                </c:pt>
                <c:pt idx="636">
                  <c:v>867.00885016780796</c:v>
                </c:pt>
                <c:pt idx="637">
                  <c:v>868.4586603863545</c:v>
                </c:pt>
                <c:pt idx="638">
                  <c:v>869.90844262458938</c:v>
                </c:pt>
                <c:pt idx="639">
                  <c:v>871.35819497326293</c:v>
                </c:pt>
                <c:pt idx="640">
                  <c:v>872.80791552000017</c:v>
                </c:pt>
                <c:pt idx="641">
                  <c:v>874.25760234930056</c:v>
                </c:pt>
                <c:pt idx="642">
                  <c:v>875.7072535425375</c:v>
                </c:pt>
                <c:pt idx="643">
                  <c:v>877.15686717795927</c:v>
                </c:pt>
                <c:pt idx="644">
                  <c:v>878.60644133068809</c:v>
                </c:pt>
                <c:pt idx="645">
                  <c:v>880.0559740727208</c:v>
                </c:pt>
                <c:pt idx="646">
                  <c:v>881.50546347292811</c:v>
                </c:pt>
                <c:pt idx="647">
                  <c:v>882.95490759705569</c:v>
                </c:pt>
                <c:pt idx="648">
                  <c:v>884.4043045077234</c:v>
                </c:pt>
                <c:pt idx="649">
                  <c:v>885.85365226442525</c:v>
                </c:pt>
                <c:pt idx="650">
                  <c:v>887.30294892352947</c:v>
                </c:pt>
                <c:pt idx="651">
                  <c:v>888.75219253827936</c:v>
                </c:pt>
                <c:pt idx="652">
                  <c:v>890.20138115879161</c:v>
                </c:pt>
                <c:pt idx="653">
                  <c:v>891.65051283205821</c:v>
                </c:pt>
                <c:pt idx="654">
                  <c:v>893.09958560194445</c:v>
                </c:pt>
                <c:pt idx="655">
                  <c:v>894.54859750919138</c:v>
                </c:pt>
                <c:pt idx="656">
                  <c:v>895.99754659141286</c:v>
                </c:pt>
                <c:pt idx="657">
                  <c:v>897.44643088309795</c:v>
                </c:pt>
                <c:pt idx="658">
                  <c:v>898.89524841561058</c:v>
                </c:pt>
                <c:pt idx="659">
                  <c:v>900.34399721718751</c:v>
                </c:pt>
                <c:pt idx="660">
                  <c:v>901.79267531294136</c:v>
                </c:pt>
                <c:pt idx="661">
                  <c:v>903.24128072485814</c:v>
                </c:pt>
                <c:pt idx="662">
                  <c:v>904.68981147179886</c:v>
                </c:pt>
                <c:pt idx="663">
                  <c:v>906.13826556949823</c:v>
                </c:pt>
                <c:pt idx="664">
                  <c:v>907.5866410305656</c:v>
                </c:pt>
                <c:pt idx="665">
                  <c:v>909.03493586448531</c:v>
                </c:pt>
                <c:pt idx="666">
                  <c:v>910.48314807761506</c:v>
                </c:pt>
                <c:pt idx="667">
                  <c:v>911.93127567318743</c:v>
                </c:pt>
                <c:pt idx="668">
                  <c:v>913.37931665130918</c:v>
                </c:pt>
                <c:pt idx="669">
                  <c:v>914.82726900896171</c:v>
                </c:pt>
                <c:pt idx="670">
                  <c:v>916.27513074000012</c:v>
                </c:pt>
                <c:pt idx="671">
                  <c:v>917.72289983515464</c:v>
                </c:pt>
                <c:pt idx="672">
                  <c:v>919.17057428202918</c:v>
                </c:pt>
                <c:pt idx="673">
                  <c:v>920.61815206510278</c:v>
                </c:pt>
                <c:pt idx="674">
                  <c:v>922.06563116572818</c:v>
                </c:pt>
                <c:pt idx="675">
                  <c:v>923.51300956213265</c:v>
                </c:pt>
                <c:pt idx="676">
                  <c:v>924.96028522941754</c:v>
                </c:pt>
                <c:pt idx="677">
                  <c:v>926.40745613955914</c:v>
                </c:pt>
                <c:pt idx="678">
                  <c:v>927.85452026140808</c:v>
                </c:pt>
                <c:pt idx="679">
                  <c:v>929.30147556068857</c:v>
                </c:pt>
                <c:pt idx="680">
                  <c:v>930.74832000000015</c:v>
                </c:pt>
                <c:pt idx="681">
                  <c:v>932.19505153881573</c:v>
                </c:pt>
                <c:pt idx="682">
                  <c:v>933.64166813348334</c:v>
                </c:pt>
                <c:pt idx="683">
                  <c:v>935.08816773722515</c:v>
                </c:pt>
                <c:pt idx="684">
                  <c:v>936.53454830013754</c:v>
                </c:pt>
                <c:pt idx="685">
                  <c:v>937.98080776919141</c:v>
                </c:pt>
                <c:pt idx="686">
                  <c:v>939.42694408823161</c:v>
                </c:pt>
                <c:pt idx="687">
                  <c:v>940.87295519797806</c:v>
                </c:pt>
                <c:pt idx="688">
                  <c:v>942.31883903602443</c:v>
                </c:pt>
                <c:pt idx="689">
                  <c:v>943.76459353683924</c:v>
                </c:pt>
                <c:pt idx="690">
                  <c:v>945.21021663176487</c:v>
                </c:pt>
                <c:pt idx="691">
                  <c:v>946.65570624901807</c:v>
                </c:pt>
                <c:pt idx="692">
                  <c:v>948.1010603136906</c:v>
                </c:pt>
                <c:pt idx="693">
                  <c:v>949.54627674774758</c:v>
                </c:pt>
                <c:pt idx="694">
                  <c:v>950.99135347002948</c:v>
                </c:pt>
                <c:pt idx="695">
                  <c:v>952.43628839625023</c:v>
                </c:pt>
                <c:pt idx="696">
                  <c:v>953.88107943899865</c:v>
                </c:pt>
                <c:pt idx="697">
                  <c:v>955.32572450773807</c:v>
                </c:pt>
                <c:pt idx="698">
                  <c:v>956.77022150880589</c:v>
                </c:pt>
                <c:pt idx="699">
                  <c:v>958.21456834541345</c:v>
                </c:pt>
                <c:pt idx="700">
                  <c:v>959.65876291764732</c:v>
                </c:pt>
                <c:pt idx="701">
                  <c:v>961.10280312246744</c:v>
                </c:pt>
                <c:pt idx="702">
                  <c:v>962.54668685370916</c:v>
                </c:pt>
                <c:pt idx="703">
                  <c:v>963.99041200208148</c:v>
                </c:pt>
                <c:pt idx="704">
                  <c:v>965.43397645516814</c:v>
                </c:pt>
                <c:pt idx="705">
                  <c:v>966.87737809742657</c:v>
                </c:pt>
                <c:pt idx="706">
                  <c:v>968.32061481018934</c:v>
                </c:pt>
                <c:pt idx="707">
                  <c:v>969.76368447166283</c:v>
                </c:pt>
                <c:pt idx="708">
                  <c:v>971.20658495692805</c:v>
                </c:pt>
                <c:pt idx="709">
                  <c:v>972.64931413794045</c:v>
                </c:pt>
                <c:pt idx="710">
                  <c:v>974.09186988352963</c:v>
                </c:pt>
                <c:pt idx="711">
                  <c:v>975.53425005939926</c:v>
                </c:pt>
                <c:pt idx="712">
                  <c:v>976.97645252812811</c:v>
                </c:pt>
                <c:pt idx="713">
                  <c:v>978.41847514916878</c:v>
                </c:pt>
                <c:pt idx="714">
                  <c:v>979.86031577884819</c:v>
                </c:pt>
                <c:pt idx="715">
                  <c:v>981.30197227036774</c:v>
                </c:pt>
                <c:pt idx="716">
                  <c:v>982.74344247380327</c:v>
                </c:pt>
                <c:pt idx="717">
                  <c:v>984.18472423610524</c:v>
                </c:pt>
                <c:pt idx="718">
                  <c:v>985.62581540109761</c:v>
                </c:pt>
                <c:pt idx="719">
                  <c:v>987.0667138094791</c:v>
                </c:pt>
                <c:pt idx="720">
                  <c:v>988.5074172988235</c:v>
                </c:pt>
                <c:pt idx="721">
                  <c:v>989.94792370357811</c:v>
                </c:pt>
                <c:pt idx="722">
                  <c:v>991.38823085506465</c:v>
                </c:pt>
                <c:pt idx="723">
                  <c:v>992.82833658147933</c:v>
                </c:pt>
                <c:pt idx="724">
                  <c:v>994.26823870789292</c:v>
                </c:pt>
                <c:pt idx="725">
                  <c:v>995.70793505624999</c:v>
                </c:pt>
                <c:pt idx="726">
                  <c:v>997.14742344537069</c:v>
                </c:pt>
                <c:pt idx="727">
                  <c:v>998.58670169094762</c:v>
                </c:pt>
                <c:pt idx="728">
                  <c:v>1000.0257676055493</c:v>
                </c:pt>
                <c:pt idx="729">
                  <c:v>1001.4646189986182</c:v>
                </c:pt>
                <c:pt idx="730">
                  <c:v>1002.9032536764707</c:v>
                </c:pt>
                <c:pt idx="731">
                  <c:v>1004.3416694422981</c:v>
                </c:pt>
                <c:pt idx="732">
                  <c:v>1005.7798640961656</c:v>
                </c:pt>
                <c:pt idx="733">
                  <c:v>1007.2178354350133</c:v>
                </c:pt>
                <c:pt idx="734">
                  <c:v>1008.6555812526552</c:v>
                </c:pt>
                <c:pt idx="735">
                  <c:v>1010.0930993397797</c:v>
                </c:pt>
                <c:pt idx="736">
                  <c:v>1011.5303874839493</c:v>
                </c:pt>
                <c:pt idx="737">
                  <c:v>1012.9674434696016</c:v>
                </c:pt>
                <c:pt idx="738">
                  <c:v>1014.4042650780482</c:v>
                </c:pt>
                <c:pt idx="739">
                  <c:v>1015.8408500874747</c:v>
                </c:pt>
                <c:pt idx="740">
                  <c:v>1017.2771962729414</c:v>
                </c:pt>
                <c:pt idx="741">
                  <c:v>1018.7133014063829</c:v>
                </c:pt>
                <c:pt idx="742">
                  <c:v>1020.1491632566081</c:v>
                </c:pt>
                <c:pt idx="743">
                  <c:v>1021.5847795893004</c:v>
                </c:pt>
                <c:pt idx="744">
                  <c:v>1023.0201481670176</c:v>
                </c:pt>
                <c:pt idx="745">
                  <c:v>1024.4552667491912</c:v>
                </c:pt>
                <c:pt idx="746">
                  <c:v>1025.8901330921283</c:v>
                </c:pt>
                <c:pt idx="747">
                  <c:v>1027.3247449490086</c:v>
                </c:pt>
                <c:pt idx="748">
                  <c:v>1028.7591000698881</c:v>
                </c:pt>
                <c:pt idx="749">
                  <c:v>1030.1931962016956</c:v>
                </c:pt>
                <c:pt idx="750">
                  <c:v>1031.6270310882355</c:v>
                </c:pt>
                <c:pt idx="751">
                  <c:v>1033.0606024701851</c:v>
                </c:pt>
                <c:pt idx="752">
                  <c:v>1034.4939080850975</c:v>
                </c:pt>
                <c:pt idx="753">
                  <c:v>1035.9269456673992</c:v>
                </c:pt>
                <c:pt idx="754">
                  <c:v>1037.3597129483915</c:v>
                </c:pt>
                <c:pt idx="755">
                  <c:v>1038.79220765625</c:v>
                </c:pt>
                <c:pt idx="756">
                  <c:v>1040.2244275160247</c:v>
                </c:pt>
                <c:pt idx="757">
                  <c:v>1041.6563702496392</c:v>
                </c:pt>
                <c:pt idx="758">
                  <c:v>1043.0880335758927</c:v>
                </c:pt>
                <c:pt idx="759">
                  <c:v>1044.519415210458</c:v>
                </c:pt>
                <c:pt idx="760">
                  <c:v>1045.9505128658825</c:v>
                </c:pt>
                <c:pt idx="761">
                  <c:v>1047.3813242515873</c:v>
                </c:pt>
                <c:pt idx="762">
                  <c:v>1048.8118470738693</c:v>
                </c:pt>
                <c:pt idx="763">
                  <c:v>1050.2420790358979</c:v>
                </c:pt>
                <c:pt idx="764">
                  <c:v>1051.6720178377186</c:v>
                </c:pt>
                <c:pt idx="765">
                  <c:v>1053.1016611762502</c:v>
                </c:pt>
                <c:pt idx="766">
                  <c:v>1054.5310067452856</c:v>
                </c:pt>
                <c:pt idx="767">
                  <c:v>1055.9600522354935</c:v>
                </c:pt>
                <c:pt idx="768">
                  <c:v>1057.3887953344151</c:v>
                </c:pt>
                <c:pt idx="769">
                  <c:v>1058.8172337264675</c:v>
                </c:pt>
                <c:pt idx="770">
                  <c:v>1060.2453650929413</c:v>
                </c:pt>
                <c:pt idx="771">
                  <c:v>1061.6731871120016</c:v>
                </c:pt>
                <c:pt idx="772">
                  <c:v>1063.1006974586878</c:v>
                </c:pt>
                <c:pt idx="773">
                  <c:v>1064.5278938049146</c:v>
                </c:pt>
                <c:pt idx="774">
                  <c:v>1065.9547738194692</c:v>
                </c:pt>
                <c:pt idx="775">
                  <c:v>1067.3813351680149</c:v>
                </c:pt>
                <c:pt idx="776">
                  <c:v>1068.8075755130878</c:v>
                </c:pt>
                <c:pt idx="777">
                  <c:v>1070.2334925141006</c:v>
                </c:pt>
                <c:pt idx="778">
                  <c:v>1071.6590838273373</c:v>
                </c:pt>
                <c:pt idx="779">
                  <c:v>1073.0843471059593</c:v>
                </c:pt>
                <c:pt idx="780">
                  <c:v>1074.50928</c:v>
                </c:pt>
                <c:pt idx="781">
                  <c:v>1075.9338801563686</c:v>
                </c:pt>
                <c:pt idx="782">
                  <c:v>1077.358145218848</c:v>
                </c:pt>
                <c:pt idx="783">
                  <c:v>1078.7820728280958</c:v>
                </c:pt>
                <c:pt idx="784">
                  <c:v>1080.2056606216436</c:v>
                </c:pt>
                <c:pt idx="785">
                  <c:v>1081.6289062338972</c:v>
                </c:pt>
                <c:pt idx="786">
                  <c:v>1083.0518072961377</c:v>
                </c:pt>
                <c:pt idx="787">
                  <c:v>1084.4743614365193</c:v>
                </c:pt>
                <c:pt idx="788">
                  <c:v>1085.8965662800717</c:v>
                </c:pt>
                <c:pt idx="789">
                  <c:v>1087.3184194486983</c:v>
                </c:pt>
                <c:pt idx="790">
                  <c:v>1088.7399185611766</c:v>
                </c:pt>
                <c:pt idx="791">
                  <c:v>1090.1610612331594</c:v>
                </c:pt>
                <c:pt idx="792">
                  <c:v>1091.5818450771731</c:v>
                </c:pt>
                <c:pt idx="793">
                  <c:v>1093.0022677026182</c:v>
                </c:pt>
                <c:pt idx="794">
                  <c:v>1094.4223267157704</c:v>
                </c:pt>
                <c:pt idx="795">
                  <c:v>1095.8420197197793</c:v>
                </c:pt>
                <c:pt idx="796">
                  <c:v>1097.2613443146693</c:v>
                </c:pt>
                <c:pt idx="797">
                  <c:v>1098.680298097338</c:v>
                </c:pt>
                <c:pt idx="798">
                  <c:v>1100.0988786615585</c:v>
                </c:pt>
                <c:pt idx="799">
                  <c:v>1101.5170835979782</c:v>
                </c:pt>
                <c:pt idx="800">
                  <c:v>1102.9349104941177</c:v>
                </c:pt>
                <c:pt idx="801">
                  <c:v>1104.3523569343736</c:v>
                </c:pt>
                <c:pt idx="802">
                  <c:v>1105.7694205000153</c:v>
                </c:pt>
                <c:pt idx="803">
                  <c:v>1107.1860987691875</c:v>
                </c:pt>
                <c:pt idx="804">
                  <c:v>1108.6023893169092</c:v>
                </c:pt>
                <c:pt idx="805">
                  <c:v>1110.0182897150737</c:v>
                </c:pt>
                <c:pt idx="806">
                  <c:v>1111.4337975324481</c:v>
                </c:pt>
                <c:pt idx="807">
                  <c:v>1112.8489103346747</c:v>
                </c:pt>
                <c:pt idx="808">
                  <c:v>1114.2636256842693</c:v>
                </c:pt>
                <c:pt idx="809">
                  <c:v>1115.6779411406228</c:v>
                </c:pt>
                <c:pt idx="810">
                  <c:v>1117.0918542600002</c:v>
                </c:pt>
                <c:pt idx="811">
                  <c:v>1118.5053625955404</c:v>
                </c:pt>
                <c:pt idx="812">
                  <c:v>1119.9184636972575</c:v>
                </c:pt>
                <c:pt idx="813">
                  <c:v>1121.3311551120394</c:v>
                </c:pt>
                <c:pt idx="814">
                  <c:v>1122.743434383648</c:v>
                </c:pt>
                <c:pt idx="815">
                  <c:v>1124.1552990527207</c:v>
                </c:pt>
                <c:pt idx="816">
                  <c:v>1125.5667466567681</c:v>
                </c:pt>
                <c:pt idx="817">
                  <c:v>1126.977774730176</c:v>
                </c:pt>
                <c:pt idx="818">
                  <c:v>1128.3883808042033</c:v>
                </c:pt>
                <c:pt idx="819">
                  <c:v>1129.7985624069852</c:v>
                </c:pt>
                <c:pt idx="820">
                  <c:v>1131.2083170635296</c:v>
                </c:pt>
                <c:pt idx="821">
                  <c:v>1132.6176422957192</c:v>
                </c:pt>
                <c:pt idx="822">
                  <c:v>1134.0265356223115</c:v>
                </c:pt>
                <c:pt idx="823">
                  <c:v>1135.4349945589381</c:v>
                </c:pt>
                <c:pt idx="824">
                  <c:v>1136.8430166181045</c:v>
                </c:pt>
                <c:pt idx="825">
                  <c:v>1138.2505993091913</c:v>
                </c:pt>
                <c:pt idx="826">
                  <c:v>1139.6577401384529</c:v>
                </c:pt>
                <c:pt idx="827">
                  <c:v>1141.0644366090182</c:v>
                </c:pt>
                <c:pt idx="828">
                  <c:v>1142.4706862208905</c:v>
                </c:pt>
                <c:pt idx="829">
                  <c:v>1143.8764864709476</c:v>
                </c:pt>
                <c:pt idx="830">
                  <c:v>1145.2818348529413</c:v>
                </c:pt>
                <c:pt idx="831">
                  <c:v>1146.6867288574981</c:v>
                </c:pt>
                <c:pt idx="832">
                  <c:v>1148.0911659721187</c:v>
                </c:pt>
                <c:pt idx="833">
                  <c:v>1149.4951436811782</c:v>
                </c:pt>
                <c:pt idx="834">
                  <c:v>1150.8986594659257</c:v>
                </c:pt>
                <c:pt idx="835">
                  <c:v>1152.3017108044853</c:v>
                </c:pt>
                <c:pt idx="836">
                  <c:v>1153.7042951718554</c:v>
                </c:pt>
                <c:pt idx="837">
                  <c:v>1155.1064100399074</c:v>
                </c:pt>
                <c:pt idx="838">
                  <c:v>1156.5080528773892</c:v>
                </c:pt>
                <c:pt idx="839">
                  <c:v>1157.9092211499217</c:v>
                </c:pt>
                <c:pt idx="840">
                  <c:v>1159.3099123200002</c:v>
                </c:pt>
                <c:pt idx="841">
                  <c:v>1160.7101238469945</c:v>
                </c:pt>
                <c:pt idx="842">
                  <c:v>1162.1098531871494</c:v>
                </c:pt>
                <c:pt idx="843">
                  <c:v>1163.5090977935829</c:v>
                </c:pt>
                <c:pt idx="844">
                  <c:v>1164.9078551162881</c:v>
                </c:pt>
                <c:pt idx="845">
                  <c:v>1166.3061226021325</c:v>
                </c:pt>
                <c:pt idx="846">
                  <c:v>1167.7038976948575</c:v>
                </c:pt>
                <c:pt idx="847">
                  <c:v>1169.1011778350794</c:v>
                </c:pt>
                <c:pt idx="848">
                  <c:v>1170.4979604602881</c:v>
                </c:pt>
                <c:pt idx="849">
                  <c:v>1171.8942430048487</c:v>
                </c:pt>
                <c:pt idx="850">
                  <c:v>1173.2900229000002</c:v>
                </c:pt>
                <c:pt idx="851">
                  <c:v>1174.6852975738559</c:v>
                </c:pt>
                <c:pt idx="852">
                  <c:v>1176.0800644514031</c:v>
                </c:pt>
                <c:pt idx="853">
                  <c:v>1177.4743209545054</c:v>
                </c:pt>
                <c:pt idx="854">
                  <c:v>1178.8680645018974</c:v>
                </c:pt>
                <c:pt idx="855">
                  <c:v>1180.2612925091914</c:v>
                </c:pt>
                <c:pt idx="856">
                  <c:v>1181.6540023888715</c:v>
                </c:pt>
                <c:pt idx="857">
                  <c:v>1183.0461915502983</c:v>
                </c:pt>
                <c:pt idx="858">
                  <c:v>1184.4378573997044</c:v>
                </c:pt>
                <c:pt idx="859">
                  <c:v>1185.8289973401993</c:v>
                </c:pt>
                <c:pt idx="860">
                  <c:v>1187.2196087717648</c:v>
                </c:pt>
                <c:pt idx="861">
                  <c:v>1188.6096890912579</c:v>
                </c:pt>
                <c:pt idx="862">
                  <c:v>1189.9992356924101</c:v>
                </c:pt>
                <c:pt idx="863">
                  <c:v>1191.3882459658278</c:v>
                </c:pt>
                <c:pt idx="864">
                  <c:v>1192.7767172989893</c:v>
                </c:pt>
                <c:pt idx="865">
                  <c:v>1194.1646470762503</c:v>
                </c:pt>
                <c:pt idx="866">
                  <c:v>1195.5520326788387</c:v>
                </c:pt>
                <c:pt idx="867">
                  <c:v>1196.9388714848581</c:v>
                </c:pt>
                <c:pt idx="868">
                  <c:v>1198.3251608692856</c:v>
                </c:pt>
                <c:pt idx="869">
                  <c:v>1199.7108982039733</c:v>
                </c:pt>
                <c:pt idx="870">
                  <c:v>1201.0960808576472</c:v>
                </c:pt>
                <c:pt idx="871">
                  <c:v>1202.4807061959077</c:v>
                </c:pt>
                <c:pt idx="872">
                  <c:v>1203.8647715812292</c:v>
                </c:pt>
                <c:pt idx="873">
                  <c:v>1205.2482743729618</c:v>
                </c:pt>
                <c:pt idx="874">
                  <c:v>1206.6312119273282</c:v>
                </c:pt>
                <c:pt idx="875">
                  <c:v>1208.0135815974265</c:v>
                </c:pt>
                <c:pt idx="876">
                  <c:v>1209.3953807332293</c:v>
                </c:pt>
                <c:pt idx="877">
                  <c:v>1210.7766066815827</c:v>
                </c:pt>
                <c:pt idx="878">
                  <c:v>1212.1572567862081</c:v>
                </c:pt>
                <c:pt idx="879">
                  <c:v>1213.5373283877007</c:v>
                </c:pt>
                <c:pt idx="880">
                  <c:v>1214.9168188235296</c:v>
                </c:pt>
                <c:pt idx="881">
                  <c:v>1216.2957254280393</c:v>
                </c:pt>
                <c:pt idx="882">
                  <c:v>1217.6740455324482</c:v>
                </c:pt>
                <c:pt idx="883">
                  <c:v>1219.0517764648487</c:v>
                </c:pt>
                <c:pt idx="884">
                  <c:v>1220.4289155502081</c:v>
                </c:pt>
                <c:pt idx="885">
                  <c:v>1221.8054601103679</c:v>
                </c:pt>
                <c:pt idx="886">
                  <c:v>1223.1814074640436</c:v>
                </c:pt>
                <c:pt idx="887">
                  <c:v>1224.5567549268251</c:v>
                </c:pt>
                <c:pt idx="888">
                  <c:v>1225.9314998111777</c:v>
                </c:pt>
                <c:pt idx="889">
                  <c:v>1227.3056394264395</c:v>
                </c:pt>
                <c:pt idx="890">
                  <c:v>1228.6791710788236</c:v>
                </c:pt>
                <c:pt idx="891">
                  <c:v>1230.052092071418</c:v>
                </c:pt>
                <c:pt idx="892">
                  <c:v>1231.4243997041849</c:v>
                </c:pt>
                <c:pt idx="893">
                  <c:v>1232.7960912739591</c:v>
                </c:pt>
                <c:pt idx="894">
                  <c:v>1234.1671640744528</c:v>
                </c:pt>
                <c:pt idx="895">
                  <c:v>1235.5376153962502</c:v>
                </c:pt>
                <c:pt idx="896">
                  <c:v>1236.9074425268102</c:v>
                </c:pt>
                <c:pt idx="897">
                  <c:v>1238.2766427504675</c:v>
                </c:pt>
                <c:pt idx="898">
                  <c:v>1239.6452133484293</c:v>
                </c:pt>
                <c:pt idx="899">
                  <c:v>1241.0131515987778</c:v>
                </c:pt>
                <c:pt idx="900">
                  <c:v>1242.3804547764705</c:v>
                </c:pt>
                <c:pt idx="901">
                  <c:v>1243.7471201533383</c:v>
                </c:pt>
                <c:pt idx="902">
                  <c:v>1245.1131449980858</c:v>
                </c:pt>
                <c:pt idx="903">
                  <c:v>1246.4785265762937</c:v>
                </c:pt>
                <c:pt idx="904">
                  <c:v>1247.8432621504153</c:v>
                </c:pt>
                <c:pt idx="905">
                  <c:v>1249.2073489797797</c:v>
                </c:pt>
                <c:pt idx="906">
                  <c:v>1250.5707843205896</c:v>
                </c:pt>
                <c:pt idx="907">
                  <c:v>1251.9335654259214</c:v>
                </c:pt>
                <c:pt idx="908">
                  <c:v>1253.2956895457282</c:v>
                </c:pt>
                <c:pt idx="909">
                  <c:v>1254.6571539268346</c:v>
                </c:pt>
                <c:pt idx="910">
                  <c:v>1256.0179558129412</c:v>
                </c:pt>
                <c:pt idx="911">
                  <c:v>1257.3780924446228</c:v>
                </c:pt>
                <c:pt idx="912">
                  <c:v>1258.7375610593283</c:v>
                </c:pt>
                <c:pt idx="913">
                  <c:v>1260.0963588913808</c:v>
                </c:pt>
                <c:pt idx="914">
                  <c:v>1261.4544831719775</c:v>
                </c:pt>
                <c:pt idx="915">
                  <c:v>1262.8119311291914</c:v>
                </c:pt>
                <c:pt idx="916">
                  <c:v>1264.1686999879682</c:v>
                </c:pt>
                <c:pt idx="917">
                  <c:v>1265.5247869701288</c:v>
                </c:pt>
                <c:pt idx="918">
                  <c:v>1266.8801892943682</c:v>
                </c:pt>
                <c:pt idx="919">
                  <c:v>1268.2349041762561</c:v>
                </c:pt>
                <c:pt idx="920">
                  <c:v>1269.5889288282351</c:v>
                </c:pt>
                <c:pt idx="921">
                  <c:v>1270.9422604596252</c:v>
                </c:pt>
                <c:pt idx="922">
                  <c:v>1272.2948962766177</c:v>
                </c:pt>
                <c:pt idx="923">
                  <c:v>1273.6468334822796</c:v>
                </c:pt>
                <c:pt idx="924">
                  <c:v>1274.9980692765519</c:v>
                </c:pt>
                <c:pt idx="925">
                  <c:v>1276.3486008562502</c:v>
                </c:pt>
                <c:pt idx="926">
                  <c:v>1277.6984254150643</c:v>
                </c:pt>
                <c:pt idx="927">
                  <c:v>1279.0475401435592</c:v>
                </c:pt>
                <c:pt idx="928">
                  <c:v>1280.3959422291732</c:v>
                </c:pt>
                <c:pt idx="929">
                  <c:v>1281.743628856218</c:v>
                </c:pt>
                <c:pt idx="930">
                  <c:v>1283.0905972058824</c:v>
                </c:pt>
                <c:pt idx="931">
                  <c:v>1284.4368444562274</c:v>
                </c:pt>
                <c:pt idx="932">
                  <c:v>1285.7823677821893</c:v>
                </c:pt>
                <c:pt idx="933">
                  <c:v>1287.1271643555781</c:v>
                </c:pt>
                <c:pt idx="934">
                  <c:v>1288.4712313450786</c:v>
                </c:pt>
                <c:pt idx="935">
                  <c:v>1289.8145659162501</c:v>
                </c:pt>
                <c:pt idx="936">
                  <c:v>1291.1571652315258</c:v>
                </c:pt>
                <c:pt idx="937">
                  <c:v>1292.4990264502133</c:v>
                </c:pt>
                <c:pt idx="938">
                  <c:v>1293.8401467284955</c:v>
                </c:pt>
                <c:pt idx="939">
                  <c:v>1295.1805232194274</c:v>
                </c:pt>
                <c:pt idx="940">
                  <c:v>1296.5201530729414</c:v>
                </c:pt>
                <c:pt idx="941">
                  <c:v>1297.8590334358416</c:v>
                </c:pt>
                <c:pt idx="942">
                  <c:v>1299.1971614518081</c:v>
                </c:pt>
                <c:pt idx="943">
                  <c:v>1300.5345342613946</c:v>
                </c:pt>
                <c:pt idx="944">
                  <c:v>1301.8711490020294</c:v>
                </c:pt>
                <c:pt idx="945">
                  <c:v>1303.207002808015</c:v>
                </c:pt>
                <c:pt idx="946">
                  <c:v>1304.5420928105284</c:v>
                </c:pt>
                <c:pt idx="947">
                  <c:v>1305.8764161376205</c:v>
                </c:pt>
                <c:pt idx="948">
                  <c:v>1307.2099699142177</c:v>
                </c:pt>
                <c:pt idx="949">
                  <c:v>1308.5427512621191</c:v>
                </c:pt>
                <c:pt idx="950">
                  <c:v>1309.8747573000001</c:v>
                </c:pt>
                <c:pt idx="951">
                  <c:v>1311.2059851434085</c:v>
                </c:pt>
                <c:pt idx="952">
                  <c:v>1312.5364319047683</c:v>
                </c:pt>
                <c:pt idx="953">
                  <c:v>1313.8660946933758</c:v>
                </c:pt>
                <c:pt idx="954">
                  <c:v>1315.1949706154035</c:v>
                </c:pt>
                <c:pt idx="955">
                  <c:v>1316.5230567738975</c:v>
                </c:pt>
                <c:pt idx="956">
                  <c:v>1317.8503502687774</c:v>
                </c:pt>
                <c:pt idx="957">
                  <c:v>1319.1768481968393</c:v>
                </c:pt>
                <c:pt idx="958">
                  <c:v>1320.5025476517517</c:v>
                </c:pt>
                <c:pt idx="959">
                  <c:v>1321.8274457240582</c:v>
                </c:pt>
                <c:pt idx="960">
                  <c:v>1323.1515395011763</c:v>
                </c:pt>
                <c:pt idx="961">
                  <c:v>1324.4748260673994</c:v>
                </c:pt>
                <c:pt idx="962">
                  <c:v>1325.7973025038928</c:v>
                </c:pt>
                <c:pt idx="963">
                  <c:v>1327.1189658886983</c:v>
                </c:pt>
                <c:pt idx="964">
                  <c:v>1328.4398132967303</c:v>
                </c:pt>
                <c:pt idx="965">
                  <c:v>1329.7598417997795</c:v>
                </c:pt>
                <c:pt idx="966">
                  <c:v>1331.0790484665094</c:v>
                </c:pt>
                <c:pt idx="967">
                  <c:v>1332.3974303624582</c:v>
                </c:pt>
                <c:pt idx="968">
                  <c:v>1333.7149845500389</c:v>
                </c:pt>
                <c:pt idx="969">
                  <c:v>1335.0317080885382</c:v>
                </c:pt>
                <c:pt idx="970">
                  <c:v>1336.3475980341177</c:v>
                </c:pt>
                <c:pt idx="971">
                  <c:v>1337.6626514398133</c:v>
                </c:pt>
                <c:pt idx="972">
                  <c:v>1338.9768653555352</c:v>
                </c:pt>
                <c:pt idx="973">
                  <c:v>1340.2902368280672</c:v>
                </c:pt>
                <c:pt idx="974">
                  <c:v>1341.6027629010691</c:v>
                </c:pt>
                <c:pt idx="975">
                  <c:v>1342.9144406150733</c:v>
                </c:pt>
                <c:pt idx="976">
                  <c:v>1344.2252670074881</c:v>
                </c:pt>
                <c:pt idx="977">
                  <c:v>1345.5352391125946</c:v>
                </c:pt>
                <c:pt idx="978">
                  <c:v>1346.8443539615494</c:v>
                </c:pt>
                <c:pt idx="979">
                  <c:v>1348.1526085823825</c:v>
                </c:pt>
                <c:pt idx="980">
                  <c:v>1349.46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E-4A02-B93A-ACB250075706}"/>
            </c:ext>
          </c:extLst>
        </c:ser>
        <c:ser>
          <c:idx val="2"/>
          <c:order val="2"/>
          <c:tx>
            <c:strRef>
              <c:f>'Ti64'!$H$61</c:f>
              <c:strCache>
                <c:ptCount val="1"/>
                <c:pt idx="0">
                  <c:v>σ(RS-thermal)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080555555555549"/>
                  <c:y val="1.85185185185185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'Ti64'!$B$522:$B$1042</c:f>
              <c:numCache>
                <c:formatCode>General</c:formatCode>
                <c:ptCount val="521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483</c:v>
                </c:pt>
                <c:pt idx="4">
                  <c:v>484</c:v>
                </c:pt>
                <c:pt idx="5">
                  <c:v>485</c:v>
                </c:pt>
                <c:pt idx="6">
                  <c:v>486</c:v>
                </c:pt>
                <c:pt idx="7">
                  <c:v>487</c:v>
                </c:pt>
                <c:pt idx="8">
                  <c:v>488</c:v>
                </c:pt>
                <c:pt idx="9">
                  <c:v>489</c:v>
                </c:pt>
                <c:pt idx="10">
                  <c:v>490</c:v>
                </c:pt>
                <c:pt idx="11">
                  <c:v>491</c:v>
                </c:pt>
                <c:pt idx="12">
                  <c:v>492</c:v>
                </c:pt>
                <c:pt idx="13">
                  <c:v>493</c:v>
                </c:pt>
                <c:pt idx="14">
                  <c:v>494</c:v>
                </c:pt>
                <c:pt idx="15">
                  <c:v>495</c:v>
                </c:pt>
                <c:pt idx="16">
                  <c:v>496</c:v>
                </c:pt>
                <c:pt idx="17">
                  <c:v>497</c:v>
                </c:pt>
                <c:pt idx="18">
                  <c:v>498</c:v>
                </c:pt>
                <c:pt idx="19">
                  <c:v>499</c:v>
                </c:pt>
                <c:pt idx="20">
                  <c:v>500</c:v>
                </c:pt>
                <c:pt idx="21">
                  <c:v>501</c:v>
                </c:pt>
                <c:pt idx="22">
                  <c:v>502</c:v>
                </c:pt>
                <c:pt idx="23">
                  <c:v>503</c:v>
                </c:pt>
                <c:pt idx="24">
                  <c:v>504</c:v>
                </c:pt>
                <c:pt idx="25">
                  <c:v>505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513</c:v>
                </c:pt>
                <c:pt idx="34">
                  <c:v>514</c:v>
                </c:pt>
                <c:pt idx="35">
                  <c:v>515</c:v>
                </c:pt>
                <c:pt idx="36">
                  <c:v>516</c:v>
                </c:pt>
                <c:pt idx="37">
                  <c:v>517</c:v>
                </c:pt>
                <c:pt idx="38">
                  <c:v>518</c:v>
                </c:pt>
                <c:pt idx="39">
                  <c:v>519</c:v>
                </c:pt>
                <c:pt idx="40">
                  <c:v>520</c:v>
                </c:pt>
                <c:pt idx="41">
                  <c:v>521</c:v>
                </c:pt>
                <c:pt idx="42">
                  <c:v>522</c:v>
                </c:pt>
                <c:pt idx="43">
                  <c:v>523</c:v>
                </c:pt>
                <c:pt idx="44">
                  <c:v>524</c:v>
                </c:pt>
                <c:pt idx="45">
                  <c:v>525</c:v>
                </c:pt>
                <c:pt idx="46">
                  <c:v>526</c:v>
                </c:pt>
                <c:pt idx="47">
                  <c:v>527</c:v>
                </c:pt>
                <c:pt idx="48">
                  <c:v>528</c:v>
                </c:pt>
                <c:pt idx="49">
                  <c:v>529</c:v>
                </c:pt>
                <c:pt idx="50">
                  <c:v>530</c:v>
                </c:pt>
                <c:pt idx="51">
                  <c:v>531</c:v>
                </c:pt>
                <c:pt idx="52">
                  <c:v>532</c:v>
                </c:pt>
                <c:pt idx="53">
                  <c:v>533</c:v>
                </c:pt>
                <c:pt idx="54">
                  <c:v>534</c:v>
                </c:pt>
                <c:pt idx="55">
                  <c:v>535</c:v>
                </c:pt>
                <c:pt idx="56">
                  <c:v>536</c:v>
                </c:pt>
                <c:pt idx="57">
                  <c:v>537</c:v>
                </c:pt>
                <c:pt idx="58">
                  <c:v>538</c:v>
                </c:pt>
                <c:pt idx="59">
                  <c:v>539</c:v>
                </c:pt>
                <c:pt idx="60">
                  <c:v>540</c:v>
                </c:pt>
                <c:pt idx="61">
                  <c:v>541</c:v>
                </c:pt>
                <c:pt idx="62">
                  <c:v>542</c:v>
                </c:pt>
                <c:pt idx="63">
                  <c:v>543</c:v>
                </c:pt>
                <c:pt idx="64">
                  <c:v>544</c:v>
                </c:pt>
                <c:pt idx="65">
                  <c:v>545</c:v>
                </c:pt>
                <c:pt idx="66">
                  <c:v>546</c:v>
                </c:pt>
                <c:pt idx="67">
                  <c:v>547</c:v>
                </c:pt>
                <c:pt idx="68">
                  <c:v>548</c:v>
                </c:pt>
                <c:pt idx="69">
                  <c:v>549</c:v>
                </c:pt>
                <c:pt idx="70">
                  <c:v>550</c:v>
                </c:pt>
                <c:pt idx="71">
                  <c:v>551</c:v>
                </c:pt>
                <c:pt idx="72">
                  <c:v>552</c:v>
                </c:pt>
                <c:pt idx="73">
                  <c:v>553</c:v>
                </c:pt>
                <c:pt idx="74">
                  <c:v>554</c:v>
                </c:pt>
                <c:pt idx="75">
                  <c:v>555</c:v>
                </c:pt>
                <c:pt idx="76">
                  <c:v>556</c:v>
                </c:pt>
                <c:pt idx="77">
                  <c:v>557</c:v>
                </c:pt>
                <c:pt idx="78">
                  <c:v>558</c:v>
                </c:pt>
                <c:pt idx="79">
                  <c:v>559</c:v>
                </c:pt>
                <c:pt idx="80">
                  <c:v>560</c:v>
                </c:pt>
                <c:pt idx="81">
                  <c:v>561</c:v>
                </c:pt>
                <c:pt idx="82">
                  <c:v>562</c:v>
                </c:pt>
                <c:pt idx="83">
                  <c:v>563</c:v>
                </c:pt>
                <c:pt idx="84">
                  <c:v>564</c:v>
                </c:pt>
                <c:pt idx="85">
                  <c:v>565</c:v>
                </c:pt>
                <c:pt idx="86">
                  <c:v>566</c:v>
                </c:pt>
                <c:pt idx="87">
                  <c:v>567</c:v>
                </c:pt>
                <c:pt idx="88">
                  <c:v>568</c:v>
                </c:pt>
                <c:pt idx="89">
                  <c:v>569</c:v>
                </c:pt>
                <c:pt idx="90">
                  <c:v>570</c:v>
                </c:pt>
                <c:pt idx="91">
                  <c:v>571</c:v>
                </c:pt>
                <c:pt idx="92">
                  <c:v>572</c:v>
                </c:pt>
                <c:pt idx="93">
                  <c:v>573</c:v>
                </c:pt>
                <c:pt idx="94">
                  <c:v>574</c:v>
                </c:pt>
                <c:pt idx="95">
                  <c:v>575</c:v>
                </c:pt>
                <c:pt idx="96">
                  <c:v>576</c:v>
                </c:pt>
                <c:pt idx="97">
                  <c:v>577</c:v>
                </c:pt>
                <c:pt idx="98">
                  <c:v>578</c:v>
                </c:pt>
                <c:pt idx="99">
                  <c:v>579</c:v>
                </c:pt>
                <c:pt idx="100">
                  <c:v>580</c:v>
                </c:pt>
                <c:pt idx="101">
                  <c:v>581</c:v>
                </c:pt>
                <c:pt idx="102">
                  <c:v>582</c:v>
                </c:pt>
                <c:pt idx="103">
                  <c:v>583</c:v>
                </c:pt>
                <c:pt idx="104">
                  <c:v>584</c:v>
                </c:pt>
                <c:pt idx="105">
                  <c:v>585</c:v>
                </c:pt>
                <c:pt idx="106">
                  <c:v>586</c:v>
                </c:pt>
                <c:pt idx="107">
                  <c:v>587</c:v>
                </c:pt>
                <c:pt idx="108">
                  <c:v>588</c:v>
                </c:pt>
                <c:pt idx="109">
                  <c:v>589</c:v>
                </c:pt>
                <c:pt idx="110">
                  <c:v>590</c:v>
                </c:pt>
                <c:pt idx="111">
                  <c:v>591</c:v>
                </c:pt>
                <c:pt idx="112">
                  <c:v>592</c:v>
                </c:pt>
                <c:pt idx="113">
                  <c:v>593</c:v>
                </c:pt>
                <c:pt idx="114">
                  <c:v>594</c:v>
                </c:pt>
                <c:pt idx="115">
                  <c:v>595</c:v>
                </c:pt>
                <c:pt idx="116">
                  <c:v>596</c:v>
                </c:pt>
                <c:pt idx="117">
                  <c:v>597</c:v>
                </c:pt>
                <c:pt idx="118">
                  <c:v>598</c:v>
                </c:pt>
                <c:pt idx="119">
                  <c:v>599</c:v>
                </c:pt>
                <c:pt idx="120">
                  <c:v>600</c:v>
                </c:pt>
                <c:pt idx="121">
                  <c:v>601</c:v>
                </c:pt>
                <c:pt idx="122">
                  <c:v>602</c:v>
                </c:pt>
                <c:pt idx="123">
                  <c:v>603</c:v>
                </c:pt>
                <c:pt idx="124">
                  <c:v>604</c:v>
                </c:pt>
                <c:pt idx="125">
                  <c:v>605</c:v>
                </c:pt>
                <c:pt idx="126">
                  <c:v>606</c:v>
                </c:pt>
                <c:pt idx="127">
                  <c:v>607</c:v>
                </c:pt>
                <c:pt idx="128">
                  <c:v>608</c:v>
                </c:pt>
                <c:pt idx="129">
                  <c:v>609</c:v>
                </c:pt>
                <c:pt idx="130">
                  <c:v>610</c:v>
                </c:pt>
                <c:pt idx="131">
                  <c:v>611</c:v>
                </c:pt>
                <c:pt idx="132">
                  <c:v>612</c:v>
                </c:pt>
                <c:pt idx="133">
                  <c:v>613</c:v>
                </c:pt>
                <c:pt idx="134">
                  <c:v>614</c:v>
                </c:pt>
                <c:pt idx="135">
                  <c:v>615</c:v>
                </c:pt>
                <c:pt idx="136">
                  <c:v>616</c:v>
                </c:pt>
                <c:pt idx="137">
                  <c:v>617</c:v>
                </c:pt>
                <c:pt idx="138">
                  <c:v>618</c:v>
                </c:pt>
                <c:pt idx="139">
                  <c:v>619</c:v>
                </c:pt>
                <c:pt idx="140">
                  <c:v>620</c:v>
                </c:pt>
                <c:pt idx="141">
                  <c:v>621</c:v>
                </c:pt>
                <c:pt idx="142">
                  <c:v>622</c:v>
                </c:pt>
                <c:pt idx="143">
                  <c:v>623</c:v>
                </c:pt>
                <c:pt idx="144">
                  <c:v>624</c:v>
                </c:pt>
                <c:pt idx="145">
                  <c:v>625</c:v>
                </c:pt>
                <c:pt idx="146">
                  <c:v>626</c:v>
                </c:pt>
                <c:pt idx="147">
                  <c:v>627</c:v>
                </c:pt>
                <c:pt idx="148">
                  <c:v>628</c:v>
                </c:pt>
                <c:pt idx="149">
                  <c:v>629</c:v>
                </c:pt>
                <c:pt idx="150">
                  <c:v>630</c:v>
                </c:pt>
                <c:pt idx="151">
                  <c:v>631</c:v>
                </c:pt>
                <c:pt idx="152">
                  <c:v>632</c:v>
                </c:pt>
                <c:pt idx="153">
                  <c:v>633</c:v>
                </c:pt>
                <c:pt idx="154">
                  <c:v>634</c:v>
                </c:pt>
                <c:pt idx="155">
                  <c:v>635</c:v>
                </c:pt>
                <c:pt idx="156">
                  <c:v>636</c:v>
                </c:pt>
                <c:pt idx="157">
                  <c:v>637</c:v>
                </c:pt>
                <c:pt idx="158">
                  <c:v>638</c:v>
                </c:pt>
                <c:pt idx="159">
                  <c:v>639</c:v>
                </c:pt>
                <c:pt idx="160">
                  <c:v>640</c:v>
                </c:pt>
                <c:pt idx="161">
                  <c:v>641</c:v>
                </c:pt>
                <c:pt idx="162">
                  <c:v>642</c:v>
                </c:pt>
                <c:pt idx="163">
                  <c:v>643</c:v>
                </c:pt>
                <c:pt idx="164">
                  <c:v>644</c:v>
                </c:pt>
                <c:pt idx="165">
                  <c:v>645</c:v>
                </c:pt>
                <c:pt idx="166">
                  <c:v>646</c:v>
                </c:pt>
                <c:pt idx="167">
                  <c:v>647</c:v>
                </c:pt>
                <c:pt idx="168">
                  <c:v>648</c:v>
                </c:pt>
                <c:pt idx="169">
                  <c:v>649</c:v>
                </c:pt>
                <c:pt idx="170">
                  <c:v>650</c:v>
                </c:pt>
                <c:pt idx="171">
                  <c:v>651</c:v>
                </c:pt>
                <c:pt idx="172">
                  <c:v>652</c:v>
                </c:pt>
                <c:pt idx="173">
                  <c:v>653</c:v>
                </c:pt>
                <c:pt idx="174">
                  <c:v>654</c:v>
                </c:pt>
                <c:pt idx="175">
                  <c:v>655</c:v>
                </c:pt>
                <c:pt idx="176">
                  <c:v>656</c:v>
                </c:pt>
                <c:pt idx="177">
                  <c:v>657</c:v>
                </c:pt>
                <c:pt idx="178">
                  <c:v>658</c:v>
                </c:pt>
                <c:pt idx="179">
                  <c:v>659</c:v>
                </c:pt>
                <c:pt idx="180">
                  <c:v>660</c:v>
                </c:pt>
                <c:pt idx="181">
                  <c:v>661</c:v>
                </c:pt>
                <c:pt idx="182">
                  <c:v>662</c:v>
                </c:pt>
                <c:pt idx="183">
                  <c:v>663</c:v>
                </c:pt>
                <c:pt idx="184">
                  <c:v>664</c:v>
                </c:pt>
                <c:pt idx="185">
                  <c:v>665</c:v>
                </c:pt>
                <c:pt idx="186">
                  <c:v>666</c:v>
                </c:pt>
                <c:pt idx="187">
                  <c:v>667</c:v>
                </c:pt>
                <c:pt idx="188">
                  <c:v>668</c:v>
                </c:pt>
                <c:pt idx="189">
                  <c:v>669</c:v>
                </c:pt>
                <c:pt idx="190">
                  <c:v>670</c:v>
                </c:pt>
                <c:pt idx="191">
                  <c:v>671</c:v>
                </c:pt>
                <c:pt idx="192">
                  <c:v>672</c:v>
                </c:pt>
                <c:pt idx="193">
                  <c:v>673</c:v>
                </c:pt>
                <c:pt idx="194">
                  <c:v>674</c:v>
                </c:pt>
                <c:pt idx="195">
                  <c:v>675</c:v>
                </c:pt>
                <c:pt idx="196">
                  <c:v>676</c:v>
                </c:pt>
                <c:pt idx="197">
                  <c:v>677</c:v>
                </c:pt>
                <c:pt idx="198">
                  <c:v>678</c:v>
                </c:pt>
                <c:pt idx="199">
                  <c:v>679</c:v>
                </c:pt>
                <c:pt idx="200">
                  <c:v>680</c:v>
                </c:pt>
                <c:pt idx="201">
                  <c:v>681</c:v>
                </c:pt>
                <c:pt idx="202">
                  <c:v>682</c:v>
                </c:pt>
                <c:pt idx="203">
                  <c:v>683</c:v>
                </c:pt>
                <c:pt idx="204">
                  <c:v>684</c:v>
                </c:pt>
                <c:pt idx="205">
                  <c:v>685</c:v>
                </c:pt>
                <c:pt idx="206">
                  <c:v>686</c:v>
                </c:pt>
                <c:pt idx="207">
                  <c:v>687</c:v>
                </c:pt>
                <c:pt idx="208">
                  <c:v>688</c:v>
                </c:pt>
                <c:pt idx="209">
                  <c:v>689</c:v>
                </c:pt>
                <c:pt idx="210">
                  <c:v>690</c:v>
                </c:pt>
                <c:pt idx="211">
                  <c:v>691</c:v>
                </c:pt>
                <c:pt idx="212">
                  <c:v>692</c:v>
                </c:pt>
                <c:pt idx="213">
                  <c:v>693</c:v>
                </c:pt>
                <c:pt idx="214">
                  <c:v>694</c:v>
                </c:pt>
                <c:pt idx="215">
                  <c:v>695</c:v>
                </c:pt>
                <c:pt idx="216">
                  <c:v>696</c:v>
                </c:pt>
                <c:pt idx="217">
                  <c:v>697</c:v>
                </c:pt>
                <c:pt idx="218">
                  <c:v>698</c:v>
                </c:pt>
                <c:pt idx="219">
                  <c:v>699</c:v>
                </c:pt>
                <c:pt idx="220">
                  <c:v>700</c:v>
                </c:pt>
                <c:pt idx="221">
                  <c:v>701</c:v>
                </c:pt>
                <c:pt idx="222">
                  <c:v>702</c:v>
                </c:pt>
                <c:pt idx="223">
                  <c:v>703</c:v>
                </c:pt>
                <c:pt idx="224">
                  <c:v>704</c:v>
                </c:pt>
                <c:pt idx="225">
                  <c:v>705</c:v>
                </c:pt>
                <c:pt idx="226">
                  <c:v>706</c:v>
                </c:pt>
                <c:pt idx="227">
                  <c:v>707</c:v>
                </c:pt>
                <c:pt idx="228">
                  <c:v>708</c:v>
                </c:pt>
                <c:pt idx="229">
                  <c:v>709</c:v>
                </c:pt>
                <c:pt idx="230">
                  <c:v>710</c:v>
                </c:pt>
                <c:pt idx="231">
                  <c:v>711</c:v>
                </c:pt>
                <c:pt idx="232">
                  <c:v>712</c:v>
                </c:pt>
                <c:pt idx="233">
                  <c:v>713</c:v>
                </c:pt>
                <c:pt idx="234">
                  <c:v>714</c:v>
                </c:pt>
                <c:pt idx="235">
                  <c:v>715</c:v>
                </c:pt>
                <c:pt idx="236">
                  <c:v>716</c:v>
                </c:pt>
                <c:pt idx="237">
                  <c:v>717</c:v>
                </c:pt>
                <c:pt idx="238">
                  <c:v>718</c:v>
                </c:pt>
                <c:pt idx="239">
                  <c:v>719</c:v>
                </c:pt>
                <c:pt idx="240">
                  <c:v>720</c:v>
                </c:pt>
                <c:pt idx="241">
                  <c:v>721</c:v>
                </c:pt>
                <c:pt idx="242">
                  <c:v>722</c:v>
                </c:pt>
                <c:pt idx="243">
                  <c:v>723</c:v>
                </c:pt>
                <c:pt idx="244">
                  <c:v>724</c:v>
                </c:pt>
                <c:pt idx="245">
                  <c:v>725</c:v>
                </c:pt>
                <c:pt idx="246">
                  <c:v>726</c:v>
                </c:pt>
                <c:pt idx="247">
                  <c:v>727</c:v>
                </c:pt>
                <c:pt idx="248">
                  <c:v>728</c:v>
                </c:pt>
                <c:pt idx="249">
                  <c:v>729</c:v>
                </c:pt>
                <c:pt idx="250">
                  <c:v>730</c:v>
                </c:pt>
                <c:pt idx="251">
                  <c:v>731</c:v>
                </c:pt>
                <c:pt idx="252">
                  <c:v>732</c:v>
                </c:pt>
                <c:pt idx="253">
                  <c:v>733</c:v>
                </c:pt>
                <c:pt idx="254">
                  <c:v>734</c:v>
                </c:pt>
                <c:pt idx="255">
                  <c:v>735</c:v>
                </c:pt>
                <c:pt idx="256">
                  <c:v>736</c:v>
                </c:pt>
                <c:pt idx="257">
                  <c:v>737</c:v>
                </c:pt>
                <c:pt idx="258">
                  <c:v>738</c:v>
                </c:pt>
                <c:pt idx="259">
                  <c:v>739</c:v>
                </c:pt>
                <c:pt idx="260">
                  <c:v>740</c:v>
                </c:pt>
                <c:pt idx="261">
                  <c:v>741</c:v>
                </c:pt>
                <c:pt idx="262">
                  <c:v>742</c:v>
                </c:pt>
                <c:pt idx="263">
                  <c:v>743</c:v>
                </c:pt>
                <c:pt idx="264">
                  <c:v>744</c:v>
                </c:pt>
                <c:pt idx="265">
                  <c:v>745</c:v>
                </c:pt>
                <c:pt idx="266">
                  <c:v>746</c:v>
                </c:pt>
                <c:pt idx="267">
                  <c:v>747</c:v>
                </c:pt>
                <c:pt idx="268">
                  <c:v>748</c:v>
                </c:pt>
                <c:pt idx="269">
                  <c:v>749</c:v>
                </c:pt>
                <c:pt idx="270">
                  <c:v>750</c:v>
                </c:pt>
                <c:pt idx="271">
                  <c:v>751</c:v>
                </c:pt>
                <c:pt idx="272">
                  <c:v>752</c:v>
                </c:pt>
                <c:pt idx="273">
                  <c:v>753</c:v>
                </c:pt>
                <c:pt idx="274">
                  <c:v>754</c:v>
                </c:pt>
                <c:pt idx="275">
                  <c:v>755</c:v>
                </c:pt>
                <c:pt idx="276">
                  <c:v>756</c:v>
                </c:pt>
                <c:pt idx="277">
                  <c:v>757</c:v>
                </c:pt>
                <c:pt idx="278">
                  <c:v>758</c:v>
                </c:pt>
                <c:pt idx="279">
                  <c:v>759</c:v>
                </c:pt>
                <c:pt idx="280">
                  <c:v>760</c:v>
                </c:pt>
                <c:pt idx="281">
                  <c:v>761</c:v>
                </c:pt>
                <c:pt idx="282">
                  <c:v>762</c:v>
                </c:pt>
                <c:pt idx="283">
                  <c:v>763</c:v>
                </c:pt>
                <c:pt idx="284">
                  <c:v>764</c:v>
                </c:pt>
                <c:pt idx="285">
                  <c:v>765</c:v>
                </c:pt>
                <c:pt idx="286">
                  <c:v>766</c:v>
                </c:pt>
                <c:pt idx="287">
                  <c:v>767</c:v>
                </c:pt>
                <c:pt idx="288">
                  <c:v>768</c:v>
                </c:pt>
                <c:pt idx="289">
                  <c:v>769</c:v>
                </c:pt>
                <c:pt idx="290">
                  <c:v>770</c:v>
                </c:pt>
                <c:pt idx="291">
                  <c:v>771</c:v>
                </c:pt>
                <c:pt idx="292">
                  <c:v>772</c:v>
                </c:pt>
                <c:pt idx="293">
                  <c:v>773</c:v>
                </c:pt>
                <c:pt idx="294">
                  <c:v>774</c:v>
                </c:pt>
                <c:pt idx="295">
                  <c:v>775</c:v>
                </c:pt>
                <c:pt idx="296">
                  <c:v>776</c:v>
                </c:pt>
                <c:pt idx="297">
                  <c:v>777</c:v>
                </c:pt>
                <c:pt idx="298">
                  <c:v>778</c:v>
                </c:pt>
                <c:pt idx="299">
                  <c:v>779</c:v>
                </c:pt>
                <c:pt idx="300">
                  <c:v>780</c:v>
                </c:pt>
                <c:pt idx="301">
                  <c:v>781</c:v>
                </c:pt>
                <c:pt idx="302">
                  <c:v>782</c:v>
                </c:pt>
                <c:pt idx="303">
                  <c:v>783</c:v>
                </c:pt>
                <c:pt idx="304">
                  <c:v>784</c:v>
                </c:pt>
                <c:pt idx="305">
                  <c:v>785</c:v>
                </c:pt>
                <c:pt idx="306">
                  <c:v>786</c:v>
                </c:pt>
                <c:pt idx="307">
                  <c:v>787</c:v>
                </c:pt>
                <c:pt idx="308">
                  <c:v>788</c:v>
                </c:pt>
                <c:pt idx="309">
                  <c:v>789</c:v>
                </c:pt>
                <c:pt idx="310">
                  <c:v>790</c:v>
                </c:pt>
                <c:pt idx="311">
                  <c:v>791</c:v>
                </c:pt>
                <c:pt idx="312">
                  <c:v>792</c:v>
                </c:pt>
                <c:pt idx="313">
                  <c:v>793</c:v>
                </c:pt>
                <c:pt idx="314">
                  <c:v>794</c:v>
                </c:pt>
                <c:pt idx="315">
                  <c:v>795</c:v>
                </c:pt>
                <c:pt idx="316">
                  <c:v>796</c:v>
                </c:pt>
                <c:pt idx="317">
                  <c:v>797</c:v>
                </c:pt>
                <c:pt idx="318">
                  <c:v>798</c:v>
                </c:pt>
                <c:pt idx="319">
                  <c:v>799</c:v>
                </c:pt>
                <c:pt idx="320">
                  <c:v>800</c:v>
                </c:pt>
                <c:pt idx="321">
                  <c:v>801</c:v>
                </c:pt>
                <c:pt idx="322">
                  <c:v>802</c:v>
                </c:pt>
                <c:pt idx="323">
                  <c:v>803</c:v>
                </c:pt>
                <c:pt idx="324">
                  <c:v>804</c:v>
                </c:pt>
                <c:pt idx="325">
                  <c:v>805</c:v>
                </c:pt>
                <c:pt idx="326">
                  <c:v>806</c:v>
                </c:pt>
                <c:pt idx="327">
                  <c:v>807</c:v>
                </c:pt>
                <c:pt idx="328">
                  <c:v>808</c:v>
                </c:pt>
                <c:pt idx="329">
                  <c:v>809</c:v>
                </c:pt>
                <c:pt idx="330">
                  <c:v>810</c:v>
                </c:pt>
                <c:pt idx="331">
                  <c:v>811</c:v>
                </c:pt>
                <c:pt idx="332">
                  <c:v>812</c:v>
                </c:pt>
                <c:pt idx="333">
                  <c:v>813</c:v>
                </c:pt>
                <c:pt idx="334">
                  <c:v>814</c:v>
                </c:pt>
                <c:pt idx="335">
                  <c:v>815</c:v>
                </c:pt>
                <c:pt idx="336">
                  <c:v>816</c:v>
                </c:pt>
                <c:pt idx="337">
                  <c:v>817</c:v>
                </c:pt>
                <c:pt idx="338">
                  <c:v>818</c:v>
                </c:pt>
                <c:pt idx="339">
                  <c:v>819</c:v>
                </c:pt>
                <c:pt idx="340">
                  <c:v>820</c:v>
                </c:pt>
                <c:pt idx="341">
                  <c:v>821</c:v>
                </c:pt>
                <c:pt idx="342">
                  <c:v>822</c:v>
                </c:pt>
                <c:pt idx="343">
                  <c:v>823</c:v>
                </c:pt>
                <c:pt idx="344">
                  <c:v>824</c:v>
                </c:pt>
                <c:pt idx="345">
                  <c:v>825</c:v>
                </c:pt>
                <c:pt idx="346">
                  <c:v>826</c:v>
                </c:pt>
                <c:pt idx="347">
                  <c:v>827</c:v>
                </c:pt>
                <c:pt idx="348">
                  <c:v>828</c:v>
                </c:pt>
                <c:pt idx="349">
                  <c:v>829</c:v>
                </c:pt>
                <c:pt idx="350">
                  <c:v>830</c:v>
                </c:pt>
                <c:pt idx="351">
                  <c:v>831</c:v>
                </c:pt>
                <c:pt idx="352">
                  <c:v>832</c:v>
                </c:pt>
                <c:pt idx="353">
                  <c:v>833</c:v>
                </c:pt>
                <c:pt idx="354">
                  <c:v>834</c:v>
                </c:pt>
                <c:pt idx="355">
                  <c:v>835</c:v>
                </c:pt>
                <c:pt idx="356">
                  <c:v>836</c:v>
                </c:pt>
                <c:pt idx="357">
                  <c:v>837</c:v>
                </c:pt>
                <c:pt idx="358">
                  <c:v>838</c:v>
                </c:pt>
                <c:pt idx="359">
                  <c:v>839</c:v>
                </c:pt>
                <c:pt idx="360">
                  <c:v>840</c:v>
                </c:pt>
                <c:pt idx="361">
                  <c:v>841</c:v>
                </c:pt>
                <c:pt idx="362">
                  <c:v>842</c:v>
                </c:pt>
                <c:pt idx="363">
                  <c:v>843</c:v>
                </c:pt>
                <c:pt idx="364">
                  <c:v>844</c:v>
                </c:pt>
                <c:pt idx="365">
                  <c:v>845</c:v>
                </c:pt>
                <c:pt idx="366">
                  <c:v>846</c:v>
                </c:pt>
                <c:pt idx="367">
                  <c:v>847</c:v>
                </c:pt>
                <c:pt idx="368">
                  <c:v>848</c:v>
                </c:pt>
                <c:pt idx="369">
                  <c:v>849</c:v>
                </c:pt>
                <c:pt idx="370">
                  <c:v>850</c:v>
                </c:pt>
                <c:pt idx="371">
                  <c:v>851</c:v>
                </c:pt>
                <c:pt idx="372">
                  <c:v>852</c:v>
                </c:pt>
                <c:pt idx="373">
                  <c:v>853</c:v>
                </c:pt>
                <c:pt idx="374">
                  <c:v>854</c:v>
                </c:pt>
                <c:pt idx="375">
                  <c:v>855</c:v>
                </c:pt>
                <c:pt idx="376">
                  <c:v>856</c:v>
                </c:pt>
                <c:pt idx="377">
                  <c:v>857</c:v>
                </c:pt>
                <c:pt idx="378">
                  <c:v>858</c:v>
                </c:pt>
                <c:pt idx="379">
                  <c:v>859</c:v>
                </c:pt>
                <c:pt idx="380">
                  <c:v>860</c:v>
                </c:pt>
                <c:pt idx="381">
                  <c:v>861</c:v>
                </c:pt>
                <c:pt idx="382">
                  <c:v>862</c:v>
                </c:pt>
                <c:pt idx="383">
                  <c:v>863</c:v>
                </c:pt>
                <c:pt idx="384">
                  <c:v>864</c:v>
                </c:pt>
                <c:pt idx="385">
                  <c:v>865</c:v>
                </c:pt>
                <c:pt idx="386">
                  <c:v>866</c:v>
                </c:pt>
                <c:pt idx="387">
                  <c:v>867</c:v>
                </c:pt>
                <c:pt idx="388">
                  <c:v>868</c:v>
                </c:pt>
                <c:pt idx="389">
                  <c:v>869</c:v>
                </c:pt>
                <c:pt idx="390">
                  <c:v>870</c:v>
                </c:pt>
                <c:pt idx="391">
                  <c:v>871</c:v>
                </c:pt>
                <c:pt idx="392">
                  <c:v>872</c:v>
                </c:pt>
                <c:pt idx="393">
                  <c:v>873</c:v>
                </c:pt>
                <c:pt idx="394">
                  <c:v>874</c:v>
                </c:pt>
                <c:pt idx="395">
                  <c:v>875</c:v>
                </c:pt>
                <c:pt idx="396">
                  <c:v>876</c:v>
                </c:pt>
                <c:pt idx="397">
                  <c:v>877</c:v>
                </c:pt>
                <c:pt idx="398">
                  <c:v>878</c:v>
                </c:pt>
                <c:pt idx="399">
                  <c:v>879</c:v>
                </c:pt>
                <c:pt idx="400">
                  <c:v>880</c:v>
                </c:pt>
                <c:pt idx="401">
                  <c:v>881</c:v>
                </c:pt>
                <c:pt idx="402">
                  <c:v>882</c:v>
                </c:pt>
                <c:pt idx="403">
                  <c:v>883</c:v>
                </c:pt>
                <c:pt idx="404">
                  <c:v>884</c:v>
                </c:pt>
                <c:pt idx="405">
                  <c:v>885</c:v>
                </c:pt>
                <c:pt idx="406">
                  <c:v>886</c:v>
                </c:pt>
                <c:pt idx="407">
                  <c:v>887</c:v>
                </c:pt>
                <c:pt idx="408">
                  <c:v>888</c:v>
                </c:pt>
                <c:pt idx="409">
                  <c:v>889</c:v>
                </c:pt>
                <c:pt idx="410">
                  <c:v>890</c:v>
                </c:pt>
                <c:pt idx="411">
                  <c:v>891</c:v>
                </c:pt>
                <c:pt idx="412">
                  <c:v>892</c:v>
                </c:pt>
                <c:pt idx="413">
                  <c:v>893</c:v>
                </c:pt>
                <c:pt idx="414">
                  <c:v>894</c:v>
                </c:pt>
                <c:pt idx="415">
                  <c:v>895</c:v>
                </c:pt>
                <c:pt idx="416">
                  <c:v>896</c:v>
                </c:pt>
                <c:pt idx="417">
                  <c:v>897</c:v>
                </c:pt>
                <c:pt idx="418">
                  <c:v>898</c:v>
                </c:pt>
                <c:pt idx="419">
                  <c:v>899</c:v>
                </c:pt>
                <c:pt idx="420">
                  <c:v>900</c:v>
                </c:pt>
                <c:pt idx="421">
                  <c:v>901</c:v>
                </c:pt>
                <c:pt idx="422">
                  <c:v>902</c:v>
                </c:pt>
                <c:pt idx="423">
                  <c:v>903</c:v>
                </c:pt>
                <c:pt idx="424">
                  <c:v>904</c:v>
                </c:pt>
                <c:pt idx="425">
                  <c:v>905</c:v>
                </c:pt>
                <c:pt idx="426">
                  <c:v>906</c:v>
                </c:pt>
                <c:pt idx="427">
                  <c:v>907</c:v>
                </c:pt>
                <c:pt idx="428">
                  <c:v>908</c:v>
                </c:pt>
                <c:pt idx="429">
                  <c:v>909</c:v>
                </c:pt>
                <c:pt idx="430">
                  <c:v>910</c:v>
                </c:pt>
                <c:pt idx="431">
                  <c:v>911</c:v>
                </c:pt>
                <c:pt idx="432">
                  <c:v>912</c:v>
                </c:pt>
                <c:pt idx="433">
                  <c:v>913</c:v>
                </c:pt>
                <c:pt idx="434">
                  <c:v>914</c:v>
                </c:pt>
                <c:pt idx="435">
                  <c:v>915</c:v>
                </c:pt>
                <c:pt idx="436">
                  <c:v>916</c:v>
                </c:pt>
                <c:pt idx="437">
                  <c:v>917</c:v>
                </c:pt>
                <c:pt idx="438">
                  <c:v>918</c:v>
                </c:pt>
                <c:pt idx="439">
                  <c:v>919</c:v>
                </c:pt>
                <c:pt idx="440">
                  <c:v>920</c:v>
                </c:pt>
                <c:pt idx="441">
                  <c:v>921</c:v>
                </c:pt>
                <c:pt idx="442">
                  <c:v>922</c:v>
                </c:pt>
                <c:pt idx="443">
                  <c:v>923</c:v>
                </c:pt>
                <c:pt idx="444">
                  <c:v>924</c:v>
                </c:pt>
                <c:pt idx="445">
                  <c:v>925</c:v>
                </c:pt>
                <c:pt idx="446">
                  <c:v>926</c:v>
                </c:pt>
                <c:pt idx="447">
                  <c:v>927</c:v>
                </c:pt>
                <c:pt idx="448">
                  <c:v>928</c:v>
                </c:pt>
                <c:pt idx="449">
                  <c:v>929</c:v>
                </c:pt>
                <c:pt idx="450">
                  <c:v>930</c:v>
                </c:pt>
                <c:pt idx="451">
                  <c:v>931</c:v>
                </c:pt>
                <c:pt idx="452">
                  <c:v>932</c:v>
                </c:pt>
                <c:pt idx="453">
                  <c:v>933</c:v>
                </c:pt>
                <c:pt idx="454">
                  <c:v>934</c:v>
                </c:pt>
                <c:pt idx="455">
                  <c:v>935</c:v>
                </c:pt>
                <c:pt idx="456">
                  <c:v>936</c:v>
                </c:pt>
                <c:pt idx="457">
                  <c:v>937</c:v>
                </c:pt>
                <c:pt idx="458">
                  <c:v>938</c:v>
                </c:pt>
                <c:pt idx="459">
                  <c:v>939</c:v>
                </c:pt>
                <c:pt idx="460">
                  <c:v>940</c:v>
                </c:pt>
                <c:pt idx="461">
                  <c:v>941</c:v>
                </c:pt>
                <c:pt idx="462">
                  <c:v>942</c:v>
                </c:pt>
                <c:pt idx="463">
                  <c:v>943</c:v>
                </c:pt>
                <c:pt idx="464">
                  <c:v>944</c:v>
                </c:pt>
                <c:pt idx="465">
                  <c:v>945</c:v>
                </c:pt>
                <c:pt idx="466">
                  <c:v>946</c:v>
                </c:pt>
                <c:pt idx="467">
                  <c:v>947</c:v>
                </c:pt>
                <c:pt idx="468">
                  <c:v>948</c:v>
                </c:pt>
                <c:pt idx="469">
                  <c:v>949</c:v>
                </c:pt>
                <c:pt idx="470">
                  <c:v>950</c:v>
                </c:pt>
                <c:pt idx="471">
                  <c:v>951</c:v>
                </c:pt>
                <c:pt idx="472">
                  <c:v>952</c:v>
                </c:pt>
                <c:pt idx="473">
                  <c:v>953</c:v>
                </c:pt>
                <c:pt idx="474">
                  <c:v>954</c:v>
                </c:pt>
                <c:pt idx="475">
                  <c:v>955</c:v>
                </c:pt>
                <c:pt idx="476">
                  <c:v>956</c:v>
                </c:pt>
                <c:pt idx="477">
                  <c:v>957</c:v>
                </c:pt>
                <c:pt idx="478">
                  <c:v>958</c:v>
                </c:pt>
                <c:pt idx="479">
                  <c:v>959</c:v>
                </c:pt>
                <c:pt idx="480">
                  <c:v>960</c:v>
                </c:pt>
                <c:pt idx="481">
                  <c:v>961</c:v>
                </c:pt>
                <c:pt idx="482">
                  <c:v>962</c:v>
                </c:pt>
                <c:pt idx="483">
                  <c:v>963</c:v>
                </c:pt>
                <c:pt idx="484">
                  <c:v>964</c:v>
                </c:pt>
                <c:pt idx="485">
                  <c:v>965</c:v>
                </c:pt>
                <c:pt idx="486">
                  <c:v>966</c:v>
                </c:pt>
                <c:pt idx="487">
                  <c:v>967</c:v>
                </c:pt>
                <c:pt idx="488">
                  <c:v>968</c:v>
                </c:pt>
                <c:pt idx="489">
                  <c:v>969</c:v>
                </c:pt>
                <c:pt idx="490">
                  <c:v>970</c:v>
                </c:pt>
                <c:pt idx="491">
                  <c:v>971</c:v>
                </c:pt>
                <c:pt idx="492">
                  <c:v>972</c:v>
                </c:pt>
                <c:pt idx="493">
                  <c:v>973</c:v>
                </c:pt>
                <c:pt idx="494">
                  <c:v>974</c:v>
                </c:pt>
                <c:pt idx="495">
                  <c:v>975</c:v>
                </c:pt>
                <c:pt idx="496">
                  <c:v>976</c:v>
                </c:pt>
                <c:pt idx="497">
                  <c:v>977</c:v>
                </c:pt>
                <c:pt idx="498">
                  <c:v>978</c:v>
                </c:pt>
                <c:pt idx="499">
                  <c:v>979</c:v>
                </c:pt>
                <c:pt idx="500">
                  <c:v>980</c:v>
                </c:pt>
                <c:pt idx="501">
                  <c:v>981</c:v>
                </c:pt>
                <c:pt idx="502">
                  <c:v>982</c:v>
                </c:pt>
                <c:pt idx="503">
                  <c:v>983</c:v>
                </c:pt>
                <c:pt idx="504">
                  <c:v>984</c:v>
                </c:pt>
                <c:pt idx="505">
                  <c:v>985</c:v>
                </c:pt>
                <c:pt idx="506">
                  <c:v>986</c:v>
                </c:pt>
                <c:pt idx="507">
                  <c:v>987</c:v>
                </c:pt>
                <c:pt idx="508">
                  <c:v>988</c:v>
                </c:pt>
                <c:pt idx="509">
                  <c:v>989</c:v>
                </c:pt>
                <c:pt idx="510">
                  <c:v>990</c:v>
                </c:pt>
                <c:pt idx="511">
                  <c:v>991</c:v>
                </c:pt>
                <c:pt idx="512">
                  <c:v>992</c:v>
                </c:pt>
                <c:pt idx="513">
                  <c:v>993</c:v>
                </c:pt>
                <c:pt idx="514">
                  <c:v>994</c:v>
                </c:pt>
                <c:pt idx="515">
                  <c:v>995</c:v>
                </c:pt>
                <c:pt idx="516">
                  <c:v>996</c:v>
                </c:pt>
                <c:pt idx="517">
                  <c:v>997</c:v>
                </c:pt>
                <c:pt idx="518">
                  <c:v>998</c:v>
                </c:pt>
                <c:pt idx="519">
                  <c:v>999</c:v>
                </c:pt>
                <c:pt idx="520">
                  <c:v>1000</c:v>
                </c:pt>
              </c:numCache>
            </c:numRef>
          </c:xVal>
          <c:yVal>
            <c:numRef>
              <c:f>'Ti64'!$H$522:$H$1042</c:f>
              <c:numCache>
                <c:formatCode>0</c:formatCode>
                <c:ptCount val="521"/>
                <c:pt idx="0">
                  <c:v>1.3693975341179794</c:v>
                </c:pt>
                <c:pt idx="1">
                  <c:v>4.0465815863012722</c:v>
                </c:pt>
                <c:pt idx="2">
                  <c:v>6.7276551478232705</c:v>
                </c:pt>
                <c:pt idx="3">
                  <c:v>9.4126144094354913</c:v>
                </c:pt>
                <c:pt idx="4">
                  <c:v>12.101455420717457</c:v>
                </c:pt>
                <c:pt idx="5">
                  <c:v>14.794174090073739</c:v>
                </c:pt>
                <c:pt idx="6">
                  <c:v>17.490766184736117</c:v>
                </c:pt>
                <c:pt idx="7">
                  <c:v>20.191227330762445</c:v>
                </c:pt>
                <c:pt idx="8">
                  <c:v>22.895553013037215</c:v>
                </c:pt>
                <c:pt idx="9">
                  <c:v>25.603738575270881</c:v>
                </c:pt>
                <c:pt idx="10">
                  <c:v>28.315779220000081</c:v>
                </c:pt>
                <c:pt idx="11">
                  <c:v>31.031670008588435</c:v>
                </c:pt>
                <c:pt idx="12">
                  <c:v>33.751405861225635</c:v>
                </c:pt>
                <c:pt idx="13">
                  <c:v>36.474981556927219</c:v>
                </c:pt>
                <c:pt idx="14">
                  <c:v>39.202391733536047</c:v>
                </c:pt>
                <c:pt idx="15">
                  <c:v>41.93363088772071</c:v>
                </c:pt>
                <c:pt idx="16">
                  <c:v>44.668693374976101</c:v>
                </c:pt>
                <c:pt idx="17">
                  <c:v>47.407573409623751</c:v>
                </c:pt>
                <c:pt idx="18">
                  <c:v>50.150265064811492</c:v>
                </c:pt>
                <c:pt idx="19">
                  <c:v>52.896762272513115</c:v>
                </c:pt>
                <c:pt idx="20">
                  <c:v>55.647058823529505</c:v>
                </c:pt>
                <c:pt idx="21">
                  <c:v>58.401148367487281</c:v>
                </c:pt>
                <c:pt idx="22">
                  <c:v>61.159024412839472</c:v>
                </c:pt>
                <c:pt idx="23">
                  <c:v>63.920680326865863</c:v>
                </c:pt>
                <c:pt idx="24">
                  <c:v>66.686109335672427</c:v>
                </c:pt>
                <c:pt idx="25">
                  <c:v>69.45530452419132</c:v>
                </c:pt>
                <c:pt idx="26">
                  <c:v>72.228258836180771</c:v>
                </c:pt>
                <c:pt idx="27">
                  <c:v>75.004965074225993</c:v>
                </c:pt>
                <c:pt idx="28">
                  <c:v>77.785415899738382</c:v>
                </c:pt>
                <c:pt idx="29">
                  <c:v>80.56960383295575</c:v>
                </c:pt>
                <c:pt idx="30">
                  <c:v>83.35752125294141</c:v>
                </c:pt>
                <c:pt idx="31">
                  <c:v>86.149160397586115</c:v>
                </c:pt>
                <c:pt idx="32">
                  <c:v>88.944513363606688</c:v>
                </c:pt>
                <c:pt idx="33">
                  <c:v>91.743572106546026</c:v>
                </c:pt>
                <c:pt idx="34">
                  <c:v>94.546328440773777</c:v>
                </c:pt>
                <c:pt idx="35">
                  <c:v>97.352774039485439</c:v>
                </c:pt>
                <c:pt idx="36">
                  <c:v>100.16290043470303</c:v>
                </c:pt>
                <c:pt idx="37">
                  <c:v>102.97669901727556</c:v>
                </c:pt>
                <c:pt idx="38">
                  <c:v>105.79416103687754</c:v>
                </c:pt>
                <c:pt idx="39">
                  <c:v>108.61527760200954</c:v>
                </c:pt>
                <c:pt idx="40">
                  <c:v>111.44003968000015</c:v>
                </c:pt>
                <c:pt idx="41">
                  <c:v>114.26843809700267</c:v>
                </c:pt>
                <c:pt idx="42">
                  <c:v>117.10046353799726</c:v>
                </c:pt>
                <c:pt idx="43">
                  <c:v>119.93610654679071</c:v>
                </c:pt>
                <c:pt idx="44">
                  <c:v>122.77535752601602</c:v>
                </c:pt>
                <c:pt idx="45">
                  <c:v>125.61820673713225</c:v>
                </c:pt>
                <c:pt idx="46">
                  <c:v>128.46464430042568</c:v>
                </c:pt>
                <c:pt idx="47">
                  <c:v>131.31466019500726</c:v>
                </c:pt>
                <c:pt idx="48">
                  <c:v>134.16824425881589</c:v>
                </c:pt>
                <c:pt idx="49">
                  <c:v>137.02538618861649</c:v>
                </c:pt>
                <c:pt idx="50">
                  <c:v>139.88607554000021</c:v>
                </c:pt>
                <c:pt idx="51">
                  <c:v>142.75030172738366</c:v>
                </c:pt>
                <c:pt idx="52">
                  <c:v>145.61805402401137</c:v>
                </c:pt>
                <c:pt idx="53">
                  <c:v>148.48932156195315</c:v>
                </c:pt>
                <c:pt idx="54">
                  <c:v>151.36409333210565</c:v>
                </c:pt>
                <c:pt idx="55">
                  <c:v>154.24235818419129</c:v>
                </c:pt>
                <c:pt idx="56">
                  <c:v>157.12410482675966</c:v>
                </c:pt>
                <c:pt idx="57">
                  <c:v>160.00932182718623</c:v>
                </c:pt>
                <c:pt idx="58">
                  <c:v>162.89799761167251</c:v>
                </c:pt>
                <c:pt idx="59">
                  <c:v>165.79012046524724</c:v>
                </c:pt>
                <c:pt idx="60">
                  <c:v>168.68567853176501</c:v>
                </c:pt>
                <c:pt idx="61">
                  <c:v>171.584659813906</c:v>
                </c:pt>
                <c:pt idx="62">
                  <c:v>174.48705217317843</c:v>
                </c:pt>
                <c:pt idx="63">
                  <c:v>177.39284332991542</c:v>
                </c:pt>
                <c:pt idx="64">
                  <c:v>180.30202086327733</c:v>
                </c:pt>
                <c:pt idx="65">
                  <c:v>183.21457221125002</c:v>
                </c:pt>
                <c:pt idx="66">
                  <c:v>186.13048467064641</c:v>
                </c:pt>
                <c:pt idx="67">
                  <c:v>189.04974539710611</c:v>
                </c:pt>
                <c:pt idx="68">
                  <c:v>191.97234140509386</c:v>
                </c:pt>
                <c:pt idx="69">
                  <c:v>194.89825956790116</c:v>
                </c:pt>
                <c:pt idx="70">
                  <c:v>197.82748661764708</c:v>
                </c:pt>
                <c:pt idx="71">
                  <c:v>200.7600091452756</c:v>
                </c:pt>
                <c:pt idx="72">
                  <c:v>203.69581360055713</c:v>
                </c:pt>
                <c:pt idx="73">
                  <c:v>206.6348862920895</c:v>
                </c:pt>
                <c:pt idx="74">
                  <c:v>209.57721338729607</c:v>
                </c:pt>
                <c:pt idx="75">
                  <c:v>212.52278091242664</c:v>
                </c:pt>
                <c:pt idx="76">
                  <c:v>215.47157475255733</c:v>
                </c:pt>
                <c:pt idx="77">
                  <c:v>218.42358065159084</c:v>
                </c:pt>
                <c:pt idx="78">
                  <c:v>221.37878421225605</c:v>
                </c:pt>
                <c:pt idx="79">
                  <c:v>224.33717089610843</c:v>
                </c:pt>
                <c:pt idx="80">
                  <c:v>227.29872602352941</c:v>
                </c:pt>
                <c:pt idx="81">
                  <c:v>230.26343477372728</c:v>
                </c:pt>
                <c:pt idx="82">
                  <c:v>233.2312821847359</c:v>
                </c:pt>
                <c:pt idx="83">
                  <c:v>236.20225315341679</c:v>
                </c:pt>
                <c:pt idx="84">
                  <c:v>239.176332435456</c:v>
                </c:pt>
                <c:pt idx="85">
                  <c:v>242.1535046453676</c:v>
                </c:pt>
                <c:pt idx="86">
                  <c:v>245.13375425649127</c:v>
                </c:pt>
                <c:pt idx="87">
                  <c:v>248.11706560099316</c:v>
                </c:pt>
                <c:pt idx="88">
                  <c:v>251.10342286986565</c:v>
                </c:pt>
                <c:pt idx="89">
                  <c:v>254.09281011292705</c:v>
                </c:pt>
                <c:pt idx="90">
                  <c:v>257.08521123882372</c:v>
                </c:pt>
                <c:pt idx="91">
                  <c:v>260.08061001502602</c:v>
                </c:pt>
                <c:pt idx="92">
                  <c:v>263.07899006783282</c:v>
                </c:pt>
                <c:pt idx="93">
                  <c:v>266.08033488236754</c:v>
                </c:pt>
                <c:pt idx="94">
                  <c:v>269.08462780258088</c:v>
                </c:pt>
                <c:pt idx="95">
                  <c:v>272.09185203124997</c:v>
                </c:pt>
                <c:pt idx="96">
                  <c:v>275.10199062997856</c:v>
                </c:pt>
                <c:pt idx="97">
                  <c:v>278.11502651919528</c:v>
                </c:pt>
                <c:pt idx="98">
                  <c:v>281.13094247815718</c:v>
                </c:pt>
                <c:pt idx="99">
                  <c:v>284.14972114494617</c:v>
                </c:pt>
                <c:pt idx="100">
                  <c:v>287.17134501647053</c:v>
                </c:pt>
                <c:pt idx="101">
                  <c:v>290.19579644846584</c:v>
                </c:pt>
                <c:pt idx="102">
                  <c:v>293.22305765549368</c:v>
                </c:pt>
                <c:pt idx="103">
                  <c:v>296.25311071094126</c:v>
                </c:pt>
                <c:pt idx="104">
                  <c:v>299.28593754702302</c:v>
                </c:pt>
                <c:pt idx="105">
                  <c:v>302.32151995477949</c:v>
                </c:pt>
                <c:pt idx="106">
                  <c:v>305.35983958407718</c:v>
                </c:pt>
                <c:pt idx="107">
                  <c:v>308.40087794360932</c:v>
                </c:pt>
                <c:pt idx="108">
                  <c:v>311.44461640089611</c:v>
                </c:pt>
                <c:pt idx="109">
                  <c:v>314.49103618228264</c:v>
                </c:pt>
                <c:pt idx="110">
                  <c:v>317.54011837294127</c:v>
                </c:pt>
                <c:pt idx="111">
                  <c:v>320.59184391687108</c:v>
                </c:pt>
                <c:pt idx="112">
                  <c:v>323.64619361689591</c:v>
                </c:pt>
                <c:pt idx="113">
                  <c:v>326.70314813466871</c:v>
                </c:pt>
                <c:pt idx="114">
                  <c:v>329.76268799066588</c:v>
                </c:pt>
                <c:pt idx="115">
                  <c:v>332.82479356419145</c:v>
                </c:pt>
                <c:pt idx="116">
                  <c:v>335.88944509337597</c:v>
                </c:pt>
                <c:pt idx="117">
                  <c:v>338.95662267517639</c:v>
                </c:pt>
                <c:pt idx="118">
                  <c:v>342.02630626537609</c:v>
                </c:pt>
                <c:pt idx="119">
                  <c:v>345.09847567858378</c:v>
                </c:pt>
                <c:pt idx="120">
                  <c:v>348.17311058823537</c:v>
                </c:pt>
                <c:pt idx="121">
                  <c:v>351.2501905265932</c:v>
                </c:pt>
                <c:pt idx="122">
                  <c:v>354.32969488474566</c:v>
                </c:pt>
                <c:pt idx="123">
                  <c:v>357.41160291260746</c:v>
                </c:pt>
                <c:pt idx="124">
                  <c:v>360.49589371891994</c:v>
                </c:pt>
                <c:pt idx="125">
                  <c:v>363.58254627124984</c:v>
                </c:pt>
                <c:pt idx="126">
                  <c:v>366.67153939599234</c:v>
                </c:pt>
                <c:pt idx="127">
                  <c:v>369.76285177836724</c:v>
                </c:pt>
                <c:pt idx="128">
                  <c:v>372.85646196242078</c:v>
                </c:pt>
                <c:pt idx="129">
                  <c:v>375.95234835102605</c:v>
                </c:pt>
                <c:pt idx="130">
                  <c:v>379.05048920588223</c:v>
                </c:pt>
                <c:pt idx="131">
                  <c:v>382.15086264751551</c:v>
                </c:pt>
                <c:pt idx="132">
                  <c:v>385.25344665527695</c:v>
                </c:pt>
                <c:pt idx="133">
                  <c:v>388.35821906734583</c:v>
                </c:pt>
                <c:pt idx="134">
                  <c:v>391.46515758072672</c:v>
                </c:pt>
                <c:pt idx="135">
                  <c:v>394.57423975125027</c:v>
                </c:pt>
                <c:pt idx="136">
                  <c:v>397.68544299357376</c:v>
                </c:pt>
                <c:pt idx="137">
                  <c:v>400.79874458118132</c:v>
                </c:pt>
                <c:pt idx="138">
                  <c:v>403.91412164638336</c:v>
                </c:pt>
                <c:pt idx="139">
                  <c:v>407.03155118031572</c:v>
                </c:pt>
                <c:pt idx="140">
                  <c:v>410.15101003294126</c:v>
                </c:pt>
                <c:pt idx="141">
                  <c:v>413.27247491304939</c:v>
                </c:pt>
                <c:pt idx="142">
                  <c:v>416.39592238825594</c:v>
                </c:pt>
                <c:pt idx="143">
                  <c:v>419.5213288850025</c:v>
                </c:pt>
                <c:pt idx="144">
                  <c:v>422.64867068855727</c:v>
                </c:pt>
                <c:pt idx="145">
                  <c:v>425.7779239430148</c:v>
                </c:pt>
                <c:pt idx="146">
                  <c:v>428.90906465129603</c:v>
                </c:pt>
                <c:pt idx="147">
                  <c:v>432.0420686751487</c:v>
                </c:pt>
                <c:pt idx="148">
                  <c:v>435.17691173514567</c:v>
                </c:pt>
                <c:pt idx="149">
                  <c:v>438.31356941068748</c:v>
                </c:pt>
                <c:pt idx="150">
                  <c:v>441.4520171399999</c:v>
                </c:pt>
                <c:pt idx="151">
                  <c:v>444.5922302201364</c:v>
                </c:pt>
                <c:pt idx="152">
                  <c:v>447.73418380697592</c:v>
                </c:pt>
                <c:pt idx="153">
                  <c:v>450.87785291522357</c:v>
                </c:pt>
                <c:pt idx="154">
                  <c:v>454.02321241841122</c:v>
                </c:pt>
                <c:pt idx="155">
                  <c:v>457.17023704889709</c:v>
                </c:pt>
                <c:pt idx="156">
                  <c:v>460.31890139786543</c:v>
                </c:pt>
                <c:pt idx="157">
                  <c:v>463.46917991532695</c:v>
                </c:pt>
                <c:pt idx="158">
                  <c:v>466.62104691011962</c:v>
                </c:pt>
                <c:pt idx="159">
                  <c:v>469.77447654990601</c:v>
                </c:pt>
                <c:pt idx="160">
                  <c:v>472.92944286117626</c:v>
                </c:pt>
                <c:pt idx="161">
                  <c:v>476.08591972924751</c:v>
                </c:pt>
                <c:pt idx="162">
                  <c:v>479.24388089826073</c:v>
                </c:pt>
                <c:pt idx="163">
                  <c:v>482.40329997118602</c:v>
                </c:pt>
                <c:pt idx="164">
                  <c:v>485.56415040981864</c:v>
                </c:pt>
                <c:pt idx="165">
                  <c:v>488.72640553477959</c:v>
                </c:pt>
                <c:pt idx="166">
                  <c:v>491.89003852551724</c:v>
                </c:pt>
                <c:pt idx="167">
                  <c:v>495.05502242030605</c:v>
                </c:pt>
                <c:pt idx="168">
                  <c:v>498.22133011624663</c:v>
                </c:pt>
                <c:pt idx="169">
                  <c:v>501.38893436926611</c:v>
                </c:pt>
                <c:pt idx="170">
                  <c:v>504.55780779411765</c:v>
                </c:pt>
                <c:pt idx="171">
                  <c:v>507.72792286438153</c:v>
                </c:pt>
                <c:pt idx="172">
                  <c:v>510.89925191246334</c:v>
                </c:pt>
                <c:pt idx="173">
                  <c:v>514.07176712959574</c:v>
                </c:pt>
                <c:pt idx="174">
                  <c:v>517.24544056583727</c:v>
                </c:pt>
                <c:pt idx="175">
                  <c:v>520.4202441300738</c:v>
                </c:pt>
                <c:pt idx="176">
                  <c:v>523.59614959001578</c:v>
                </c:pt>
                <c:pt idx="177">
                  <c:v>526.77312857220227</c:v>
                </c:pt>
                <c:pt idx="178">
                  <c:v>529.95115256199733</c:v>
                </c:pt>
                <c:pt idx="179">
                  <c:v>533.1301929035908</c:v>
                </c:pt>
                <c:pt idx="180">
                  <c:v>536.31022080000014</c:v>
                </c:pt>
                <c:pt idx="181">
                  <c:v>539.49120731306857</c:v>
                </c:pt>
                <c:pt idx="182">
                  <c:v>542.67312336346515</c:v>
                </c:pt>
                <c:pt idx="183">
                  <c:v>545.85593973068694</c:v>
                </c:pt>
                <c:pt idx="184">
                  <c:v>549.03962705305617</c:v>
                </c:pt>
                <c:pt idx="185">
                  <c:v>552.22415582772067</c:v>
                </c:pt>
                <c:pt idx="186">
                  <c:v>555.40949641065629</c:v>
                </c:pt>
                <c:pt idx="187">
                  <c:v>558.59561901666382</c:v>
                </c:pt>
                <c:pt idx="188">
                  <c:v>561.78249371937136</c:v>
                </c:pt>
                <c:pt idx="189">
                  <c:v>564.97009045123332</c:v>
                </c:pt>
                <c:pt idx="190">
                  <c:v>568.15837900352949</c:v>
                </c:pt>
                <c:pt idx="191">
                  <c:v>571.34732902636733</c:v>
                </c:pt>
                <c:pt idx="192">
                  <c:v>574.53691002867947</c:v>
                </c:pt>
                <c:pt idx="193">
                  <c:v>577.72709137822608</c:v>
                </c:pt>
                <c:pt idx="194">
                  <c:v>580.91784230159237</c:v>
                </c:pt>
                <c:pt idx="195">
                  <c:v>584.10913188419136</c:v>
                </c:pt>
                <c:pt idx="196">
                  <c:v>587.30092907026085</c:v>
                </c:pt>
                <c:pt idx="197">
                  <c:v>590.493202662866</c:v>
                </c:pt>
                <c:pt idx="198">
                  <c:v>593.68592132389858</c:v>
                </c:pt>
                <c:pt idx="199">
                  <c:v>596.87905357407556</c:v>
                </c:pt>
                <c:pt idx="200">
                  <c:v>600.07256779294141</c:v>
                </c:pt>
                <c:pt idx="201">
                  <c:v>603.26643221886593</c:v>
                </c:pt>
                <c:pt idx="202">
                  <c:v>606.46061494904689</c:v>
                </c:pt>
                <c:pt idx="203">
                  <c:v>609.65508393950631</c:v>
                </c:pt>
                <c:pt idx="204">
                  <c:v>612.84980700509345</c:v>
                </c:pt>
                <c:pt idx="205">
                  <c:v>616.04475181948533</c:v>
                </c:pt>
                <c:pt idx="206">
                  <c:v>619.23988591518332</c:v>
                </c:pt>
                <c:pt idx="207">
                  <c:v>622.43517668351524</c:v>
                </c:pt>
                <c:pt idx="208">
                  <c:v>625.63059137463688</c:v>
                </c:pt>
                <c:pt idx="209">
                  <c:v>628.82609709752944</c:v>
                </c:pt>
                <c:pt idx="210">
                  <c:v>632.02166082000008</c:v>
                </c:pt>
                <c:pt idx="211">
                  <c:v>635.21724936868304</c:v>
                </c:pt>
                <c:pt idx="212">
                  <c:v>638.41282942903717</c:v>
                </c:pt>
                <c:pt idx="213">
                  <c:v>641.6083675453508</c:v>
                </c:pt>
                <c:pt idx="214">
                  <c:v>644.80383012073662</c:v>
                </c:pt>
                <c:pt idx="215">
                  <c:v>647.9991834171326</c:v>
                </c:pt>
                <c:pt idx="216">
                  <c:v>651.19439355530517</c:v>
                </c:pt>
                <c:pt idx="217">
                  <c:v>654.38942651484717</c:v>
                </c:pt>
                <c:pt idx="218">
                  <c:v>657.58424813417605</c:v>
                </c:pt>
                <c:pt idx="219">
                  <c:v>660.77882411053611</c:v>
                </c:pt>
                <c:pt idx="220">
                  <c:v>663.97312000000011</c:v>
                </c:pt>
                <c:pt idx="221">
                  <c:v>667.16710121746382</c:v>
                </c:pt>
                <c:pt idx="222">
                  <c:v>670.36073303665148</c:v>
                </c:pt>
                <c:pt idx="223">
                  <c:v>673.55398059011327</c:v>
                </c:pt>
                <c:pt idx="224">
                  <c:v>676.74680886922556</c:v>
                </c:pt>
                <c:pt idx="225">
                  <c:v>679.93918272419137</c:v>
                </c:pt>
                <c:pt idx="226">
                  <c:v>683.13106686403944</c:v>
                </c:pt>
                <c:pt idx="227">
                  <c:v>686.32242585662607</c:v>
                </c:pt>
                <c:pt idx="228">
                  <c:v>689.51322412863237</c:v>
                </c:pt>
                <c:pt idx="229">
                  <c:v>692.70342596556736</c:v>
                </c:pt>
                <c:pt idx="230">
                  <c:v>695.89299551176498</c:v>
                </c:pt>
                <c:pt idx="231">
                  <c:v>699.08189677038604</c:v>
                </c:pt>
                <c:pt idx="232">
                  <c:v>702.27009360341833</c:v>
                </c:pt>
                <c:pt idx="233">
                  <c:v>705.45754973167527</c:v>
                </c:pt>
                <c:pt idx="234">
                  <c:v>708.64422873479714</c:v>
                </c:pt>
                <c:pt idx="235">
                  <c:v>711.83009405124994</c:v>
                </c:pt>
                <c:pt idx="236">
                  <c:v>715.01510897832679</c:v>
                </c:pt>
                <c:pt idx="237">
                  <c:v>718.19923667214584</c:v>
                </c:pt>
                <c:pt idx="238">
                  <c:v>721.38244014765417</c:v>
                </c:pt>
                <c:pt idx="239">
                  <c:v>724.56468227862194</c:v>
                </c:pt>
                <c:pt idx="240">
                  <c:v>727.74592579764749</c:v>
                </c:pt>
                <c:pt idx="241">
                  <c:v>730.9261332961554</c:v>
                </c:pt>
                <c:pt idx="242">
                  <c:v>734.1052672243967</c:v>
                </c:pt>
                <c:pt idx="243">
                  <c:v>737.28328989144961</c:v>
                </c:pt>
                <c:pt idx="244">
                  <c:v>740.46016346521606</c:v>
                </c:pt>
                <c:pt idx="245">
                  <c:v>743.63584997242651</c:v>
                </c:pt>
                <c:pt idx="246">
                  <c:v>746.81031129863754</c:v>
                </c:pt>
                <c:pt idx="247">
                  <c:v>749.98350918823087</c:v>
                </c:pt>
                <c:pt idx="248">
                  <c:v>753.15540524441599</c:v>
                </c:pt>
                <c:pt idx="249">
                  <c:v>756.32596092922881</c:v>
                </c:pt>
                <c:pt idx="250">
                  <c:v>759.49513756352997</c:v>
                </c:pt>
                <c:pt idx="251">
                  <c:v>762.66289632700693</c:v>
                </c:pt>
                <c:pt idx="252">
                  <c:v>765.82919825817635</c:v>
                </c:pt>
                <c:pt idx="253">
                  <c:v>768.9940042543767</c:v>
                </c:pt>
                <c:pt idx="254">
                  <c:v>772.15727507177598</c:v>
                </c:pt>
                <c:pt idx="255">
                  <c:v>775.31897132536801</c:v>
                </c:pt>
                <c:pt idx="256">
                  <c:v>778.47905348897143</c:v>
                </c:pt>
                <c:pt idx="257">
                  <c:v>781.6374818952329</c:v>
                </c:pt>
                <c:pt idx="258">
                  <c:v>784.79421673562558</c:v>
                </c:pt>
                <c:pt idx="259">
                  <c:v>787.94921806044658</c:v>
                </c:pt>
                <c:pt idx="260">
                  <c:v>791.10244577882349</c:v>
                </c:pt>
                <c:pt idx="261">
                  <c:v>794.25385965870578</c:v>
                </c:pt>
                <c:pt idx="262">
                  <c:v>797.40341932687261</c:v>
                </c:pt>
                <c:pt idx="263">
                  <c:v>800.55108426892684</c:v>
                </c:pt>
                <c:pt idx="264">
                  <c:v>803.69681382930048</c:v>
                </c:pt>
                <c:pt idx="265">
                  <c:v>806.84056721124978</c:v>
                </c:pt>
                <c:pt idx="266">
                  <c:v>809.98230347685865</c:v>
                </c:pt>
                <c:pt idx="267">
                  <c:v>813.12198154703538</c:v>
                </c:pt>
                <c:pt idx="268">
                  <c:v>816.2595602015175</c:v>
                </c:pt>
                <c:pt idx="269">
                  <c:v>819.39499807886614</c:v>
                </c:pt>
                <c:pt idx="270">
                  <c:v>822.52825367647074</c:v>
                </c:pt>
                <c:pt idx="271">
                  <c:v>825.65928535054604</c:v>
                </c:pt>
                <c:pt idx="272">
                  <c:v>828.78805131613353</c:v>
                </c:pt>
                <c:pt idx="273">
                  <c:v>831.91450964710134</c:v>
                </c:pt>
                <c:pt idx="274">
                  <c:v>835.03861827614332</c:v>
                </c:pt>
                <c:pt idx="275">
                  <c:v>838.16033499477942</c:v>
                </c:pt>
                <c:pt idx="276">
                  <c:v>841.27961745335733</c:v>
                </c:pt>
                <c:pt idx="277">
                  <c:v>844.39642316104982</c:v>
                </c:pt>
                <c:pt idx="278">
                  <c:v>847.51070948585607</c:v>
                </c:pt>
                <c:pt idx="279">
                  <c:v>850.6224336546029</c:v>
                </c:pt>
                <c:pt idx="280">
                  <c:v>853.73155275294141</c:v>
                </c:pt>
                <c:pt idx="281">
                  <c:v>856.83802372535024</c:v>
                </c:pt>
                <c:pt idx="282">
                  <c:v>859.94180337513649</c:v>
                </c:pt>
                <c:pt idx="283">
                  <c:v>863.04284836442787</c:v>
                </c:pt>
                <c:pt idx="284">
                  <c:v>866.14111521418545</c:v>
                </c:pt>
                <c:pt idx="285">
                  <c:v>869.23656030419102</c:v>
                </c:pt>
                <c:pt idx="286">
                  <c:v>872.32913987305596</c:v>
                </c:pt>
                <c:pt idx="287">
                  <c:v>875.41881001821673</c:v>
                </c:pt>
                <c:pt idx="288">
                  <c:v>878.50552669593571</c:v>
                </c:pt>
                <c:pt idx="289">
                  <c:v>881.5892457213032</c:v>
                </c:pt>
                <c:pt idx="290">
                  <c:v>884.66992276823532</c:v>
                </c:pt>
                <c:pt idx="291">
                  <c:v>887.74751336947338</c:v>
                </c:pt>
                <c:pt idx="292">
                  <c:v>890.82197291658508</c:v>
                </c:pt>
                <c:pt idx="293">
                  <c:v>893.89325665996716</c:v>
                </c:pt>
                <c:pt idx="294">
                  <c:v>896.96131970883948</c:v>
                </c:pt>
                <c:pt idx="295">
                  <c:v>900.0261170312499</c:v>
                </c:pt>
                <c:pt idx="296">
                  <c:v>903.08760345407302</c:v>
                </c:pt>
                <c:pt idx="297">
                  <c:v>906.14573366300647</c:v>
                </c:pt>
                <c:pt idx="298">
                  <c:v>909.20046220258075</c:v>
                </c:pt>
                <c:pt idx="299">
                  <c:v>912.25174347614598</c:v>
                </c:pt>
                <c:pt idx="300">
                  <c:v>915.29953174588263</c:v>
                </c:pt>
                <c:pt idx="301">
                  <c:v>918.34378113279581</c:v>
                </c:pt>
                <c:pt idx="302">
                  <c:v>921.38444561671793</c:v>
                </c:pt>
                <c:pt idx="303">
                  <c:v>924.42147903630553</c:v>
                </c:pt>
                <c:pt idx="304">
                  <c:v>927.45483508904704</c:v>
                </c:pt>
                <c:pt idx="305">
                  <c:v>930.48446733125002</c:v>
                </c:pt>
                <c:pt idx="306">
                  <c:v>933.51032917805298</c:v>
                </c:pt>
                <c:pt idx="307">
                  <c:v>936.53237390342179</c:v>
                </c:pt>
                <c:pt idx="308">
                  <c:v>939.55055464014265</c:v>
                </c:pt>
                <c:pt idx="309">
                  <c:v>942.56482437983504</c:v>
                </c:pt>
                <c:pt idx="310">
                  <c:v>945.57513597294133</c:v>
                </c:pt>
                <c:pt idx="311">
                  <c:v>948.58144212872912</c:v>
                </c:pt>
                <c:pt idx="312">
                  <c:v>951.58369541529567</c:v>
                </c:pt>
                <c:pt idx="313">
                  <c:v>954.58184825956209</c:v>
                </c:pt>
                <c:pt idx="314">
                  <c:v>957.57585294727687</c:v>
                </c:pt>
                <c:pt idx="315">
                  <c:v>960.56566162301476</c:v>
                </c:pt>
                <c:pt idx="316">
                  <c:v>963.55122629017558</c:v>
                </c:pt>
                <c:pt idx="317">
                  <c:v>966.5324988109885</c:v>
                </c:pt>
                <c:pt idx="318">
                  <c:v>969.50943090650571</c:v>
                </c:pt>
                <c:pt idx="319">
                  <c:v>972.48197415660707</c:v>
                </c:pt>
                <c:pt idx="320">
                  <c:v>975.45007999999996</c:v>
                </c:pt>
                <c:pt idx="321">
                  <c:v>978.41369973421649</c:v>
                </c:pt>
                <c:pt idx="322">
                  <c:v>981.37278451561565</c:v>
                </c:pt>
                <c:pt idx="323">
                  <c:v>984.32728535938395</c:v>
                </c:pt>
                <c:pt idx="324">
                  <c:v>987.27715313953161</c:v>
                </c:pt>
                <c:pt idx="325">
                  <c:v>990.22233858889717</c:v>
                </c:pt>
                <c:pt idx="326">
                  <c:v>993.16279229914608</c:v>
                </c:pt>
                <c:pt idx="327">
                  <c:v>996.09846472076765</c:v>
                </c:pt>
                <c:pt idx="328">
                  <c:v>999.02930616307981</c:v>
                </c:pt>
                <c:pt idx="329">
                  <c:v>1001.9552667942264</c:v>
                </c:pt>
                <c:pt idx="330">
                  <c:v>1004.8762966411766</c:v>
                </c:pt>
                <c:pt idx="331">
                  <c:v>1007.7923455897269</c:v>
                </c:pt>
                <c:pt idx="332">
                  <c:v>1010.7033633845012</c:v>
                </c:pt>
                <c:pt idx="333">
                  <c:v>1013.6092996289459</c:v>
                </c:pt>
                <c:pt idx="334">
                  <c:v>1016.5101037853381</c:v>
                </c:pt>
                <c:pt idx="335">
                  <c:v>1019.4057251747793</c:v>
                </c:pt>
                <c:pt idx="336">
                  <c:v>1022.2961129771968</c:v>
                </c:pt>
                <c:pt idx="337">
                  <c:v>1025.1812162313458</c:v>
                </c:pt>
                <c:pt idx="338">
                  <c:v>1028.0609838348059</c:v>
                </c:pt>
                <c:pt idx="339">
                  <c:v>1030.935364543986</c:v>
                </c:pt>
                <c:pt idx="340">
                  <c:v>1033.8043069741177</c:v>
                </c:pt>
                <c:pt idx="341">
                  <c:v>1036.6677595992614</c:v>
                </c:pt>
                <c:pt idx="342">
                  <c:v>1039.5256707523031</c:v>
                </c:pt>
                <c:pt idx="343">
                  <c:v>1042.3779886249558</c:v>
                </c:pt>
                <c:pt idx="344">
                  <c:v>1045.2246612677568</c:v>
                </c:pt>
                <c:pt idx="345">
                  <c:v>1048.0656365900736</c:v>
                </c:pt>
                <c:pt idx="346">
                  <c:v>1050.9008623600962</c:v>
                </c:pt>
                <c:pt idx="347">
                  <c:v>1053.7302862048423</c:v>
                </c:pt>
                <c:pt idx="348">
                  <c:v>1056.5538556101574</c:v>
                </c:pt>
                <c:pt idx="349">
                  <c:v>1059.3715179207109</c:v>
                </c:pt>
                <c:pt idx="350">
                  <c:v>1062.1832203400002</c:v>
                </c:pt>
                <c:pt idx="351">
                  <c:v>1064.9889099303487</c:v>
                </c:pt>
                <c:pt idx="352">
                  <c:v>1067.7885336129059</c:v>
                </c:pt>
                <c:pt idx="353">
                  <c:v>1070.5820381676472</c:v>
                </c:pt>
                <c:pt idx="354">
                  <c:v>1073.3693702333762</c:v>
                </c:pt>
                <c:pt idx="355">
                  <c:v>1076.1504763077207</c:v>
                </c:pt>
                <c:pt idx="356">
                  <c:v>1078.9253027471354</c:v>
                </c:pt>
                <c:pt idx="357">
                  <c:v>1081.6937957669043</c:v>
                </c:pt>
                <c:pt idx="358">
                  <c:v>1084.4559014411309</c:v>
                </c:pt>
                <c:pt idx="359">
                  <c:v>1087.2115657027525</c:v>
                </c:pt>
                <c:pt idx="360">
                  <c:v>1089.9607343435293</c:v>
                </c:pt>
                <c:pt idx="361">
                  <c:v>1092.7033530140468</c:v>
                </c:pt>
                <c:pt idx="362">
                  <c:v>1095.4393672237195</c:v>
                </c:pt>
                <c:pt idx="363">
                  <c:v>1098.1687223407855</c:v>
                </c:pt>
                <c:pt idx="364">
                  <c:v>1100.8913635923122</c:v>
                </c:pt>
                <c:pt idx="365">
                  <c:v>1103.6072360641915</c:v>
                </c:pt>
                <c:pt idx="366">
                  <c:v>1106.3162847011408</c:v>
                </c:pt>
                <c:pt idx="367">
                  <c:v>1109.018454306706</c:v>
                </c:pt>
                <c:pt idx="368">
                  <c:v>1111.7136895432586</c:v>
                </c:pt>
                <c:pt idx="369">
                  <c:v>1114.4019349319954</c:v>
                </c:pt>
                <c:pt idx="370">
                  <c:v>1117.0831348529414</c:v>
                </c:pt>
                <c:pt idx="371">
                  <c:v>1119.7572335449461</c:v>
                </c:pt>
                <c:pt idx="372">
                  <c:v>1122.4241751056861</c:v>
                </c:pt>
                <c:pt idx="373">
                  <c:v>1125.0839034916664</c:v>
                </c:pt>
                <c:pt idx="374">
                  <c:v>1127.7363625182138</c:v>
                </c:pt>
                <c:pt idx="375">
                  <c:v>1130.3814958594851</c:v>
                </c:pt>
                <c:pt idx="376">
                  <c:v>1133.0192470484637</c:v>
                </c:pt>
                <c:pt idx="377">
                  <c:v>1135.6495594769558</c:v>
                </c:pt>
                <c:pt idx="378">
                  <c:v>1138.2723763955973</c:v>
                </c:pt>
                <c:pt idx="379">
                  <c:v>1140.8876409138502</c:v>
                </c:pt>
                <c:pt idx="380">
                  <c:v>1143.4952960000001</c:v>
                </c:pt>
                <c:pt idx="381">
                  <c:v>1146.0952844811618</c:v>
                </c:pt>
                <c:pt idx="382">
                  <c:v>1148.6875490432776</c:v>
                </c:pt>
                <c:pt idx="383">
                  <c:v>1151.2720322311106</c:v>
                </c:pt>
                <c:pt idx="384">
                  <c:v>1153.8486764482554</c:v>
                </c:pt>
                <c:pt idx="385">
                  <c:v>1156.4174239571325</c:v>
                </c:pt>
                <c:pt idx="386">
                  <c:v>1158.9782168789852</c:v>
                </c:pt>
                <c:pt idx="387">
                  <c:v>1161.5309971938875</c:v>
                </c:pt>
                <c:pt idx="388">
                  <c:v>1164.0757067407355</c:v>
                </c:pt>
                <c:pt idx="389">
                  <c:v>1166.6122872172564</c:v>
                </c:pt>
                <c:pt idx="390">
                  <c:v>1169.1406801799999</c:v>
                </c:pt>
                <c:pt idx="391">
                  <c:v>1171.6608270443435</c:v>
                </c:pt>
                <c:pt idx="392">
                  <c:v>1174.1726690844907</c:v>
                </c:pt>
                <c:pt idx="393">
                  <c:v>1176.6761474334735</c:v>
                </c:pt>
                <c:pt idx="394">
                  <c:v>1179.1712030831452</c:v>
                </c:pt>
                <c:pt idx="395">
                  <c:v>1181.6577768841914</c:v>
                </c:pt>
                <c:pt idx="396">
                  <c:v>1184.1358095461196</c:v>
                </c:pt>
                <c:pt idx="397">
                  <c:v>1186.6052416372659</c:v>
                </c:pt>
                <c:pt idx="398">
                  <c:v>1189.0660135847925</c:v>
                </c:pt>
                <c:pt idx="399">
                  <c:v>1191.5180656746873</c:v>
                </c:pt>
                <c:pt idx="400">
                  <c:v>1193.9613380517646</c:v>
                </c:pt>
                <c:pt idx="401">
                  <c:v>1196.395770719666</c:v>
                </c:pt>
                <c:pt idx="402">
                  <c:v>1198.8213035408585</c:v>
                </c:pt>
                <c:pt idx="403">
                  <c:v>1201.2378762366354</c:v>
                </c:pt>
                <c:pt idx="404">
                  <c:v>1203.6454283871174</c:v>
                </c:pt>
                <c:pt idx="405">
                  <c:v>1206.0438994312503</c:v>
                </c:pt>
                <c:pt idx="406">
                  <c:v>1208.4332286668061</c:v>
                </c:pt>
                <c:pt idx="407">
                  <c:v>1210.8133552503862</c:v>
                </c:pt>
                <c:pt idx="408">
                  <c:v>1213.1842181974134</c:v>
                </c:pt>
                <c:pt idx="409">
                  <c:v>1215.5457563821408</c:v>
                </c:pt>
                <c:pt idx="410">
                  <c:v>1217.897908537647</c:v>
                </c:pt>
                <c:pt idx="411">
                  <c:v>1220.2406132558351</c:v>
                </c:pt>
                <c:pt idx="412">
                  <c:v>1222.5738089874371</c:v>
                </c:pt>
                <c:pt idx="413">
                  <c:v>1224.8974340420091</c:v>
                </c:pt>
                <c:pt idx="414">
                  <c:v>1227.2114265879361</c:v>
                </c:pt>
                <c:pt idx="415">
                  <c:v>1229.5157246524263</c:v>
                </c:pt>
                <c:pt idx="416">
                  <c:v>1231.8102661215169</c:v>
                </c:pt>
                <c:pt idx="417">
                  <c:v>1234.0949887400707</c:v>
                </c:pt>
                <c:pt idx="418">
                  <c:v>1236.3698301117763</c:v>
                </c:pt>
                <c:pt idx="419">
                  <c:v>1238.6347276991482</c:v>
                </c:pt>
                <c:pt idx="420">
                  <c:v>1240.8896188235296</c:v>
                </c:pt>
                <c:pt idx="421">
                  <c:v>1243.1344406650874</c:v>
                </c:pt>
                <c:pt idx="422">
                  <c:v>1245.3691302628158</c:v>
                </c:pt>
                <c:pt idx="423">
                  <c:v>1247.5936245145365</c:v>
                </c:pt>
                <c:pt idx="424">
                  <c:v>1249.8078601768962</c:v>
                </c:pt>
                <c:pt idx="425">
                  <c:v>1252.011773865368</c:v>
                </c:pt>
                <c:pt idx="426">
                  <c:v>1254.2053020542517</c:v>
                </c:pt>
                <c:pt idx="427">
                  <c:v>1256.3883810766736</c:v>
                </c:pt>
                <c:pt idx="428">
                  <c:v>1258.5609471245855</c:v>
                </c:pt>
                <c:pt idx="429">
                  <c:v>1260.7229362487676</c:v>
                </c:pt>
                <c:pt idx="430">
                  <c:v>1262.8742843588234</c:v>
                </c:pt>
                <c:pt idx="431">
                  <c:v>1265.0149272231852</c:v>
                </c:pt>
                <c:pt idx="432">
                  <c:v>1267.1448004691133</c:v>
                </c:pt>
                <c:pt idx="433">
                  <c:v>1269.2638395826868</c:v>
                </c:pt>
                <c:pt idx="434">
                  <c:v>1271.3719799088201</c:v>
                </c:pt>
                <c:pt idx="435">
                  <c:v>1273.4691566512504</c:v>
                </c:pt>
                <c:pt idx="436">
                  <c:v>1275.5553048725376</c:v>
                </c:pt>
                <c:pt idx="437">
                  <c:v>1277.6303594940755</c:v>
                </c:pt>
                <c:pt idx="438">
                  <c:v>1279.6942552960768</c:v>
                </c:pt>
                <c:pt idx="439">
                  <c:v>1281.7469269175854</c:v>
                </c:pt>
                <c:pt idx="440">
                  <c:v>1283.7883088564704</c:v>
                </c:pt>
                <c:pt idx="441">
                  <c:v>1285.8183354694261</c:v>
                </c:pt>
                <c:pt idx="442">
                  <c:v>1287.8369409719737</c:v>
                </c:pt>
                <c:pt idx="443">
                  <c:v>1289.844059438462</c:v>
                </c:pt>
                <c:pt idx="444">
                  <c:v>1291.8396248020629</c:v>
                </c:pt>
                <c:pt idx="445">
                  <c:v>1293.8235708547797</c:v>
                </c:pt>
                <c:pt idx="446">
                  <c:v>1295.7958312474375</c:v>
                </c:pt>
                <c:pt idx="447">
                  <c:v>1297.7563394896888</c:v>
                </c:pt>
                <c:pt idx="448">
                  <c:v>1299.705028950016</c:v>
                </c:pt>
                <c:pt idx="449">
                  <c:v>1301.6418328557224</c:v>
                </c:pt>
                <c:pt idx="450">
                  <c:v>1303.5666842929406</c:v>
                </c:pt>
                <c:pt idx="451">
                  <c:v>1305.4795162066296</c:v>
                </c:pt>
                <c:pt idx="452">
                  <c:v>1307.3802614005758</c:v>
                </c:pt>
                <c:pt idx="453">
                  <c:v>1309.2688525373874</c:v>
                </c:pt>
                <c:pt idx="454">
                  <c:v>1311.1452221385055</c:v>
                </c:pt>
                <c:pt idx="455">
                  <c:v>1313.0093025841913</c:v>
                </c:pt>
                <c:pt idx="456">
                  <c:v>1314.8610261135366</c:v>
                </c:pt>
                <c:pt idx="457">
                  <c:v>1316.7003248244571</c:v>
                </c:pt>
                <c:pt idx="458">
                  <c:v>1318.5271306736959</c:v>
                </c:pt>
                <c:pt idx="459">
                  <c:v>1320.3413754768237</c:v>
                </c:pt>
                <c:pt idx="460">
                  <c:v>1322.1429909082351</c:v>
                </c:pt>
                <c:pt idx="461">
                  <c:v>1323.931908501153</c:v>
                </c:pt>
                <c:pt idx="462">
                  <c:v>1325.7080596476246</c:v>
                </c:pt>
                <c:pt idx="463">
                  <c:v>1327.4713755985276</c:v>
                </c:pt>
                <c:pt idx="464">
                  <c:v>1329.2217874635608</c:v>
                </c:pt>
                <c:pt idx="465">
                  <c:v>1330.9592262112496</c:v>
                </c:pt>
                <c:pt idx="466">
                  <c:v>1332.6836226689534</c:v>
                </c:pt>
                <c:pt idx="467">
                  <c:v>1334.394907522847</c:v>
                </c:pt>
                <c:pt idx="468">
                  <c:v>1336.0930113179402</c:v>
                </c:pt>
                <c:pt idx="469">
                  <c:v>1337.7778644580658</c:v>
                </c:pt>
                <c:pt idx="470">
                  <c:v>1339.4493972058824</c:v>
                </c:pt>
                <c:pt idx="471">
                  <c:v>1341.1075396828758</c:v>
                </c:pt>
                <c:pt idx="472">
                  <c:v>1342.752221869358</c:v>
                </c:pt>
                <c:pt idx="473">
                  <c:v>1344.3833736044662</c:v>
                </c:pt>
                <c:pt idx="474">
                  <c:v>1346.0009245861656</c:v>
                </c:pt>
                <c:pt idx="475">
                  <c:v>1347.6048043712501</c:v>
                </c:pt>
                <c:pt idx="476">
                  <c:v>1349.1949423753333</c:v>
                </c:pt>
                <c:pt idx="477">
                  <c:v>1350.7712678728608</c:v>
                </c:pt>
                <c:pt idx="478">
                  <c:v>1352.3337099971027</c:v>
                </c:pt>
                <c:pt idx="479">
                  <c:v>1353.8821977401556</c:v>
                </c:pt>
                <c:pt idx="480">
                  <c:v>1355.4166599529415</c:v>
                </c:pt>
                <c:pt idx="481">
                  <c:v>1356.9370253452103</c:v>
                </c:pt>
                <c:pt idx="482">
                  <c:v>1358.4432224855359</c:v>
                </c:pt>
                <c:pt idx="483">
                  <c:v>1359.935179801322</c:v>
                </c:pt>
                <c:pt idx="484">
                  <c:v>1361.4128255787964</c:v>
                </c:pt>
                <c:pt idx="485">
                  <c:v>1362.8760879630147</c:v>
                </c:pt>
                <c:pt idx="486">
                  <c:v>1364.3248949578558</c:v>
                </c:pt>
                <c:pt idx="487">
                  <c:v>1365.7591744260278</c:v>
                </c:pt>
                <c:pt idx="488">
                  <c:v>1367.1788540890664</c:v>
                </c:pt>
                <c:pt idx="489">
                  <c:v>1368.5838615273274</c:v>
                </c:pt>
                <c:pt idx="490">
                  <c:v>1369.9741241800002</c:v>
                </c:pt>
                <c:pt idx="491">
                  <c:v>1371.3495693450973</c:v>
                </c:pt>
                <c:pt idx="492">
                  <c:v>1372.710124179456</c:v>
                </c:pt>
                <c:pt idx="493">
                  <c:v>1374.0557156987431</c:v>
                </c:pt>
                <c:pt idx="494">
                  <c:v>1375.3862707774508</c:v>
                </c:pt>
                <c:pt idx="495">
                  <c:v>1376.7017161488975</c:v>
                </c:pt>
                <c:pt idx="496">
                  <c:v>1378.0019784052254</c:v>
                </c:pt>
                <c:pt idx="497">
                  <c:v>1379.2869839974078</c:v>
                </c:pt>
                <c:pt idx="498">
                  <c:v>1380.5566592352402</c:v>
                </c:pt>
                <c:pt idx="499">
                  <c:v>1381.8109302873449</c:v>
                </c:pt>
                <c:pt idx="500">
                  <c:v>1383.0497231811767</c:v>
                </c:pt>
                <c:pt idx="501">
                  <c:v>1384.2729638030064</c:v>
                </c:pt>
                <c:pt idx="502">
                  <c:v>1385.4805778979405</c:v>
                </c:pt>
                <c:pt idx="503">
                  <c:v>1386.6724910699049</c:v>
                </c:pt>
                <c:pt idx="504">
                  <c:v>1387.8486287816584</c:v>
                </c:pt>
                <c:pt idx="505">
                  <c:v>1389.0089163547798</c:v>
                </c:pt>
                <c:pt idx="506">
                  <c:v>1390.1532789696776</c:v>
                </c:pt>
                <c:pt idx="507">
                  <c:v>1391.2816416655864</c:v>
                </c:pt>
                <c:pt idx="508">
                  <c:v>1392.3939293405663</c:v>
                </c:pt>
                <c:pt idx="509">
                  <c:v>1393.4900667515058</c:v>
                </c:pt>
                <c:pt idx="510">
                  <c:v>1394.5699785141173</c:v>
                </c:pt>
                <c:pt idx="511">
                  <c:v>1395.6335891029412</c:v>
                </c:pt>
                <c:pt idx="512">
                  <c:v>1396.6808228513419</c:v>
                </c:pt>
                <c:pt idx="513">
                  <c:v>1397.7116039515156</c:v>
                </c:pt>
                <c:pt idx="514">
                  <c:v>1398.7258564544777</c:v>
                </c:pt>
                <c:pt idx="515">
                  <c:v>1399.7235042700731</c:v>
                </c:pt>
                <c:pt idx="516">
                  <c:v>1400.7044711669769</c:v>
                </c:pt>
                <c:pt idx="517">
                  <c:v>1401.6686807726821</c:v>
                </c:pt>
                <c:pt idx="518">
                  <c:v>1402.6160565735165</c:v>
                </c:pt>
                <c:pt idx="519">
                  <c:v>1403.5465219146304</c:v>
                </c:pt>
                <c:pt idx="520">
                  <c:v>1404.46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FE-4A02-B93A-ACB250075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87248"/>
        <c:axId val="574685584"/>
      </c:scatterChart>
      <c:valAx>
        <c:axId val="574687248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in 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5584"/>
        <c:crosses val="autoZero"/>
        <c:crossBetween val="midCat"/>
        <c:majorUnit val="100"/>
      </c:valAx>
      <c:valAx>
        <c:axId val="574685584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Stress in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68724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Tflank-exit sub-suface temperature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'Ti64'!$L$11:$BS$11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'Ti64'!$L$44:$BS$44</c:f>
              <c:numCache>
                <c:formatCode>0.00</c:formatCode>
                <c:ptCount val="60"/>
                <c:pt idx="0">
                  <c:v>849.25236755282799</c:v>
                </c:pt>
                <c:pt idx="1">
                  <c:v>830.74415506875482</c:v>
                </c:pt>
                <c:pt idx="2">
                  <c:v>812.24974829532175</c:v>
                </c:pt>
                <c:pt idx="3">
                  <c:v>793.78292205683852</c:v>
                </c:pt>
                <c:pt idx="4">
                  <c:v>775.35738952009069</c:v>
                </c:pt>
                <c:pt idx="5">
                  <c:v>756.98677165281981</c:v>
                </c:pt>
                <c:pt idx="6">
                  <c:v>738.68456702521416</c:v>
                </c:pt>
                <c:pt idx="7">
                  <c:v>720.4641220659654</c:v>
                </c:pt>
                <c:pt idx="8">
                  <c:v>702.33860188207814</c:v>
                </c:pt>
                <c:pt idx="9">
                  <c:v>684.32096174870105</c:v>
                </c:pt>
                <c:pt idx="10">
                  <c:v>666.42391937177808</c:v>
                </c:pt>
                <c:pt idx="11">
                  <c:v>648.65992802233768</c:v>
                </c:pt>
                <c:pt idx="12">
                  <c:v>631.04115063676272</c:v>
                </c:pt>
                <c:pt idx="13">
                  <c:v>613.57943497244185</c:v>
                </c:pt>
                <c:pt idx="14">
                  <c:v>596.28628990283994</c:v>
                </c:pt>
                <c:pt idx="15">
                  <c:v>579.17286293025757</c:v>
                </c:pt>
                <c:pt idx="16">
                  <c:v>562.24991898843211</c:v>
                </c:pt>
                <c:pt idx="17">
                  <c:v>545.52782060069308</c:v>
                </c:pt>
                <c:pt idx="18">
                  <c:v>529.01650945266817</c:v>
                </c:pt>
                <c:pt idx="19">
                  <c:v>512.72548943158893</c:v>
                </c:pt>
                <c:pt idx="20">
                  <c:v>496.66381117710546</c:v>
                </c:pt>
                <c:pt idx="21">
                  <c:v>480.84005818123137</c:v>
                </c:pt>
                <c:pt idx="22">
                  <c:v>465.26233446765917</c:v>
                </c:pt>
                <c:pt idx="23">
                  <c:v>449.93825387324262</c:v>
                </c:pt>
                <c:pt idx="24">
                  <c:v>434.87493094698959</c:v>
                </c:pt>
                <c:pt idx="25">
                  <c:v>420.07897347449301</c:v>
                </c:pt>
                <c:pt idx="26">
                  <c:v>405.55647662838737</c:v>
                </c:pt>
                <c:pt idx="27">
                  <c:v>391.31301873818933</c:v>
                </c:pt>
                <c:pt idx="28">
                  <c:v>377.35365866583049</c:v>
                </c:pt>
                <c:pt idx="29">
                  <c:v>363.6829347663118</c:v>
                </c:pt>
                <c:pt idx="30">
                  <c:v>350.30486540629869</c:v>
                </c:pt>
                <c:pt idx="31">
                  <c:v>337.22295100709886</c:v>
                </c:pt>
                <c:pt idx="32">
                  <c:v>324.44017757242869</c:v>
                </c:pt>
                <c:pt idx="33">
                  <c:v>311.95902165563388</c:v>
                </c:pt>
                <c:pt idx="34">
                  <c:v>299.78145671567717</c:v>
                </c:pt>
                <c:pt idx="35">
                  <c:v>287.90896080621752</c:v>
                </c:pt>
                <c:pt idx="36">
                  <c:v>276.34252553752378</c:v>
                </c:pt>
                <c:pt idx="37">
                  <c:v>265.08266624681232</c:v>
                </c:pt>
                <c:pt idx="38">
                  <c:v>254.12943330886728</c:v>
                </c:pt>
                <c:pt idx="39">
                  <c:v>243.48242451552554</c:v>
                </c:pt>
                <c:pt idx="40">
                  <c:v>233.14079844978392</c:v>
                </c:pt>
                <c:pt idx="41">
                  <c:v>223.10328877791366</c:v>
                </c:pt>
                <c:pt idx="42">
                  <c:v>213.36821938106669</c:v>
                </c:pt>
                <c:pt idx="43">
                  <c:v>203.93352024640058</c:v>
                </c:pt>
                <c:pt idx="44">
                  <c:v>194.79674403675662</c:v>
                </c:pt>
                <c:pt idx="45">
                  <c:v>185.95508325737435</c:v>
                </c:pt>
                <c:pt idx="46">
                  <c:v>177.40538793800854</c:v>
                </c:pt>
                <c:pt idx="47">
                  <c:v>169.14418374912344</c:v>
                </c:pt>
                <c:pt idx="48">
                  <c:v>161.16769047155657</c:v>
                </c:pt>
                <c:pt idx="49">
                  <c:v>153.47184074014581</c:v>
                </c:pt>
                <c:pt idx="50">
                  <c:v>146.05229898329452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8-4F7B-9098-D185D91A5868}"/>
            </c:ext>
          </c:extLst>
        </c:ser>
        <c:ser>
          <c:idx val="1"/>
          <c:order val="1"/>
          <c:tx>
            <c:strRef>
              <c:f>'Ti64'!$K$62</c:f>
              <c:strCache>
                <c:ptCount val="1"/>
                <c:pt idx="0">
                  <c:v>Residual Stress in MPa: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'Ti64'!$L$11:$BS$11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'Ti64'!$L$62:$BS$62</c:f>
              <c:numCache>
                <c:formatCode>0</c:formatCode>
                <c:ptCount val="60"/>
                <c:pt idx="0">
                  <c:v>1079.627715711081</c:v>
                </c:pt>
                <c:pt idx="1">
                  <c:v>1026.3462736119316</c:v>
                </c:pt>
                <c:pt idx="2">
                  <c:v>973.10457539257209</c:v>
                </c:pt>
                <c:pt idx="3">
                  <c:v>919.94227601722673</c:v>
                </c:pt>
                <c:pt idx="4">
                  <c:v>866.898852950437</c:v>
                </c:pt>
                <c:pt idx="5">
                  <c:v>814.01351823413756</c:v>
                </c:pt>
                <c:pt idx="6">
                  <c:v>761.32513155218635</c:v>
                </c:pt>
                <c:pt idx="7">
                  <c:v>708.87211460350113</c:v>
                </c:pt>
                <c:pt idx="8">
                  <c:v>656.69236709812662</c:v>
                </c:pt>
                <c:pt idx="9">
                  <c:v>604.82318468216067</c:v>
                </c:pt>
                <c:pt idx="10">
                  <c:v>553.30117908747479</c:v>
                </c:pt>
                <c:pt idx="11">
                  <c:v>502.16220079070558</c:v>
                </c:pt>
                <c:pt idx="12">
                  <c:v>451.44126445311258</c:v>
                </c:pt>
                <c:pt idx="13">
                  <c:v>401.17247739866548</c:v>
                </c:pt>
                <c:pt idx="14">
                  <c:v>351.3889713722956</c:v>
                </c:pt>
                <c:pt idx="15">
                  <c:v>302.12283780362554</c:v>
                </c:pt>
                <c:pt idx="16">
                  <c:v>253.40506678389829</c:v>
                </c:pt>
                <c:pt idx="17">
                  <c:v>205.26548994527525</c:v>
                </c:pt>
                <c:pt idx="18">
                  <c:v>157.73272741234109</c:v>
                </c:pt>
                <c:pt idx="19">
                  <c:v>110.83413897565811</c:v>
                </c:pt>
                <c:pt idx="20">
                  <c:v>64.595779616651271</c:v>
                </c:pt>
                <c:pt idx="21">
                  <c:v>19.042359492128753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8-4F7B-9098-D185D91A5868}"/>
            </c:ext>
          </c:extLst>
        </c:ser>
        <c:ser>
          <c:idx val="2"/>
          <c:order val="2"/>
          <c:tx>
            <c:strRef>
              <c:f>'Ti64'!$J$61</c:f>
              <c:strCache>
                <c:ptCount val="1"/>
                <c:pt idx="0">
                  <c:v>Tc</c:v>
                </c:pt>
              </c:strCache>
            </c:strRef>
          </c:tx>
          <c:spPr>
            <a:ln w="539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'Ti64'!$L$11:$BS$11</c:f>
              <c:numCache>
                <c:formatCode>General</c:formatCode>
                <c:ptCount val="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1</c:v>
                </c:pt>
                <c:pt idx="52">
                  <c:v>1.5</c:v>
                </c:pt>
                <c:pt idx="53">
                  <c:v>2</c:v>
                </c:pt>
                <c:pt idx="54">
                  <c:v>2.5</c:v>
                </c:pt>
                <c:pt idx="55">
                  <c:v>3</c:v>
                </c:pt>
                <c:pt idx="56">
                  <c:v>3.5</c:v>
                </c:pt>
                <c:pt idx="57">
                  <c:v>4</c:v>
                </c:pt>
                <c:pt idx="58">
                  <c:v>4.5</c:v>
                </c:pt>
                <c:pt idx="59">
                  <c:v>5</c:v>
                </c:pt>
              </c:numCache>
            </c:numRef>
          </c:xVal>
          <c:yVal>
            <c:numRef>
              <c:f>'Ti64'!$L$63:$BS$63</c:f>
              <c:numCache>
                <c:formatCode>General</c:formatCode>
                <c:ptCount val="6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  <c:pt idx="22">
                  <c:v>480</c:v>
                </c:pt>
                <c:pt idx="23">
                  <c:v>480</c:v>
                </c:pt>
                <c:pt idx="24">
                  <c:v>480</c:v>
                </c:pt>
                <c:pt idx="25">
                  <c:v>480</c:v>
                </c:pt>
                <c:pt idx="26">
                  <c:v>480</c:v>
                </c:pt>
                <c:pt idx="27">
                  <c:v>480</c:v>
                </c:pt>
                <c:pt idx="28">
                  <c:v>480</c:v>
                </c:pt>
                <c:pt idx="29">
                  <c:v>480</c:v>
                </c:pt>
                <c:pt idx="30">
                  <c:v>480</c:v>
                </c:pt>
                <c:pt idx="31">
                  <c:v>480</c:v>
                </c:pt>
                <c:pt idx="32">
                  <c:v>480</c:v>
                </c:pt>
                <c:pt idx="33">
                  <c:v>480</c:v>
                </c:pt>
                <c:pt idx="34">
                  <c:v>480</c:v>
                </c:pt>
                <c:pt idx="35">
                  <c:v>480</c:v>
                </c:pt>
                <c:pt idx="36">
                  <c:v>480</c:v>
                </c:pt>
                <c:pt idx="37">
                  <c:v>480</c:v>
                </c:pt>
                <c:pt idx="38">
                  <c:v>480</c:v>
                </c:pt>
                <c:pt idx="39">
                  <c:v>480</c:v>
                </c:pt>
                <c:pt idx="40">
                  <c:v>480</c:v>
                </c:pt>
                <c:pt idx="41">
                  <c:v>480</c:v>
                </c:pt>
                <c:pt idx="42">
                  <c:v>480</c:v>
                </c:pt>
                <c:pt idx="43">
                  <c:v>480</c:v>
                </c:pt>
                <c:pt idx="44">
                  <c:v>480</c:v>
                </c:pt>
                <c:pt idx="45">
                  <c:v>480</c:v>
                </c:pt>
                <c:pt idx="46">
                  <c:v>480</c:v>
                </c:pt>
                <c:pt idx="47">
                  <c:v>480</c:v>
                </c:pt>
                <c:pt idx="48">
                  <c:v>480</c:v>
                </c:pt>
                <c:pt idx="49">
                  <c:v>480</c:v>
                </c:pt>
                <c:pt idx="50">
                  <c:v>480</c:v>
                </c:pt>
                <c:pt idx="51">
                  <c:v>480</c:v>
                </c:pt>
                <c:pt idx="52">
                  <c:v>480</c:v>
                </c:pt>
                <c:pt idx="53">
                  <c:v>480</c:v>
                </c:pt>
                <c:pt idx="54">
                  <c:v>480</c:v>
                </c:pt>
                <c:pt idx="55">
                  <c:v>480</c:v>
                </c:pt>
                <c:pt idx="56">
                  <c:v>480</c:v>
                </c:pt>
                <c:pt idx="57">
                  <c:v>480</c:v>
                </c:pt>
                <c:pt idx="58">
                  <c:v>480</c:v>
                </c:pt>
                <c:pt idx="59">
                  <c:v>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38-4F7B-9098-D185D91A5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54080"/>
        <c:axId val="561754496"/>
      </c:scatterChart>
      <c:valAx>
        <c:axId val="561754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496"/>
        <c:crosses val="autoZero"/>
        <c:crossBetween val="midCat"/>
      </c:valAx>
      <c:valAx>
        <c:axId val="56175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ref!$AZ$11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ref!$AY$12:$AY$16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ref!$AZ$12:$AZ$16</c:f>
              <c:numCache>
                <c:formatCode>0</c:formatCode>
                <c:ptCount val="5"/>
                <c:pt idx="0">
                  <c:v>70.238890192555658</c:v>
                </c:pt>
                <c:pt idx="1">
                  <c:v>92.295543854691701</c:v>
                </c:pt>
                <c:pt idx="2">
                  <c:v>89.257028776467138</c:v>
                </c:pt>
                <c:pt idx="3">
                  <c:v>89.669948109894605</c:v>
                </c:pt>
                <c:pt idx="4">
                  <c:v>89.613728248798949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A-4172-80E3-8989B5B77A1A}"/>
            </c:ext>
          </c:extLst>
        </c:ser>
        <c:ser>
          <c:idx val="1"/>
          <c:order val="1"/>
          <c:tx>
            <c:strRef>
              <c:f>ref!$BA$11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ref!$AY$12:$AY$16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ref!$BA$12:$BA$16</c:f>
              <c:numCache>
                <c:formatCode>0</c:formatCode>
                <c:ptCount val="5"/>
                <c:pt idx="0">
                  <c:v>61.629614838943688</c:v>
                </c:pt>
                <c:pt idx="1">
                  <c:v>148.22584694368996</c:v>
                </c:pt>
                <c:pt idx="2">
                  <c:v>135.21895833516353</c:v>
                </c:pt>
                <c:pt idx="3">
                  <c:v>136.97214289301456</c:v>
                </c:pt>
                <c:pt idx="4">
                  <c:v>136.73223338081971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3A-4172-80E3-8989B5B77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ref!$C$9</c:f>
              <c:strCache>
                <c:ptCount val="1"/>
                <c:pt idx="0">
                  <c:v>0.020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ref!$B$21:$B$70</c:f>
              <c:numCache>
                <c:formatCode>General</c:formatCode>
                <c:ptCount val="50"/>
                <c:pt idx="0">
                  <c:v>0.05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ref!$AY$21:$AY$70</c:f>
              <c:numCache>
                <c:formatCode>0.00</c:formatCode>
                <c:ptCount val="50"/>
                <c:pt idx="0">
                  <c:v>0.99592813184199835</c:v>
                </c:pt>
                <c:pt idx="1">
                  <c:v>2.0384236009994483</c:v>
                </c:pt>
                <c:pt idx="2">
                  <c:v>2.7335461500952669</c:v>
                </c:pt>
                <c:pt idx="3">
                  <c:v>3.3309892731362813</c:v>
                </c:pt>
                <c:pt idx="4">
                  <c:v>3.8828193037175756</c:v>
                </c:pt>
                <c:pt idx="5">
                  <c:v>4.4050996453948859</c:v>
                </c:pt>
                <c:pt idx="6">
                  <c:v>4.9060421520239483</c:v>
                </c:pt>
                <c:pt idx="7">
                  <c:v>5.3909341868069216</c:v>
                </c:pt>
                <c:pt idx="8">
                  <c:v>5.8840166434622319</c:v>
                </c:pt>
                <c:pt idx="9">
                  <c:v>6.3511314334692521</c:v>
                </c:pt>
                <c:pt idx="10">
                  <c:v>6.8096756188516183</c:v>
                </c:pt>
                <c:pt idx="11">
                  <c:v>7.2635740618736975</c:v>
                </c:pt>
                <c:pt idx="12">
                  <c:v>7.7144515966685985</c:v>
                </c:pt>
                <c:pt idx="13">
                  <c:v>8.1633803079306446</c:v>
                </c:pt>
                <c:pt idx="14">
                  <c:v>8.6111783798006485</c:v>
                </c:pt>
                <c:pt idx="15">
                  <c:v>9.058474151085484</c:v>
                </c:pt>
                <c:pt idx="16">
                  <c:v>9.5057234374771049</c:v>
                </c:pt>
                <c:pt idx="17">
                  <c:v>9.9532122299457253</c:v>
                </c:pt>
                <c:pt idx="18">
                  <c:v>10.401052627718308</c:v>
                </c:pt>
                <c:pt idx="19">
                  <c:v>10.849176159738718</c:v>
                </c:pt>
                <c:pt idx="20">
                  <c:v>11.297328319656573</c:v>
                </c:pt>
                <c:pt idx="21">
                  <c:v>11.745068265668257</c:v>
                </c:pt>
                <c:pt idx="22">
                  <c:v>12.191777469739849</c:v>
                </c:pt>
                <c:pt idx="23">
                  <c:v>12.636680259932886</c:v>
                </c:pt>
                <c:pt idx="24">
                  <c:v>13.078877491307217</c:v>
                </c:pt>
                <c:pt idx="25">
                  <c:v>13.517392086062168</c:v>
                </c:pt>
                <c:pt idx="26">
                  <c:v>13.951222332079711</c:v>
                </c:pt>
                <c:pt idx="27">
                  <c:v>14.379396348115073</c:v>
                </c:pt>
                <c:pt idx="28">
                  <c:v>14.801019821192073</c:v>
                </c:pt>
                <c:pt idx="29">
                  <c:v>15.215309566510395</c:v>
                </c:pt>
                <c:pt idx="30">
                  <c:v>15.621607716815589</c:v>
                </c:pt>
                <c:pt idx="31">
                  <c:v>16.019374921587463</c:v>
                </c:pt>
                <c:pt idx="32">
                  <c:v>16.408164977189202</c:v>
                </c:pt>
                <c:pt idx="33">
                  <c:v>16.787586965837175</c:v>
                </c:pt>
                <c:pt idx="34">
                  <c:v>17.157263690513624</c:v>
                </c:pt>
                <c:pt idx="35">
                  <c:v>17.516796745154522</c:v>
                </c:pt>
                <c:pt idx="36">
                  <c:v>17.86574893208844</c:v>
                </c:pt>
                <c:pt idx="37">
                  <c:v>18.203653845043355</c:v>
                </c:pt>
                <c:pt idx="38">
                  <c:v>18.530060009245567</c:v>
                </c:pt>
                <c:pt idx="39">
                  <c:v>18.844612760561773</c:v>
                </c:pt>
                <c:pt idx="40">
                  <c:v>19.147171328464768</c:v>
                </c:pt>
                <c:pt idx="41">
                  <c:v>19.437952655653962</c:v>
                </c:pt>
                <c:pt idx="42">
                  <c:v>19.717689505550005</c:v>
                </c:pt>
                <c:pt idx="43">
                  <c:v>19.987790143501464</c:v>
                </c:pt>
                <c:pt idx="44">
                  <c:v>20.250489681106746</c:v>
                </c:pt>
                <c:pt idx="45">
                  <c:v>20.508984791054917</c:v>
                </c:pt>
                <c:pt idx="46">
                  <c:v>20.767537545221053</c:v>
                </c:pt>
                <c:pt idx="47">
                  <c:v>21.031516619523877</c:v>
                </c:pt>
                <c:pt idx="48">
                  <c:v>21.307318957014946</c:v>
                </c:pt>
                <c:pt idx="49">
                  <c:v>21.602096517232397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36-4C6F-972C-3C69C2A2F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ref!$C$9</c:f>
              <c:strCache>
                <c:ptCount val="1"/>
                <c:pt idx="0">
                  <c:v>0.020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FFFF0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6928477690288716"/>
                  <c:y val="-9.36016331291921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ref!$B$21:$B$70</c:f>
              <c:numCache>
                <c:formatCode>General</c:formatCode>
                <c:ptCount val="50"/>
                <c:pt idx="0">
                  <c:v>0.05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ref!$BB$21:$BB$70</c:f>
              <c:numCache>
                <c:formatCode>0</c:formatCode>
                <c:ptCount val="50"/>
                <c:pt idx="0">
                  <c:v>90.209062247463095</c:v>
                </c:pt>
                <c:pt idx="1">
                  <c:v>199.47469063467733</c:v>
                </c:pt>
                <c:pt idx="2">
                  <c:v>242.05600438262053</c:v>
                </c:pt>
                <c:pt idx="3">
                  <c:v>270.28968357853967</c:v>
                </c:pt>
                <c:pt idx="4">
                  <c:v>291.54312616575942</c:v>
                </c:pt>
                <c:pt idx="5">
                  <c:v>308.14548893634469</c:v>
                </c:pt>
                <c:pt idx="6">
                  <c:v>321.27545637730805</c:v>
                </c:pt>
                <c:pt idx="7">
                  <c:v>345.33496856535066</c:v>
                </c:pt>
                <c:pt idx="8">
                  <c:v>355.89985999159455</c:v>
                </c:pt>
                <c:pt idx="9">
                  <c:v>363.7771074419648</c:v>
                </c:pt>
                <c:pt idx="10">
                  <c:v>370.68413174699856</c:v>
                </c:pt>
                <c:pt idx="11">
                  <c:v>376.97046256721302</c:v>
                </c:pt>
                <c:pt idx="12">
                  <c:v>382.76036598063348</c:v>
                </c:pt>
                <c:pt idx="13">
                  <c:v>388.1289168526572</c:v>
                </c:pt>
                <c:pt idx="14">
                  <c:v>393.13262512944056</c:v>
                </c:pt>
                <c:pt idx="15">
                  <c:v>397.81686095541335</c:v>
                </c:pt>
                <c:pt idx="16">
                  <c:v>402.21892649768256</c:v>
                </c:pt>
                <c:pt idx="17">
                  <c:v>406.36992329985571</c:v>
                </c:pt>
                <c:pt idx="18">
                  <c:v>410.29606955654901</c:v>
                </c:pt>
                <c:pt idx="19">
                  <c:v>414.01967754375198</c:v>
                </c:pt>
                <c:pt idx="20">
                  <c:v>417.55989615525584</c:v>
                </c:pt>
                <c:pt idx="21">
                  <c:v>420.93328416025815</c:v>
                </c:pt>
                <c:pt idx="22">
                  <c:v>424.15425874077425</c:v>
                </c:pt>
                <c:pt idx="23">
                  <c:v>427.23545062917486</c:v>
                </c:pt>
                <c:pt idx="24">
                  <c:v>430.18798832101726</c:v>
                </c:pt>
                <c:pt idx="25">
                  <c:v>433.02172775494262</c:v>
                </c:pt>
                <c:pt idx="26">
                  <c:v>435.74543958530478</c:v>
                </c:pt>
                <c:pt idx="27">
                  <c:v>438.36696313313371</c:v>
                </c:pt>
                <c:pt idx="28">
                  <c:v>440.8933339034993</c:v>
                </c:pt>
                <c:pt idx="29">
                  <c:v>443.33088994803728</c:v>
                </c:pt>
                <c:pt idx="30">
                  <c:v>445.68536115865072</c:v>
                </c:pt>
                <c:pt idx="31">
                  <c:v>447.96194468453973</c:v>
                </c:pt>
                <c:pt idx="32">
                  <c:v>450.16536898793299</c:v>
                </c:pt>
                <c:pt idx="33">
                  <c:v>452.29994853653579</c:v>
                </c:pt>
                <c:pt idx="34">
                  <c:v>454.36963073169278</c:v>
                </c:pt>
                <c:pt idx="35">
                  <c:v>456.37803636092792</c:v>
                </c:pt>
                <c:pt idx="36">
                  <c:v>458.32849462027707</c:v>
                </c:pt>
                <c:pt idx="37">
                  <c:v>460.22407355974963</c:v>
                </c:pt>
                <c:pt idx="38">
                  <c:v>462.06760665255302</c:v>
                </c:pt>
                <c:pt idx="39">
                  <c:v>463.86171606648583</c:v>
                </c:pt>
                <c:pt idx="40">
                  <c:v>465.60883311751013</c:v>
                </c:pt>
                <c:pt idx="41">
                  <c:v>467.3112163058064</c:v>
                </c:pt>
                <c:pt idx="42">
                  <c:v>468.97096726971085</c:v>
                </c:pt>
                <c:pt idx="43">
                  <c:v>470.59004493979722</c:v>
                </c:pt>
                <c:pt idx="44">
                  <c:v>472.17027813165032</c:v>
                </c:pt>
                <c:pt idx="45">
                  <c:v>473.71337677974691</c:v>
                </c:pt>
                <c:pt idx="46">
                  <c:v>475.2209419848474</c:v>
                </c:pt>
                <c:pt idx="47">
                  <c:v>476.69447502228934</c:v>
                </c:pt>
                <c:pt idx="48">
                  <c:v>478.13538543761672</c:v>
                </c:pt>
                <c:pt idx="49">
                  <c:v>479.54499833837178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90-4EF0-9B98-74B5864A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  <c:max val="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Flash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44335083114612"/>
          <c:y val="0.6067799328987119"/>
          <c:w val="0.24033442694663168"/>
          <c:h val="0.14768081073199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'0.01'!$C$9</c:f>
              <c:strCache>
                <c:ptCount val="1"/>
                <c:pt idx="0">
                  <c:v>0.015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'0.01'!$B$21:$B$70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'0.01'!$AY$21:$AY$70</c:f>
              <c:numCache>
                <c:formatCode>0.00</c:formatCode>
                <c:ptCount val="50"/>
                <c:pt idx="0">
                  <c:v>1.2354285895787067</c:v>
                </c:pt>
                <c:pt idx="1">
                  <c:v>1.9587416836936362</c:v>
                </c:pt>
                <c:pt idx="2">
                  <c:v>2.5967577149971253</c:v>
                </c:pt>
                <c:pt idx="3">
                  <c:v>3.1771479208758331</c:v>
                </c:pt>
                <c:pt idx="4">
                  <c:v>3.7221396079678488</c:v>
                </c:pt>
                <c:pt idx="5">
                  <c:v>4.2426084064299783</c:v>
                </c:pt>
                <c:pt idx="6">
                  <c:v>4.7451964493487537</c:v>
                </c:pt>
                <c:pt idx="7">
                  <c:v>5.2344049628332243</c:v>
                </c:pt>
                <c:pt idx="8">
                  <c:v>5.7123371564187577</c:v>
                </c:pt>
                <c:pt idx="9">
                  <c:v>6.1831673540648913</c:v>
                </c:pt>
                <c:pt idx="10">
                  <c:v>6.649261946407675</c:v>
                </c:pt>
                <c:pt idx="11">
                  <c:v>7.112107833173936</c:v>
                </c:pt>
                <c:pt idx="12">
                  <c:v>7.5728450531413598</c:v>
                </c:pt>
                <c:pt idx="13">
                  <c:v>8.0323791059566076</c:v>
                </c:pt>
                <c:pt idx="14">
                  <c:v>8.4914236610540623</c:v>
                </c:pt>
                <c:pt idx="15">
                  <c:v>8.9505212883483605</c:v>
                </c:pt>
                <c:pt idx="16">
                  <c:v>9.4100521017165804</c:v>
                </c:pt>
                <c:pt idx="17">
                  <c:v>9.870234591322987</c:v>
                </c:pt>
                <c:pt idx="18">
                  <c:v>10.331121844891362</c:v>
                </c:pt>
                <c:pt idx="19">
                  <c:v>10.79259622012175</c:v>
                </c:pt>
                <c:pt idx="20">
                  <c:v>11.25436565308928</c:v>
                </c:pt>
                <c:pt idx="21">
                  <c:v>11.715964859400358</c:v>
                </c:pt>
                <c:pt idx="22">
                  <c:v>12.176764445391285</c:v>
                </c:pt>
                <c:pt idx="23">
                  <c:v>12.635990185453128</c:v>
                </c:pt>
                <c:pt idx="24">
                  <c:v>13.092753346905088</c:v>
                </c:pt>
                <c:pt idx="25">
                  <c:v>13.546091057495241</c:v>
                </c:pt>
                <c:pt idx="26">
                  <c:v>13.995013638792729</c:v>
                </c:pt>
                <c:pt idx="27">
                  <c:v>14.43855406697716</c:v>
                </c:pt>
                <c:pt idx="28">
                  <c:v>14.875813788914215</c:v>
                </c:pt>
                <c:pt idx="29">
                  <c:v>15.305999365818273</c:v>
                </c:pt>
                <c:pt idx="30">
                  <c:v>15.728445871309946</c:v>
                </c:pt>
                <c:pt idx="31">
                  <c:v>16.142625317585434</c:v>
                </c:pt>
                <c:pt idx="32">
                  <c:v>16.54814106130106</c:v>
                </c:pt>
                <c:pt idx="33">
                  <c:v>16.944711537546087</c:v>
                </c:pt>
                <c:pt idx="34">
                  <c:v>17.332148310851366</c:v>
                </c:pt>
                <c:pt idx="35">
                  <c:v>17.710334081607503</c:v>
                </c:pt>
                <c:pt idx="36">
                  <c:v>18.079205944968152</c:v>
                </c:pt>
                <c:pt idx="37">
                  <c:v>18.438748026581685</c:v>
                </c:pt>
                <c:pt idx="38">
                  <c:v>18.788995847195942</c:v>
                </c:pt>
                <c:pt idx="39">
                  <c:v>19.130052649812676</c:v>
                </c:pt>
                <c:pt idx="40">
                  <c:v>19.462115724483912</c:v>
                </c:pt>
                <c:pt idx="41">
                  <c:v>19.785508773867178</c:v>
                </c:pt>
                <c:pt idx="42">
                  <c:v>20.100714884034687</c:v>
                </c:pt>
                <c:pt idx="43">
                  <c:v>20.408404006193891</c:v>
                </c:pt>
                <c:pt idx="44">
                  <c:v>20.709449290960585</c:v>
                </c:pt>
                <c:pt idx="45">
                  <c:v>21.004928352236014</c:v>
                </c:pt>
                <c:pt idx="46">
                  <c:v>21.296108629170462</c:v>
                </c:pt>
                <c:pt idx="47">
                  <c:v>21.584420186677757</c:v>
                </c:pt>
                <c:pt idx="48">
                  <c:v>21.871423583306509</c:v>
                </c:pt>
                <c:pt idx="49">
                  <c:v>22.158782680312353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70-4095-ACE9-326A4662B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'0.01'!$C$9</c:f>
              <c:strCache>
                <c:ptCount val="1"/>
                <c:pt idx="0">
                  <c:v>0.015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20459274555858567"/>
                  <c:y val="-6.87438900837169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'0.01'!$A$21:$A$70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'0.01'!$BB$21:$BB$70</c:f>
              <c:numCache>
                <c:formatCode>0</c:formatCode>
                <c:ptCount val="50"/>
                <c:pt idx="0">
                  <c:v>126.98332909053688</c:v>
                </c:pt>
                <c:pt idx="1">
                  <c:v>182.45677057790004</c:v>
                </c:pt>
                <c:pt idx="2">
                  <c:v>215.83864985870258</c:v>
                </c:pt>
                <c:pt idx="3">
                  <c:v>240.01500354254105</c:v>
                </c:pt>
                <c:pt idx="4">
                  <c:v>258.5355345199572</c:v>
                </c:pt>
                <c:pt idx="5">
                  <c:v>273.0704592976864</c:v>
                </c:pt>
                <c:pt idx="6">
                  <c:v>284.58884432575172</c:v>
                </c:pt>
                <c:pt idx="7">
                  <c:v>292.64658349421512</c:v>
                </c:pt>
                <c:pt idx="8">
                  <c:v>299.27485607539489</c:v>
                </c:pt>
                <c:pt idx="9">
                  <c:v>305.17123948017354</c:v>
                </c:pt>
                <c:pt idx="10">
                  <c:v>310.51995860749946</c:v>
                </c:pt>
                <c:pt idx="11">
                  <c:v>315.41956261849316</c:v>
                </c:pt>
                <c:pt idx="12">
                  <c:v>319.94063022944852</c:v>
                </c:pt>
                <c:pt idx="13">
                  <c:v>324.13777117498876</c:v>
                </c:pt>
                <c:pt idx="14">
                  <c:v>328.05445359655573</c:v>
                </c:pt>
                <c:pt idx="15">
                  <c:v>331.72589734405693</c:v>
                </c:pt>
                <c:pt idx="16">
                  <c:v>335.18104969212624</c:v>
                </c:pt>
                <c:pt idx="17">
                  <c:v>338.44399689859591</c:v>
                </c:pt>
                <c:pt idx="18">
                  <c:v>341.53499829583973</c:v>
                </c:pt>
                <c:pt idx="19">
                  <c:v>344.47125859204846</c:v>
                </c:pt>
                <c:pt idx="20">
                  <c:v>347.26751428236014</c:v>
                </c:pt>
                <c:pt idx="21">
                  <c:v>349.93648549290435</c:v>
                </c:pt>
                <c:pt idx="22">
                  <c:v>352.48922874744227</c:v>
                </c:pt>
                <c:pt idx="23">
                  <c:v>354.93541567150828</c:v>
                </c:pt>
                <c:pt idx="24">
                  <c:v>357.28355556901442</c:v>
                </c:pt>
                <c:pt idx="25">
                  <c:v>359.54117492983949</c:v>
                </c:pt>
                <c:pt idx="26">
                  <c:v>361.71496351061251</c:v>
                </c:pt>
                <c:pt idx="27">
                  <c:v>363.81089420020044</c:v>
                </c:pt>
                <c:pt idx="28">
                  <c:v>365.83432212730315</c:v>
                </c:pt>
                <c:pt idx="29">
                  <c:v>367.79006718512812</c:v>
                </c:pt>
                <c:pt idx="30">
                  <c:v>369.68248319921906</c:v>
                </c:pt>
                <c:pt idx="31">
                  <c:v>371.51551625454687</c:v>
                </c:pt>
                <c:pt idx="32">
                  <c:v>373.29275416127786</c:v>
                </c:pt>
                <c:pt idx="33">
                  <c:v>375.01746862901655</c:v>
                </c:pt>
                <c:pt idx="34">
                  <c:v>376.69265140386818</c:v>
                </c:pt>
                <c:pt idx="35">
                  <c:v>378.32104537770061</c:v>
                </c:pt>
                <c:pt idx="36">
                  <c:v>379.90517148725189</c:v>
                </c:pt>
                <c:pt idx="37">
                  <c:v>381.4473520695484</c:v>
                </c:pt>
                <c:pt idx="38">
                  <c:v>382.94973122007315</c:v>
                </c:pt>
                <c:pt idx="39">
                  <c:v>384.41429260418818</c:v>
                </c:pt>
                <c:pt idx="40">
                  <c:v>385.84287509518822</c:v>
                </c:pt>
                <c:pt idx="41">
                  <c:v>387.23718654995849</c:v>
                </c:pt>
                <c:pt idx="42">
                  <c:v>388.59881598247188</c:v>
                </c:pt>
                <c:pt idx="43">
                  <c:v>389.92924435386442</c:v>
                </c:pt>
                <c:pt idx="44">
                  <c:v>391.22985416373388</c:v>
                </c:pt>
                <c:pt idx="45">
                  <c:v>392.50193799916008</c:v>
                </c:pt>
                <c:pt idx="46">
                  <c:v>393.74670617459492</c:v>
                </c:pt>
                <c:pt idx="47">
                  <c:v>394.96529357632875</c:v>
                </c:pt>
                <c:pt idx="48">
                  <c:v>396.15876580897014</c:v>
                </c:pt>
                <c:pt idx="49">
                  <c:v>397.32812472772264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68-4E2F-9CD5-3E69FA940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Flask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0215463692038496"/>
          <c:y val="0.3430555555555555"/>
          <c:w val="0.31451202974628167"/>
          <c:h val="0.25647710702828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'0.02 (master)'!$AZ$11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'0.02 (master)'!$AY$12:$AY$16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'0.02 (master)'!$AZ$12:$AZ$16</c:f>
              <c:numCache>
                <c:formatCode>0</c:formatCode>
                <c:ptCount val="5"/>
                <c:pt idx="0">
                  <c:v>195.78721148872694</c:v>
                </c:pt>
                <c:pt idx="1">
                  <c:v>170.36048967452587</c:v>
                </c:pt>
                <c:pt idx="2">
                  <c:v>176.75226745997</c:v>
                </c:pt>
                <c:pt idx="3">
                  <c:v>175.12213759201245</c:v>
                </c:pt>
                <c:pt idx="4">
                  <c:v>175.53637234828025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79-4CB1-B457-5FE56ED8A4EF}"/>
            </c:ext>
          </c:extLst>
        </c:ser>
        <c:ser>
          <c:idx val="1"/>
          <c:order val="1"/>
          <c:tx>
            <c:strRef>
              <c:f>'0.02 (master)'!$BA$11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'0.02 (master)'!$AY$12:$AY$16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'0.02 (master)'!$BA$12:$BA$16</c:f>
              <c:numCache>
                <c:formatCode>0</c:formatCode>
                <c:ptCount val="5"/>
                <c:pt idx="0">
                  <c:v>122.07778680014044</c:v>
                </c:pt>
                <c:pt idx="1">
                  <c:v>238.58226855524833</c:v>
                </c:pt>
                <c:pt idx="2">
                  <c:v>213.94324300826878</c:v>
                </c:pt>
                <c:pt idx="3">
                  <c:v>218.61049635113548</c:v>
                </c:pt>
                <c:pt idx="4">
                  <c:v>217.7078545262429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79-4CB1-B457-5FE56ED8A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'0.02 (master)'!$C$9</c:f>
              <c:strCache>
                <c:ptCount val="1"/>
                <c:pt idx="0">
                  <c:v>0.030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'0.02 (master)'!$B$21:$B$70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'0.02 (master)'!$AY$21:$AY$70</c:f>
              <c:numCache>
                <c:formatCode>0.00</c:formatCode>
                <c:ptCount val="50"/>
                <c:pt idx="0">
                  <c:v>1.4964147619594401</c:v>
                </c:pt>
                <c:pt idx="1">
                  <c:v>2.2829599482062766</c:v>
                </c:pt>
                <c:pt idx="2">
                  <c:v>2.9572140219108856</c:v>
                </c:pt>
                <c:pt idx="3">
                  <c:v>3.5611523342868638</c:v>
                </c:pt>
                <c:pt idx="4">
                  <c:v>4.1195198884288171</c:v>
                </c:pt>
                <c:pt idx="5">
                  <c:v>4.6462999343367555</c:v>
                </c:pt>
                <c:pt idx="6">
                  <c:v>5.1500888707765728</c:v>
                </c:pt>
                <c:pt idx="7">
                  <c:v>5.6378220970164676</c:v>
                </c:pt>
                <c:pt idx="8">
                  <c:v>6.1102202512651989</c:v>
                </c:pt>
                <c:pt idx="9">
                  <c:v>6.5736659222153317</c:v>
                </c:pt>
                <c:pt idx="10">
                  <c:v>7.0307630352816002</c:v>
                </c:pt>
                <c:pt idx="11">
                  <c:v>7.4832318456416429</c:v>
                </c:pt>
                <c:pt idx="12">
                  <c:v>7.9323918184571616</c:v>
                </c:pt>
                <c:pt idx="13">
                  <c:v>8.3792895725496557</c:v>
                </c:pt>
                <c:pt idx="14">
                  <c:v>8.8247539166955988</c:v>
                </c:pt>
                <c:pt idx="15">
                  <c:v>9.2694237510311588</c:v>
                </c:pt>
                <c:pt idx="16">
                  <c:v>9.7137601364552442</c:v>
                </c:pt>
                <c:pt idx="17">
                  <c:v>10.158047741500194</c:v>
                </c:pt>
                <c:pt idx="18">
                  <c:v>10.602389593806262</c:v>
                </c:pt>
                <c:pt idx="19">
                  <c:v>11.046699021614607</c:v>
                </c:pt>
                <c:pt idx="20">
                  <c:v>11.490693062477549</c:v>
                </c:pt>
                <c:pt idx="21">
                  <c:v>11.93389198201916</c:v>
                </c:pt>
                <c:pt idx="22">
                  <c:v>12.37562942679409</c:v>
                </c:pt>
                <c:pt idx="23">
                  <c:v>12.815076703138514</c:v>
                </c:pt>
                <c:pt idx="24">
                  <c:v>13.251282490600914</c:v>
                </c:pt>
                <c:pt idx="25">
                  <c:v>13.683226119858947</c:v>
                </c:pt>
                <c:pt idx="26">
                  <c:v>14.109879033622576</c:v>
                </c:pt>
                <c:pt idx="27">
                  <c:v>14.530266261532901</c:v>
                </c:pt>
                <c:pt idx="28">
                  <c:v>14.94351874839273</c:v>
                </c:pt>
                <c:pt idx="29">
                  <c:v>15.348908764402719</c:v>
                </c:pt>
                <c:pt idx="30">
                  <c:v>15.745864151667577</c:v>
                </c:pt>
                <c:pt idx="31">
                  <c:v>16.133961798898788</c:v>
                </c:pt>
                <c:pt idx="32">
                  <c:v>16.512905121672432</c:v>
                </c:pt>
                <c:pt idx="33">
                  <c:v>16.882493321247804</c:v>
                </c:pt>
                <c:pt idx="34">
                  <c:v>17.242591261289917</c:v>
                </c:pt>
                <c:pt idx="35">
                  <c:v>17.593108020508126</c:v>
                </c:pt>
                <c:pt idx="36">
                  <c:v>17.933990015237903</c:v>
                </c:pt>
                <c:pt idx="37">
                  <c:v>18.265231596130665</c:v>
                </c:pt>
                <c:pt idx="38">
                  <c:v>18.586902671005127</c:v>
                </c:pt>
                <c:pt idx="39">
                  <c:v>18.899189521385338</c:v>
                </c:pt>
                <c:pt idx="40">
                  <c:v>19.202441810531027</c:v>
                </c:pt>
                <c:pt idx="41">
                  <c:v>19.49721607211243</c:v>
                </c:pt>
                <c:pt idx="42">
                  <c:v>19.784304064770218</c:v>
                </c:pt>
                <c:pt idx="43">
                  <c:v>20.06473384835973</c:v>
                </c:pt>
                <c:pt idx="44">
                  <c:v>20.339733184317549</c:v>
                </c:pt>
                <c:pt idx="45">
                  <c:v>20.61065001748678</c:v>
                </c:pt>
                <c:pt idx="46">
                  <c:v>20.878834202821373</c:v>
                </c:pt>
                <c:pt idx="47">
                  <c:v>21.145497944109934</c:v>
                </c:pt>
                <c:pt idx="48">
                  <c:v>21.411587223917184</c:v>
                </c:pt>
                <c:pt idx="49">
                  <c:v>21.677708289045373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A1-4FED-B7CC-80DBDBAF0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5"/>
          <c:order val="0"/>
          <c:tx>
            <c:strRef>
              <c:f>'0.01'!$C$9</c:f>
              <c:strCache>
                <c:ptCount val="1"/>
                <c:pt idx="0">
                  <c:v>0.015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tint val="5000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'0.01'!$A$21:$A$70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'0.01'!$BB$21:$BB$71</c:f>
              <c:numCache>
                <c:formatCode>0</c:formatCode>
                <c:ptCount val="51"/>
                <c:pt idx="0">
                  <c:v>126.98332909053688</c:v>
                </c:pt>
                <c:pt idx="1">
                  <c:v>182.45677057790004</c:v>
                </c:pt>
                <c:pt idx="2">
                  <c:v>215.83864985870258</c:v>
                </c:pt>
                <c:pt idx="3">
                  <c:v>240.01500354254105</c:v>
                </c:pt>
                <c:pt idx="4">
                  <c:v>258.5355345199572</c:v>
                </c:pt>
                <c:pt idx="5">
                  <c:v>273.0704592976864</c:v>
                </c:pt>
                <c:pt idx="6">
                  <c:v>284.58884432575172</c:v>
                </c:pt>
                <c:pt idx="7">
                  <c:v>292.64658349421512</c:v>
                </c:pt>
                <c:pt idx="8">
                  <c:v>299.27485607539489</c:v>
                </c:pt>
                <c:pt idx="9">
                  <c:v>305.17123948017354</c:v>
                </c:pt>
                <c:pt idx="10">
                  <c:v>310.51995860749946</c:v>
                </c:pt>
                <c:pt idx="11">
                  <c:v>315.41956261849316</c:v>
                </c:pt>
                <c:pt idx="12">
                  <c:v>319.94063022944852</c:v>
                </c:pt>
                <c:pt idx="13">
                  <c:v>324.13777117498876</c:v>
                </c:pt>
                <c:pt idx="14">
                  <c:v>328.05445359655573</c:v>
                </c:pt>
                <c:pt idx="15">
                  <c:v>331.72589734405693</c:v>
                </c:pt>
                <c:pt idx="16">
                  <c:v>335.18104969212624</c:v>
                </c:pt>
                <c:pt idx="17">
                  <c:v>338.44399689859591</c:v>
                </c:pt>
                <c:pt idx="18">
                  <c:v>341.53499829583973</c:v>
                </c:pt>
                <c:pt idx="19">
                  <c:v>344.47125859204846</c:v>
                </c:pt>
                <c:pt idx="20">
                  <c:v>347.26751428236014</c:v>
                </c:pt>
                <c:pt idx="21">
                  <c:v>349.93648549290435</c:v>
                </c:pt>
                <c:pt idx="22">
                  <c:v>352.48922874744227</c:v>
                </c:pt>
                <c:pt idx="23">
                  <c:v>354.93541567150828</c:v>
                </c:pt>
                <c:pt idx="24">
                  <c:v>357.28355556901442</c:v>
                </c:pt>
                <c:pt idx="25">
                  <c:v>359.54117492983949</c:v>
                </c:pt>
                <c:pt idx="26">
                  <c:v>361.71496351061251</c:v>
                </c:pt>
                <c:pt idx="27">
                  <c:v>363.81089420020044</c:v>
                </c:pt>
                <c:pt idx="28">
                  <c:v>365.83432212730315</c:v>
                </c:pt>
                <c:pt idx="29">
                  <c:v>367.79006718512812</c:v>
                </c:pt>
                <c:pt idx="30">
                  <c:v>369.68248319921906</c:v>
                </c:pt>
                <c:pt idx="31">
                  <c:v>371.51551625454687</c:v>
                </c:pt>
                <c:pt idx="32">
                  <c:v>373.29275416127786</c:v>
                </c:pt>
                <c:pt idx="33">
                  <c:v>375.01746862901655</c:v>
                </c:pt>
                <c:pt idx="34">
                  <c:v>376.69265140386818</c:v>
                </c:pt>
                <c:pt idx="35">
                  <c:v>378.32104537770061</c:v>
                </c:pt>
                <c:pt idx="36">
                  <c:v>379.90517148725189</c:v>
                </c:pt>
                <c:pt idx="37">
                  <c:v>381.4473520695484</c:v>
                </c:pt>
                <c:pt idx="38">
                  <c:v>382.94973122007315</c:v>
                </c:pt>
                <c:pt idx="39">
                  <c:v>384.41429260418818</c:v>
                </c:pt>
                <c:pt idx="40">
                  <c:v>385.84287509518822</c:v>
                </c:pt>
                <c:pt idx="41">
                  <c:v>387.23718654995849</c:v>
                </c:pt>
                <c:pt idx="42">
                  <c:v>388.59881598247188</c:v>
                </c:pt>
                <c:pt idx="43">
                  <c:v>389.92924435386442</c:v>
                </c:pt>
                <c:pt idx="44">
                  <c:v>391.22985416373388</c:v>
                </c:pt>
                <c:pt idx="45">
                  <c:v>392.50193799916008</c:v>
                </c:pt>
                <c:pt idx="46">
                  <c:v>393.74670617459492</c:v>
                </c:pt>
                <c:pt idx="47">
                  <c:v>394.96529357632875</c:v>
                </c:pt>
                <c:pt idx="48">
                  <c:v>396.15876580897014</c:v>
                </c:pt>
                <c:pt idx="49">
                  <c:v>397.32812472772264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0E-414F-83C9-37E69CA84157}"/>
            </c:ext>
          </c:extLst>
        </c:ser>
        <c:ser>
          <c:idx val="0"/>
          <c:order val="1"/>
          <c:tx>
            <c:strRef>
              <c:f>'0.02 (master)'!$C$9</c:f>
              <c:strCache>
                <c:ptCount val="1"/>
                <c:pt idx="0">
                  <c:v>0.030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'0.02 (master)'!$A$21:$A$70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'0.02 (master)'!$BB$21:$BB$70</c:f>
              <c:numCache>
                <c:formatCode>0</c:formatCode>
                <c:ptCount val="50"/>
                <c:pt idx="0">
                  <c:v>174.44281676869713</c:v>
                </c:pt>
                <c:pt idx="1">
                  <c:v>233.81036793680917</c:v>
                </c:pt>
                <c:pt idx="2">
                  <c:v>274.34903003962086</c:v>
                </c:pt>
                <c:pt idx="3">
                  <c:v>303.98634732916065</c:v>
                </c:pt>
                <c:pt idx="4">
                  <c:v>326.64511027148802</c:v>
                </c:pt>
                <c:pt idx="5">
                  <c:v>344.40197107476405</c:v>
                </c:pt>
                <c:pt idx="6">
                  <c:v>359.27644827139255</c:v>
                </c:pt>
                <c:pt idx="7">
                  <c:v>369.91514400413473</c:v>
                </c:pt>
                <c:pt idx="8">
                  <c:v>379.05875569294039</c:v>
                </c:pt>
                <c:pt idx="9">
                  <c:v>387.24323678039184</c:v>
                </c:pt>
                <c:pt idx="10">
                  <c:v>394.67430777148246</c:v>
                </c:pt>
                <c:pt idx="11">
                  <c:v>401.4810606774542</c:v>
                </c:pt>
                <c:pt idx="12">
                  <c:v>407.75927047184928</c:v>
                </c:pt>
                <c:pt idx="13">
                  <c:v>413.58371879945651</c:v>
                </c:pt>
                <c:pt idx="14">
                  <c:v>419.01421243772944</c:v>
                </c:pt>
                <c:pt idx="15">
                  <c:v>424.09939540771211</c:v>
                </c:pt>
                <c:pt idx="16">
                  <c:v>428.87938658195151</c:v>
                </c:pt>
                <c:pt idx="17">
                  <c:v>433.38767385934636</c:v>
                </c:pt>
                <c:pt idx="18">
                  <c:v>437.65250697295511</c:v>
                </c:pt>
                <c:pt idx="19">
                  <c:v>441.69794118805567</c:v>
                </c:pt>
                <c:pt idx="20">
                  <c:v>445.54463230009912</c:v>
                </c:pt>
                <c:pt idx="21">
                  <c:v>449.21045105023506</c:v>
                </c:pt>
                <c:pt idx="22">
                  <c:v>452.71096419753849</c:v>
                </c:pt>
                <c:pt idx="23">
                  <c:v>456.05981563613602</c:v>
                </c:pt>
                <c:pt idx="24">
                  <c:v>459.26903155917483</c:v>
                </c:pt>
                <c:pt idx="25">
                  <c:v>462.34926719040362</c:v>
                </c:pt>
                <c:pt idx="26">
                  <c:v>465.31000805253132</c:v>
                </c:pt>
                <c:pt idx="27">
                  <c:v>468.15973549540263</c:v>
                </c:pt>
                <c:pt idx="28">
                  <c:v>470.90606385911133</c:v>
                </c:pt>
                <c:pt idx="29">
                  <c:v>473.55585492676846</c:v>
                </c:pt>
                <c:pt idx="30">
                  <c:v>476.11531404592893</c:v>
                </c:pt>
                <c:pt idx="31">
                  <c:v>478.59007134117968</c:v>
                </c:pt>
                <c:pt idx="32">
                  <c:v>480.98525071586255</c:v>
                </c:pt>
                <c:pt idx="33">
                  <c:v>483.30552878681453</c:v>
                </c:pt>
                <c:pt idx="34">
                  <c:v>485.55518546848532</c:v>
                </c:pt>
                <c:pt idx="35">
                  <c:v>487.7381475901625</c:v>
                </c:pt>
                <c:pt idx="36">
                  <c:v>489.8580266692145</c:v>
                </c:pt>
                <c:pt idx="37">
                  <c:v>491.91815175724594</c:v>
                </c:pt>
                <c:pt idx="38">
                  <c:v>493.92159811219767</c:v>
                </c:pt>
                <c:pt idx="39">
                  <c:v>495.87121231826183</c:v>
                </c:pt>
                <c:pt idx="40">
                  <c:v>497.76963436981976</c:v>
                </c:pt>
                <c:pt idx="41">
                  <c:v>499.61931715002117</c:v>
                </c:pt>
                <c:pt idx="42">
                  <c:v>501.42254366489965</c:v>
                </c:pt>
                <c:pt idx="43">
                  <c:v>503.1814423368179</c:v>
                </c:pt>
                <c:pt idx="44">
                  <c:v>504.89800061405299</c:v>
                </c:pt>
                <c:pt idx="45">
                  <c:v>506.574077114484</c:v>
                </c:pt>
                <c:pt idx="46">
                  <c:v>508.21141248907458</c:v>
                </c:pt>
                <c:pt idx="47">
                  <c:v>509.81163916393575</c:v>
                </c:pt>
                <c:pt idx="48">
                  <c:v>511.37629009720757</c:v>
                </c:pt>
                <c:pt idx="49">
                  <c:v>512.90680666805315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17-419C-8355-C87148530579}"/>
            </c:ext>
          </c:extLst>
        </c:ser>
        <c:ser>
          <c:idx val="2"/>
          <c:order val="2"/>
          <c:tx>
            <c:strRef>
              <c:f>'0.08'!$C$9</c:f>
              <c:strCache>
                <c:ptCount val="1"/>
                <c:pt idx="0">
                  <c:v>0.080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'0.08'!$A$21:$A$70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'0.08'!$BB$21:$BB$70</c:f>
              <c:numCache>
                <c:formatCode>0</c:formatCode>
                <c:ptCount val="50"/>
                <c:pt idx="0">
                  <c:v>247.42305506247322</c:v>
                </c:pt>
                <c:pt idx="1">
                  <c:v>321.64372461596093</c:v>
                </c:pt>
                <c:pt idx="2">
                  <c:v>373.33954744814889</c:v>
                </c:pt>
                <c:pt idx="3">
                  <c:v>410.30758323683193</c:v>
                </c:pt>
                <c:pt idx="4">
                  <c:v>441.89481856535781</c:v>
                </c:pt>
                <c:pt idx="5">
                  <c:v>462.25050999231502</c:v>
                </c:pt>
                <c:pt idx="6">
                  <c:v>478.82987839564089</c:v>
                </c:pt>
                <c:pt idx="7">
                  <c:v>493.13252244179938</c:v>
                </c:pt>
                <c:pt idx="8">
                  <c:v>505.73417670574304</c:v>
                </c:pt>
                <c:pt idx="9">
                  <c:v>516.98169916059692</c:v>
                </c:pt>
                <c:pt idx="10">
                  <c:v>527.12049229180502</c:v>
                </c:pt>
                <c:pt idx="11">
                  <c:v>536.33426886334735</c:v>
                </c:pt>
                <c:pt idx="12">
                  <c:v>544.76476474630022</c:v>
                </c:pt>
                <c:pt idx="13">
                  <c:v>552.52375552089245</c:v>
                </c:pt>
                <c:pt idx="14">
                  <c:v>559.7009832577894</c:v>
                </c:pt>
                <c:pt idx="15">
                  <c:v>566.369603321976</c:v>
                </c:pt>
                <c:pt idx="16">
                  <c:v>572.59003739345235</c:v>
                </c:pt>
                <c:pt idx="17">
                  <c:v>578.41276470649257</c:v>
                </c:pt>
                <c:pt idx="18">
                  <c:v>583.88038584788649</c:v>
                </c:pt>
                <c:pt idx="19">
                  <c:v>589.02917620388166</c:v>
                </c:pt>
                <c:pt idx="20">
                  <c:v>593.89027386213695</c:v>
                </c:pt>
                <c:pt idx="21">
                  <c:v>598.4906008450082</c:v>
                </c:pt>
                <c:pt idx="22">
                  <c:v>602.85358659974838</c:v>
                </c:pt>
                <c:pt idx="23">
                  <c:v>606.99974268855522</c:v>
                </c:pt>
                <c:pt idx="24">
                  <c:v>610.94712401396032</c:v>
                </c:pt>
                <c:pt idx="25">
                  <c:v>614.71170247678799</c:v>
                </c:pt>
                <c:pt idx="26">
                  <c:v>618.30767230742094</c:v>
                </c:pt>
                <c:pt idx="27">
                  <c:v>621.74770154480018</c:v>
                </c:pt>
                <c:pt idx="28">
                  <c:v>625.04314067707628</c:v>
                </c:pt>
                <c:pt idx="29">
                  <c:v>628.20419691323593</c:v>
                </c:pt>
                <c:pt idx="30">
                  <c:v>631.24008066185615</c:v>
                </c:pt>
                <c:pt idx="31">
                  <c:v>634.15912936931772</c:v>
                </c:pt>
                <c:pt idx="32">
                  <c:v>636.9689127881411</c:v>
                </c:pt>
                <c:pt idx="33">
                  <c:v>639.67632291669452</c:v>
                </c:pt>
                <c:pt idx="34">
                  <c:v>642.28765120995331</c:v>
                </c:pt>
                <c:pt idx="35">
                  <c:v>644.80865516067627</c:v>
                </c:pt>
                <c:pt idx="36">
                  <c:v>647.24461595722585</c:v>
                </c:pt>
                <c:pt idx="37">
                  <c:v>649.6003886131042</c:v>
                </c:pt>
                <c:pt idx="38">
                  <c:v>651.88044571535443</c:v>
                </c:pt>
                <c:pt idx="39">
                  <c:v>654.08891574018412</c:v>
                </c:pt>
                <c:pt idx="40">
                  <c:v>656.22961672378881</c:v>
                </c:pt>
                <c:pt idx="41">
                  <c:v>658.30608594626165</c:v>
                </c:pt>
                <c:pt idx="42">
                  <c:v>660.32160618034516</c:v>
                </c:pt>
                <c:pt idx="43">
                  <c:v>662.27922896979737</c:v>
                </c:pt>
                <c:pt idx="44">
                  <c:v>664.18179533046282</c:v>
                </c:pt>
                <c:pt idx="45">
                  <c:v>666.03195420783743</c:v>
                </c:pt>
                <c:pt idx="46">
                  <c:v>667.83217897560667</c:v>
                </c:pt>
                <c:pt idx="47">
                  <c:v>669.58478221848259</c:v>
                </c:pt>
                <c:pt idx="48">
                  <c:v>671.29192900817441</c:v>
                </c:pt>
                <c:pt idx="49">
                  <c:v>672.95564885230829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17-419C-8355-C87148530579}"/>
            </c:ext>
          </c:extLst>
        </c:ser>
        <c:ser>
          <c:idx val="1"/>
          <c:order val="3"/>
          <c:tx>
            <c:strRef>
              <c:f>'0.02'!$C$9</c:f>
              <c:strCache>
                <c:ptCount val="1"/>
                <c:pt idx="0">
                  <c:v>0.050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'0.02'!$A$21:$A$70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'0.02'!$BB$21:$BB$70</c:f>
              <c:numCache>
                <c:formatCode>0</c:formatCode>
                <c:ptCount val="50"/>
                <c:pt idx="0">
                  <c:v>213.72582831573123</c:v>
                </c:pt>
                <c:pt idx="1">
                  <c:v>277.6696328465942</c:v>
                </c:pt>
                <c:pt idx="2">
                  <c:v>323.74786485913648</c:v>
                </c:pt>
                <c:pt idx="3">
                  <c:v>357.4123664920204</c:v>
                </c:pt>
                <c:pt idx="4">
                  <c:v>382.91671489451107</c:v>
                </c:pt>
                <c:pt idx="5">
                  <c:v>405.26525842527224</c:v>
                </c:pt>
                <c:pt idx="6">
                  <c:v>420.26308528748041</c:v>
                </c:pt>
                <c:pt idx="7">
                  <c:v>432.81606383014446</c:v>
                </c:pt>
                <c:pt idx="8">
                  <c:v>443.87375246576903</c:v>
                </c:pt>
                <c:pt idx="9">
                  <c:v>453.78747474941332</c:v>
                </c:pt>
                <c:pt idx="10">
                  <c:v>462.77001849344401</c:v>
                </c:pt>
                <c:pt idx="11">
                  <c:v>470.97532988156246</c:v>
                </c:pt>
                <c:pt idx="12">
                  <c:v>478.521322596662</c:v>
                </c:pt>
                <c:pt idx="13">
                  <c:v>485.50082455137328</c:v>
                </c:pt>
                <c:pt idx="14">
                  <c:v>491.9883362935368</c:v>
                </c:pt>
                <c:pt idx="15">
                  <c:v>498.04459706687072</c:v>
                </c:pt>
                <c:pt idx="16">
                  <c:v>503.71979699457847</c:v>
                </c:pt>
                <c:pt idx="17">
                  <c:v>509.05589745585564</c:v>
                </c:pt>
                <c:pt idx="18">
                  <c:v>514.08834326300666</c:v>
                </c:pt>
                <c:pt idx="19">
                  <c:v>518.84734937461519</c:v>
                </c:pt>
                <c:pt idx="20">
                  <c:v>523.35888356740531</c:v>
                </c:pt>
                <c:pt idx="21">
                  <c:v>527.64542774284882</c:v>
                </c:pt>
                <c:pt idx="22">
                  <c:v>531.72657536173074</c:v>
                </c:pt>
                <c:pt idx="23">
                  <c:v>535.61950574362595</c:v>
                </c:pt>
                <c:pt idx="24">
                  <c:v>539.33936458557662</c:v>
                </c:pt>
                <c:pt idx="25">
                  <c:v>542.89957217675396</c:v>
                </c:pt>
                <c:pt idx="26">
                  <c:v>546.31207524154524</c:v>
                </c:pt>
                <c:pt idx="27">
                  <c:v>549.58755438096694</c:v>
                </c:pt>
                <c:pt idx="28">
                  <c:v>552.73559621025061</c:v>
                </c:pt>
                <c:pt idx="29">
                  <c:v>555.76483718178247</c:v>
                </c:pt>
                <c:pt idx="30">
                  <c:v>558.68308451588598</c:v>
                </c:pt>
                <c:pt idx="31">
                  <c:v>561.49741848506926</c:v>
                </c:pt>
                <c:pt idx="32">
                  <c:v>564.21427940426179</c:v>
                </c:pt>
                <c:pt idx="33">
                  <c:v>566.83954199537345</c:v>
                </c:pt>
                <c:pt idx="34">
                  <c:v>569.37857926569302</c:v>
                </c:pt>
                <c:pt idx="35">
                  <c:v>571.83631762753248</c:v>
                </c:pt>
                <c:pt idx="36">
                  <c:v>574.21728466288346</c:v>
                </c:pt>
                <c:pt idx="37">
                  <c:v>576.52565068081242</c:v>
                </c:pt>
                <c:pt idx="38">
                  <c:v>578.76526501139142</c:v>
                </c:pt>
                <c:pt idx="39">
                  <c:v>580.93968781648289</c:v>
                </c:pt>
                <c:pt idx="40">
                  <c:v>583.05221806584768</c:v>
                </c:pt>
                <c:pt idx="41">
                  <c:v>585.10591822008496</c:v>
                </c:pt>
                <c:pt idx="42">
                  <c:v>587.10363607468662</c:v>
                </c:pt>
                <c:pt idx="43">
                  <c:v>589.04802414797132</c:v>
                </c:pt>
                <c:pt idx="44">
                  <c:v>590.9415569367427</c:v>
                </c:pt>
                <c:pt idx="45">
                  <c:v>592.78654631475831</c:v>
                </c:pt>
                <c:pt idx="46">
                  <c:v>594.58515530854652</c:v>
                </c:pt>
                <c:pt idx="47">
                  <c:v>596.33941045126335</c:v>
                </c:pt>
                <c:pt idx="48">
                  <c:v>598.05121288690373</c:v>
                </c:pt>
                <c:pt idx="49">
                  <c:v>599.72234837330996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17-419C-8355-C87148530579}"/>
            </c:ext>
          </c:extLst>
        </c:ser>
        <c:ser>
          <c:idx val="3"/>
          <c:order val="4"/>
          <c:tx>
            <c:strRef>
              <c:f>'0.12'!$C$9</c:f>
              <c:strCache>
                <c:ptCount val="1"/>
                <c:pt idx="0">
                  <c:v>0.120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'0.12'!$A$21:$A$70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'0.12'!$BB$21:$BB$70</c:f>
              <c:numCache>
                <c:formatCode>0</c:formatCode>
                <c:ptCount val="50"/>
                <c:pt idx="0">
                  <c:v>282.23088266141667</c:v>
                </c:pt>
                <c:pt idx="1">
                  <c:v>362.99657522149874</c:v>
                </c:pt>
                <c:pt idx="2">
                  <c:v>418.69604067913798</c:v>
                </c:pt>
                <c:pt idx="3">
                  <c:v>457.54661572006927</c:v>
                </c:pt>
                <c:pt idx="4">
                  <c:v>489.86567229521489</c:v>
                </c:pt>
                <c:pt idx="5">
                  <c:v>511.88548877492138</c:v>
                </c:pt>
                <c:pt idx="6">
                  <c:v>529.91754647782193</c:v>
                </c:pt>
                <c:pt idx="7">
                  <c:v>545.39281202304142</c:v>
                </c:pt>
                <c:pt idx="8">
                  <c:v>558.93576198206563</c:v>
                </c:pt>
                <c:pt idx="9">
                  <c:v>570.94205908643323</c:v>
                </c:pt>
                <c:pt idx="10">
                  <c:v>581.69481413114625</c:v>
                </c:pt>
                <c:pt idx="11">
                  <c:v>591.40621508842798</c:v>
                </c:pt>
                <c:pt idx="12">
                  <c:v>600.23977234918937</c:v>
                </c:pt>
                <c:pt idx="13">
                  <c:v>608.32419990939718</c:v>
                </c:pt>
                <c:pt idx="14">
                  <c:v>615.76262826525715</c:v>
                </c:pt>
                <c:pt idx="15">
                  <c:v>622.63894431093433</c:v>
                </c:pt>
                <c:pt idx="16">
                  <c:v>629.02227676123277</c:v>
                </c:pt>
                <c:pt idx="17">
                  <c:v>634.97024433323668</c:v>
                </c:pt>
                <c:pt idx="18">
                  <c:v>640.5313558965795</c:v>
                </c:pt>
                <c:pt idx="19">
                  <c:v>645.74681569009385</c:v>
                </c:pt>
                <c:pt idx="20">
                  <c:v>650.65190255625555</c:v>
                </c:pt>
                <c:pt idx="21">
                  <c:v>655.27703859027179</c:v>
                </c:pt>
                <c:pt idx="22">
                  <c:v>659.6486276420078</c:v>
                </c:pt>
                <c:pt idx="23">
                  <c:v>663.78972077092862</c:v>
                </c:pt>
                <c:pt idx="24">
                  <c:v>667.7205498577257</c:v>
                </c:pt>
                <c:pt idx="25">
                  <c:v>671.45895955064566</c:v>
                </c:pt>
                <c:pt idx="26">
                  <c:v>675.02075995062899</c:v>
                </c:pt>
                <c:pt idx="27">
                  <c:v>678.4200168755201</c:v>
                </c:pt>
                <c:pt idx="28">
                  <c:v>681.66929250658563</c:v>
                </c:pt>
                <c:pt idx="29">
                  <c:v>684.77984625420095</c:v>
                </c:pt>
                <c:pt idx="30">
                  <c:v>687.76180347439913</c:v>
                </c:pt>
                <c:pt idx="31">
                  <c:v>690.62429801090661</c:v>
                </c:pt>
                <c:pt idx="32">
                  <c:v>693.37559327954102</c:v>
                </c:pt>
                <c:pt idx="33">
                  <c:v>696.02318564823997</c:v>
                </c:pt>
                <c:pt idx="34">
                  <c:v>698.57389312126588</c:v>
                </c:pt>
                <c:pt idx="35">
                  <c:v>701.03393175583165</c:v>
                </c:pt>
                <c:pt idx="36">
                  <c:v>703.40898178375721</c:v>
                </c:pt>
                <c:pt idx="37">
                  <c:v>705.70424505039682</c:v>
                </c:pt>
                <c:pt idx="38">
                  <c:v>707.92449509612788</c:v>
                </c:pt>
                <c:pt idx="39">
                  <c:v>710.07412097572251</c:v>
                </c:pt>
                <c:pt idx="40">
                  <c:v>712.15716572550593</c:v>
                </c:pt>
                <c:pt idx="41">
                  <c:v>714.17736023783948</c:v>
                </c:pt>
                <c:pt idx="42">
                  <c:v>716.13815317986814</c:v>
                </c:pt>
                <c:pt idx="43">
                  <c:v>718.04273749298852</c:v>
                </c:pt>
                <c:pt idx="44">
                  <c:v>719.89407392673729</c:v>
                </c:pt>
                <c:pt idx="45">
                  <c:v>721.69491199231948</c:v>
                </c:pt>
                <c:pt idx="46">
                  <c:v>723.44780866407314</c:v>
                </c:pt>
                <c:pt idx="47">
                  <c:v>725.15514510966591</c:v>
                </c:pt>
                <c:pt idx="48">
                  <c:v>726.81914168999424</c:v>
                </c:pt>
                <c:pt idx="49">
                  <c:v>728.44187143626618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17-419C-8355-C87148530579}"/>
            </c:ext>
          </c:extLst>
        </c:ser>
        <c:ser>
          <c:idx val="4"/>
          <c:order val="5"/>
          <c:tx>
            <c:v>0.05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'0.02 (master)'!$W$5:$W$9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'0.02 (master)'!$X$5:$X$9</c:f>
              <c:numCache>
                <c:formatCode>General</c:formatCode>
                <c:ptCount val="5"/>
                <c:pt idx="0">
                  <c:v>360</c:v>
                </c:pt>
                <c:pt idx="1">
                  <c:v>400</c:v>
                </c:pt>
                <c:pt idx="2">
                  <c:v>430</c:v>
                </c:pt>
                <c:pt idx="3">
                  <c:v>470</c:v>
                </c:pt>
                <c:pt idx="4">
                  <c:v>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C17-419C-8355-C87148530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8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Flash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1492458070286258"/>
          <c:y val="0.45102220010309096"/>
          <c:w val="0.21834255982257117"/>
          <c:h val="0.3552919429089422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'0.02 (master)'!$H$4</c:f>
              <c:strCache>
                <c:ptCount val="1"/>
                <c:pt idx="0">
                  <c:v>POWER LAW 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8058766557028167"/>
                  <c:y val="-0.525828448216813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'0.02 (master)'!$G$6:$G$10</c:f>
              <c:numCache>
                <c:formatCode>0.000</c:formatCode>
                <c:ptCount val="5"/>
                <c:pt idx="0" formatCode="General">
                  <c:v>1.4999999999999999E-2</c:v>
                </c:pt>
                <c:pt idx="1">
                  <c:v>0.03</c:v>
                </c:pt>
                <c:pt idx="2" formatCode="General">
                  <c:v>0.05</c:v>
                </c:pt>
                <c:pt idx="3" formatCode="General">
                  <c:v>0.08</c:v>
                </c:pt>
                <c:pt idx="4" formatCode="General">
                  <c:v>0.12</c:v>
                </c:pt>
              </c:numCache>
            </c:numRef>
          </c:xVal>
          <c:yVal>
            <c:numRef>
              <c:f>'0.02 (master)'!$J$6:$J$10</c:f>
              <c:numCache>
                <c:formatCode>0</c:formatCode>
                <c:ptCount val="5"/>
                <c:pt idx="0">
                  <c:v>660.68353215683953</c:v>
                </c:pt>
                <c:pt idx="1">
                  <c:v>224.75971583504571</c:v>
                </c:pt>
                <c:pt idx="2">
                  <c:v>112.72274903876166</c:v>
                </c:pt>
                <c:pt idx="3">
                  <c:v>63.561711483470482</c:v>
                </c:pt>
                <c:pt idx="4">
                  <c:v>39.451470786388398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31A-4898-8D19-7F5C0CDFF2C4}"/>
            </c:ext>
          </c:extLst>
        </c:ser>
        <c:ser>
          <c:idx val="1"/>
          <c:order val="1"/>
          <c:tx>
            <c:strRef>
              <c:f>'0.02 (master)'!$N$4</c:f>
              <c:strCache>
                <c:ptCount val="1"/>
                <c:pt idx="0">
                  <c:v>LOG 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7240206284536288E-2"/>
                  <c:y val="-0.52129770480387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'0.02 (master)'!$G$6:$G$10</c:f>
              <c:numCache>
                <c:formatCode>0.000</c:formatCode>
                <c:ptCount val="5"/>
                <c:pt idx="0" formatCode="General">
                  <c:v>1.4999999999999999E-2</c:v>
                </c:pt>
                <c:pt idx="1">
                  <c:v>0.03</c:v>
                </c:pt>
                <c:pt idx="2" formatCode="General">
                  <c:v>0.05</c:v>
                </c:pt>
                <c:pt idx="3" formatCode="General">
                  <c:v>0.08</c:v>
                </c:pt>
                <c:pt idx="4" formatCode="General">
                  <c:v>0.12</c:v>
                </c:pt>
              </c:numCache>
            </c:numRef>
          </c:xVal>
          <c:yVal>
            <c:numRef>
              <c:f>'0.02 (master)'!$P$6:$P$10</c:f>
              <c:numCache>
                <c:formatCode>0</c:formatCode>
                <c:ptCount val="5"/>
                <c:pt idx="0">
                  <c:v>1385.7758896300468</c:v>
                </c:pt>
                <c:pt idx="1">
                  <c:v>245.62595766164071</c:v>
                </c:pt>
                <c:pt idx="2">
                  <c:v>101.87266381842552</c:v>
                </c:pt>
                <c:pt idx="3">
                  <c:v>54.467510889655379</c:v>
                </c:pt>
                <c:pt idx="4">
                  <c:v>34.267636943795715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B-447E-811F-859A6E6914A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>
                <a:glow rad="279400">
                  <a:schemeClr val="tx1">
                    <a:lumMod val="50000"/>
                    <a:lumOff val="50000"/>
                    <a:alpha val="32000"/>
                  </a:schemeClr>
                </a:glow>
              </a:effectLst>
            </c:spPr>
            <c:trendlineType val="power"/>
            <c:dispRSqr val="0"/>
            <c:dispEq val="0"/>
          </c:trendline>
          <c:xVal>
            <c:numRef>
              <c:f>'0.02 (master)'!$G$6:$G$10</c:f>
              <c:numCache>
                <c:formatCode>0.000</c:formatCode>
                <c:ptCount val="5"/>
                <c:pt idx="0" formatCode="General">
                  <c:v>1.4999999999999999E-2</c:v>
                </c:pt>
                <c:pt idx="1">
                  <c:v>0.03</c:v>
                </c:pt>
                <c:pt idx="2" formatCode="General">
                  <c:v>0.05</c:v>
                </c:pt>
                <c:pt idx="3" formatCode="General">
                  <c:v>0.08</c:v>
                </c:pt>
                <c:pt idx="4" formatCode="General">
                  <c:v>0.12</c:v>
                </c:pt>
              </c:numCache>
            </c:numRef>
          </c:xVal>
          <c:yVal>
            <c:numRef>
              <c:f>'0.02 (master)'!$R$6:$R$10</c:f>
              <c:numCache>
                <c:formatCode>0</c:formatCode>
                <c:ptCount val="5"/>
                <c:pt idx="0">
                  <c:v>1023.2297108934431</c:v>
                </c:pt>
                <c:pt idx="1">
                  <c:v>235.19283674834321</c:v>
                </c:pt>
                <c:pt idx="2">
                  <c:v>107.29770642859359</c:v>
                </c:pt>
                <c:pt idx="3">
                  <c:v>59.014611186562931</c:v>
                </c:pt>
                <c:pt idx="4">
                  <c:v>36.859553865092053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9B-447E-811F-859A6E691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0.1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Uncut Chip Thickness </a:t>
                </a:r>
                <a:r>
                  <a:rPr lang="en-US" sz="1200" b="1" i="1"/>
                  <a:t>h</a:t>
                </a:r>
                <a:r>
                  <a:rPr lang="en-US"/>
                  <a:t> [mm]</a:t>
                </a:r>
              </a:p>
            </c:rich>
          </c:tx>
          <c:layout>
            <c:manualLayout>
              <c:xMode val="edge"/>
              <c:yMode val="edge"/>
              <c:x val="0.35319043225676788"/>
              <c:y val="0.913977236403488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2.5000000000000005E-2"/>
      </c:valAx>
      <c:valAx>
        <c:axId val="374360736"/>
        <c:scaling>
          <c:orientation val="minMax"/>
          <c:max val="8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Limiting Speed </a:t>
                </a:r>
                <a:r>
                  <a:rPr lang="en-US" sz="1200" b="1" i="1"/>
                  <a:t>v</a:t>
                </a:r>
                <a:r>
                  <a:rPr lang="en-US" sz="1200" b="1" i="1" baseline="-25000"/>
                  <a:t>c</a:t>
                </a:r>
                <a:r>
                  <a:rPr lang="en-US"/>
                  <a:t> [m/min]</a:t>
                </a:r>
              </a:p>
            </c:rich>
          </c:tx>
          <c:layout>
            <c:manualLayout>
              <c:xMode val="edge"/>
              <c:yMode val="edge"/>
              <c:x val="1.5319335083114622E-3"/>
              <c:y val="0.1951082677165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4865161263939983"/>
          <c:y val="4.9838177542353534E-2"/>
          <c:w val="0.82211730962383445"/>
          <c:h val="0.1377303187360153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'0.02'!$AZ$11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'0.02'!$AY$12:$AY$16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'0.02'!$AZ$12:$AZ$16</c:f>
              <c:numCache>
                <c:formatCode>0</c:formatCode>
                <c:ptCount val="5"/>
                <c:pt idx="0">
                  <c:v>224.88324607114245</c:v>
                </c:pt>
                <c:pt idx="1">
                  <c:v>211.18310368461448</c:v>
                </c:pt>
                <c:pt idx="2">
                  <c:v>215.26890597018649</c:v>
                </c:pt>
                <c:pt idx="3">
                  <c:v>214.04175586822541</c:v>
                </c:pt>
                <c:pt idx="4">
                  <c:v>214.40954773989864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3-40F0-9793-75868BB04339}"/>
            </c:ext>
          </c:extLst>
        </c:ser>
        <c:ser>
          <c:idx val="1"/>
          <c:order val="1"/>
          <c:tx>
            <c:strRef>
              <c:f>'0.02'!$BA$11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'0.02'!$AY$12:$AY$16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'0.02'!$BA$12:$BA$16</c:f>
              <c:numCache>
                <c:formatCode>0</c:formatCode>
                <c:ptCount val="5"/>
                <c:pt idx="0">
                  <c:v>134.25587117273196</c:v>
                </c:pt>
                <c:pt idx="1">
                  <c:v>280.64458195799847</c:v>
                </c:pt>
                <c:pt idx="2">
                  <c:v>245.88765006628597</c:v>
                </c:pt>
                <c:pt idx="3">
                  <c:v>253.19269143257165</c:v>
                </c:pt>
                <c:pt idx="4">
                  <c:v>251.61929898767494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3-40F0-9793-75868BB04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'0.02'!$C$9</c:f>
              <c:strCache>
                <c:ptCount val="1"/>
                <c:pt idx="0">
                  <c:v>0.050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'0.02'!$B$21:$B$70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'0.02'!$AY$21:$AY$70</c:f>
              <c:numCache>
                <c:formatCode>0.00</c:formatCode>
                <c:ptCount val="50"/>
                <c:pt idx="0">
                  <c:v>1.7841184938577417</c:v>
                </c:pt>
                <c:pt idx="1">
                  <c:v>2.5954458557876219</c:v>
                </c:pt>
                <c:pt idx="2">
                  <c:v>3.3119409968127504</c:v>
                </c:pt>
                <c:pt idx="3">
                  <c:v>3.9488088304315596</c:v>
                </c:pt>
                <c:pt idx="4">
                  <c:v>4.5321106225092302</c:v>
                </c:pt>
                <c:pt idx="5">
                  <c:v>5.0783043124584282</c:v>
                </c:pt>
                <c:pt idx="6">
                  <c:v>5.6025558541605776</c:v>
                </c:pt>
                <c:pt idx="7">
                  <c:v>6.1007525763281203</c:v>
                </c:pt>
                <c:pt idx="8">
                  <c:v>6.5850196801406113</c:v>
                </c:pt>
                <c:pt idx="9">
                  <c:v>7.0595167589274013</c:v>
                </c:pt>
                <c:pt idx="10">
                  <c:v>7.5266996671478852</c:v>
                </c:pt>
                <c:pt idx="11">
                  <c:v>7.9883558839615683</c:v>
                </c:pt>
                <c:pt idx="12">
                  <c:v>8.4458646563348694</c:v>
                </c:pt>
                <c:pt idx="13">
                  <c:v>8.9003050553774656</c:v>
                </c:pt>
                <c:pt idx="14">
                  <c:v>9.3525133349993563</c:v>
                </c:pt>
                <c:pt idx="15">
                  <c:v>9.8031133644291355</c:v>
                </c:pt>
                <c:pt idx="16">
                  <c:v>10.25252969583196</c:v>
                </c:pt>
                <c:pt idx="17">
                  <c:v>10.700989295049432</c:v>
                </c:pt>
                <c:pt idx="18">
                  <c:v>11.148517074225939</c:v>
                </c:pt>
                <c:pt idx="19">
                  <c:v>11.594930474908988</c:v>
                </c:pt>
                <c:pt idx="20">
                  <c:v>12.039838734266198</c:v>
                </c:pt>
                <c:pt idx="21">
                  <c:v>12.482652470466363</c:v>
                </c:pt>
                <c:pt idx="22">
                  <c:v>12.922608199694634</c:v>
                </c:pt>
                <c:pt idx="23">
                  <c:v>13.358809908947824</c:v>
                </c:pt>
                <c:pt idx="24">
                  <c:v>13.790285941512437</c:v>
                </c:pt>
                <c:pt idx="25">
                  <c:v>14.216055040448616</c:v>
                </c:pt>
                <c:pt idx="26">
                  <c:v>14.635191905165607</c:v>
                </c:pt>
                <c:pt idx="27">
                  <c:v>15.046881572337208</c:v>
                </c:pt>
                <c:pt idx="28">
                  <c:v>15.450454114081424</c:v>
                </c:pt>
                <c:pt idx="29">
                  <c:v>15.845396047419799</c:v>
                </c:pt>
                <c:pt idx="30">
                  <c:v>16.231340823148521</c:v>
                </c:pt>
                <c:pt idx="31">
                  <c:v>16.608045808398483</c:v>
                </c:pt>
                <c:pt idx="32">
                  <c:v>16.975365860384066</c:v>
                </c:pt>
                <c:pt idx="33">
                  <c:v>17.333233535482439</c:v>
                </c:pt>
                <c:pt idx="34">
                  <c:v>17.681653743400712</c:v>
                </c:pt>
                <c:pt idx="35">
                  <c:v>18.020717178656977</c:v>
                </c:pt>
                <c:pt idx="36">
                  <c:v>18.350632879308943</c:v>
                </c:pt>
                <c:pt idx="37">
                  <c:v>18.671775991894002</c:v>
                </c:pt>
                <c:pt idx="38">
                  <c:v>18.98474201979198</c:v>
                </c:pt>
                <c:pt idx="39">
                  <c:v>19.290393265953266</c:v>
                </c:pt>
                <c:pt idx="40">
                  <c:v>19.58987742808667</c:v>
                </c:pt>
                <c:pt idx="41">
                  <c:v>19.884594616928556</c:v>
                </c:pt>
                <c:pt idx="42">
                  <c:v>20.176091589700121</c:v>
                </c:pt>
                <c:pt idx="43">
                  <c:v>20.465875336307693</c:v>
                </c:pt>
                <c:pt idx="44">
                  <c:v>20.755163994206509</c:v>
                </c:pt>
                <c:pt idx="45">
                  <c:v>21.044626257232856</c:v>
                </c:pt>
                <c:pt idx="46">
                  <c:v>21.33418816131519</c:v>
                </c:pt>
                <c:pt idx="47">
                  <c:v>21.62299270072041</c:v>
                </c:pt>
                <c:pt idx="48">
                  <c:v>21.909573506150501</c:v>
                </c:pt>
                <c:pt idx="49">
                  <c:v>22.192251894218938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F9-458F-82AE-C40279EBF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'0.02'!$C$9</c:f>
              <c:strCache>
                <c:ptCount val="1"/>
                <c:pt idx="0">
                  <c:v>0.050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rgbClr val="0070C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7.881255468066492E-2"/>
                  <c:y val="-2.73392388451443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'0.02'!$A$21:$A$70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'0.02'!$BB$21:$BB$70</c:f>
              <c:numCache>
                <c:formatCode>0</c:formatCode>
                <c:ptCount val="50"/>
                <c:pt idx="0">
                  <c:v>213.72582831573123</c:v>
                </c:pt>
                <c:pt idx="1">
                  <c:v>277.6696328465942</c:v>
                </c:pt>
                <c:pt idx="2">
                  <c:v>323.74786485913648</c:v>
                </c:pt>
                <c:pt idx="3">
                  <c:v>357.4123664920204</c:v>
                </c:pt>
                <c:pt idx="4">
                  <c:v>382.91671489451107</c:v>
                </c:pt>
                <c:pt idx="5">
                  <c:v>405.26525842527224</c:v>
                </c:pt>
                <c:pt idx="6">
                  <c:v>420.26308528748041</c:v>
                </c:pt>
                <c:pt idx="7">
                  <c:v>432.81606383014446</c:v>
                </c:pt>
                <c:pt idx="8">
                  <c:v>443.87375246576903</c:v>
                </c:pt>
                <c:pt idx="9">
                  <c:v>453.78747474941332</c:v>
                </c:pt>
                <c:pt idx="10">
                  <c:v>462.77001849344401</c:v>
                </c:pt>
                <c:pt idx="11">
                  <c:v>470.97532988156246</c:v>
                </c:pt>
                <c:pt idx="12">
                  <c:v>478.521322596662</c:v>
                </c:pt>
                <c:pt idx="13">
                  <c:v>485.50082455137328</c:v>
                </c:pt>
                <c:pt idx="14">
                  <c:v>491.9883362935368</c:v>
                </c:pt>
                <c:pt idx="15">
                  <c:v>498.04459706687072</c:v>
                </c:pt>
                <c:pt idx="16">
                  <c:v>503.71979699457847</c:v>
                </c:pt>
                <c:pt idx="17">
                  <c:v>509.05589745585564</c:v>
                </c:pt>
                <c:pt idx="18">
                  <c:v>514.08834326300666</c:v>
                </c:pt>
                <c:pt idx="19">
                  <c:v>518.84734937461519</c:v>
                </c:pt>
                <c:pt idx="20">
                  <c:v>523.35888356740531</c:v>
                </c:pt>
                <c:pt idx="21">
                  <c:v>527.64542774284882</c:v>
                </c:pt>
                <c:pt idx="22">
                  <c:v>531.72657536173074</c:v>
                </c:pt>
                <c:pt idx="23">
                  <c:v>535.61950574362595</c:v>
                </c:pt>
                <c:pt idx="24">
                  <c:v>539.33936458557662</c:v>
                </c:pt>
                <c:pt idx="25">
                  <c:v>542.89957217675396</c:v>
                </c:pt>
                <c:pt idx="26">
                  <c:v>546.31207524154524</c:v>
                </c:pt>
                <c:pt idx="27">
                  <c:v>549.58755438096694</c:v>
                </c:pt>
                <c:pt idx="28">
                  <c:v>552.73559621025061</c:v>
                </c:pt>
                <c:pt idx="29">
                  <c:v>555.76483718178247</c:v>
                </c:pt>
                <c:pt idx="30">
                  <c:v>558.68308451588598</c:v>
                </c:pt>
                <c:pt idx="31">
                  <c:v>561.49741848506926</c:v>
                </c:pt>
                <c:pt idx="32">
                  <c:v>564.21427940426179</c:v>
                </c:pt>
                <c:pt idx="33">
                  <c:v>566.83954199537345</c:v>
                </c:pt>
                <c:pt idx="34">
                  <c:v>569.37857926569302</c:v>
                </c:pt>
                <c:pt idx="35">
                  <c:v>571.83631762753248</c:v>
                </c:pt>
                <c:pt idx="36">
                  <c:v>574.21728466288346</c:v>
                </c:pt>
                <c:pt idx="37">
                  <c:v>576.52565068081242</c:v>
                </c:pt>
                <c:pt idx="38">
                  <c:v>578.76526501139142</c:v>
                </c:pt>
                <c:pt idx="39">
                  <c:v>580.93968781648289</c:v>
                </c:pt>
                <c:pt idx="40">
                  <c:v>583.05221806584768</c:v>
                </c:pt>
                <c:pt idx="41">
                  <c:v>585.10591822008496</c:v>
                </c:pt>
                <c:pt idx="42">
                  <c:v>587.10363607468662</c:v>
                </c:pt>
                <c:pt idx="43">
                  <c:v>589.04802414797132</c:v>
                </c:pt>
                <c:pt idx="44">
                  <c:v>590.9415569367427</c:v>
                </c:pt>
                <c:pt idx="45">
                  <c:v>592.78654631475831</c:v>
                </c:pt>
                <c:pt idx="46">
                  <c:v>594.58515530854652</c:v>
                </c:pt>
                <c:pt idx="47">
                  <c:v>596.33941045126335</c:v>
                </c:pt>
                <c:pt idx="48">
                  <c:v>598.05121288690373</c:v>
                </c:pt>
                <c:pt idx="49">
                  <c:v>599.72234837330996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B9-4B31-8776-07A0D0F78442}"/>
            </c:ext>
          </c:extLst>
        </c:ser>
        <c:ser>
          <c:idx val="1"/>
          <c:order val="1"/>
          <c:tx>
            <c:strRef>
              <c:f>#REF!$C$9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0487751531058618E-3"/>
                  <c:y val="-2.76308690580344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#REF!$A$21:$A$70</c:f>
            </c:numRef>
          </c:xVal>
          <c:yVal>
            <c:numRef>
              <c:f>#REF!$BB$21:$BB$70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B9-4B31-8776-07A0D0F78442}"/>
            </c:ext>
          </c:extLst>
        </c:ser>
        <c:ser>
          <c:idx val="2"/>
          <c:order val="2"/>
          <c:tx>
            <c:strRef>
              <c:f>'0.08'!$C$9</c:f>
              <c:strCache>
                <c:ptCount val="1"/>
                <c:pt idx="0">
                  <c:v>0.080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'0.08'!$A$21:$A$70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'0.08'!$BB$21:$BB$70</c:f>
              <c:numCache>
                <c:formatCode>0</c:formatCode>
                <c:ptCount val="50"/>
                <c:pt idx="0">
                  <c:v>247.42305506247322</c:v>
                </c:pt>
                <c:pt idx="1">
                  <c:v>321.64372461596093</c:v>
                </c:pt>
                <c:pt idx="2">
                  <c:v>373.33954744814889</c:v>
                </c:pt>
                <c:pt idx="3">
                  <c:v>410.30758323683193</c:v>
                </c:pt>
                <c:pt idx="4">
                  <c:v>441.89481856535781</c:v>
                </c:pt>
                <c:pt idx="5">
                  <c:v>462.25050999231502</c:v>
                </c:pt>
                <c:pt idx="6">
                  <c:v>478.82987839564089</c:v>
                </c:pt>
                <c:pt idx="7">
                  <c:v>493.13252244179938</c:v>
                </c:pt>
                <c:pt idx="8">
                  <c:v>505.73417670574304</c:v>
                </c:pt>
                <c:pt idx="9">
                  <c:v>516.98169916059692</c:v>
                </c:pt>
                <c:pt idx="10">
                  <c:v>527.12049229180502</c:v>
                </c:pt>
                <c:pt idx="11">
                  <c:v>536.33426886334735</c:v>
                </c:pt>
                <c:pt idx="12">
                  <c:v>544.76476474630022</c:v>
                </c:pt>
                <c:pt idx="13">
                  <c:v>552.52375552089245</c:v>
                </c:pt>
                <c:pt idx="14">
                  <c:v>559.7009832577894</c:v>
                </c:pt>
                <c:pt idx="15">
                  <c:v>566.369603321976</c:v>
                </c:pt>
                <c:pt idx="16">
                  <c:v>572.59003739345235</c:v>
                </c:pt>
                <c:pt idx="17">
                  <c:v>578.41276470649257</c:v>
                </c:pt>
                <c:pt idx="18">
                  <c:v>583.88038584788649</c:v>
                </c:pt>
                <c:pt idx="19">
                  <c:v>589.02917620388166</c:v>
                </c:pt>
                <c:pt idx="20">
                  <c:v>593.89027386213695</c:v>
                </c:pt>
                <c:pt idx="21">
                  <c:v>598.4906008450082</c:v>
                </c:pt>
                <c:pt idx="22">
                  <c:v>602.85358659974838</c:v>
                </c:pt>
                <c:pt idx="23">
                  <c:v>606.99974268855522</c:v>
                </c:pt>
                <c:pt idx="24">
                  <c:v>610.94712401396032</c:v>
                </c:pt>
                <c:pt idx="25">
                  <c:v>614.71170247678799</c:v>
                </c:pt>
                <c:pt idx="26">
                  <c:v>618.30767230742094</c:v>
                </c:pt>
                <c:pt idx="27">
                  <c:v>621.74770154480018</c:v>
                </c:pt>
                <c:pt idx="28">
                  <c:v>625.04314067707628</c:v>
                </c:pt>
                <c:pt idx="29">
                  <c:v>628.20419691323593</c:v>
                </c:pt>
                <c:pt idx="30">
                  <c:v>631.24008066185615</c:v>
                </c:pt>
                <c:pt idx="31">
                  <c:v>634.15912936931772</c:v>
                </c:pt>
                <c:pt idx="32">
                  <c:v>636.9689127881411</c:v>
                </c:pt>
                <c:pt idx="33">
                  <c:v>639.67632291669452</c:v>
                </c:pt>
                <c:pt idx="34">
                  <c:v>642.28765120995331</c:v>
                </c:pt>
                <c:pt idx="35">
                  <c:v>644.80865516067627</c:v>
                </c:pt>
                <c:pt idx="36">
                  <c:v>647.24461595722585</c:v>
                </c:pt>
                <c:pt idx="37">
                  <c:v>649.6003886131042</c:v>
                </c:pt>
                <c:pt idx="38">
                  <c:v>651.88044571535443</c:v>
                </c:pt>
                <c:pt idx="39">
                  <c:v>654.08891574018412</c:v>
                </c:pt>
                <c:pt idx="40">
                  <c:v>656.22961672378881</c:v>
                </c:pt>
                <c:pt idx="41">
                  <c:v>658.30608594626165</c:v>
                </c:pt>
                <c:pt idx="42">
                  <c:v>660.32160618034516</c:v>
                </c:pt>
                <c:pt idx="43">
                  <c:v>662.27922896979737</c:v>
                </c:pt>
                <c:pt idx="44">
                  <c:v>664.18179533046282</c:v>
                </c:pt>
                <c:pt idx="45">
                  <c:v>666.03195420783743</c:v>
                </c:pt>
                <c:pt idx="46">
                  <c:v>667.83217897560667</c:v>
                </c:pt>
                <c:pt idx="47">
                  <c:v>669.58478221848259</c:v>
                </c:pt>
                <c:pt idx="48">
                  <c:v>671.29192900817441</c:v>
                </c:pt>
                <c:pt idx="49">
                  <c:v>672.95564885230829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B9-4B31-8776-07A0D0F78442}"/>
            </c:ext>
          </c:extLst>
        </c:ser>
        <c:ser>
          <c:idx val="3"/>
          <c:order val="3"/>
          <c:tx>
            <c:strRef>
              <c:f>'0.12'!$C$9</c:f>
              <c:strCache>
                <c:ptCount val="1"/>
                <c:pt idx="0">
                  <c:v>0.120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'0.12'!$A$21:$A$70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'0.12'!$BB$21:$BB$70</c:f>
              <c:numCache>
                <c:formatCode>0</c:formatCode>
                <c:ptCount val="50"/>
                <c:pt idx="0">
                  <c:v>282.23088266141667</c:v>
                </c:pt>
                <c:pt idx="1">
                  <c:v>362.99657522149874</c:v>
                </c:pt>
                <c:pt idx="2">
                  <c:v>418.69604067913798</c:v>
                </c:pt>
                <c:pt idx="3">
                  <c:v>457.54661572006927</c:v>
                </c:pt>
                <c:pt idx="4">
                  <c:v>489.86567229521489</c:v>
                </c:pt>
                <c:pt idx="5">
                  <c:v>511.88548877492138</c:v>
                </c:pt>
                <c:pt idx="6">
                  <c:v>529.91754647782193</c:v>
                </c:pt>
                <c:pt idx="7">
                  <c:v>545.39281202304142</c:v>
                </c:pt>
                <c:pt idx="8">
                  <c:v>558.93576198206563</c:v>
                </c:pt>
                <c:pt idx="9">
                  <c:v>570.94205908643323</c:v>
                </c:pt>
                <c:pt idx="10">
                  <c:v>581.69481413114625</c:v>
                </c:pt>
                <c:pt idx="11">
                  <c:v>591.40621508842798</c:v>
                </c:pt>
                <c:pt idx="12">
                  <c:v>600.23977234918937</c:v>
                </c:pt>
                <c:pt idx="13">
                  <c:v>608.32419990939718</c:v>
                </c:pt>
                <c:pt idx="14">
                  <c:v>615.76262826525715</c:v>
                </c:pt>
                <c:pt idx="15">
                  <c:v>622.63894431093433</c:v>
                </c:pt>
                <c:pt idx="16">
                  <c:v>629.02227676123277</c:v>
                </c:pt>
                <c:pt idx="17">
                  <c:v>634.97024433323668</c:v>
                </c:pt>
                <c:pt idx="18">
                  <c:v>640.5313558965795</c:v>
                </c:pt>
                <c:pt idx="19">
                  <c:v>645.74681569009385</c:v>
                </c:pt>
                <c:pt idx="20">
                  <c:v>650.65190255625555</c:v>
                </c:pt>
                <c:pt idx="21">
                  <c:v>655.27703859027179</c:v>
                </c:pt>
                <c:pt idx="22">
                  <c:v>659.6486276420078</c:v>
                </c:pt>
                <c:pt idx="23">
                  <c:v>663.78972077092862</c:v>
                </c:pt>
                <c:pt idx="24">
                  <c:v>667.7205498577257</c:v>
                </c:pt>
                <c:pt idx="25">
                  <c:v>671.45895955064566</c:v>
                </c:pt>
                <c:pt idx="26">
                  <c:v>675.02075995062899</c:v>
                </c:pt>
                <c:pt idx="27">
                  <c:v>678.4200168755201</c:v>
                </c:pt>
                <c:pt idx="28">
                  <c:v>681.66929250658563</c:v>
                </c:pt>
                <c:pt idx="29">
                  <c:v>684.77984625420095</c:v>
                </c:pt>
                <c:pt idx="30">
                  <c:v>687.76180347439913</c:v>
                </c:pt>
                <c:pt idx="31">
                  <c:v>690.62429801090661</c:v>
                </c:pt>
                <c:pt idx="32">
                  <c:v>693.37559327954102</c:v>
                </c:pt>
                <c:pt idx="33">
                  <c:v>696.02318564823997</c:v>
                </c:pt>
                <c:pt idx="34">
                  <c:v>698.57389312126588</c:v>
                </c:pt>
                <c:pt idx="35">
                  <c:v>701.03393175583165</c:v>
                </c:pt>
                <c:pt idx="36">
                  <c:v>703.40898178375721</c:v>
                </c:pt>
                <c:pt idx="37">
                  <c:v>705.70424505039682</c:v>
                </c:pt>
                <c:pt idx="38">
                  <c:v>707.92449509612788</c:v>
                </c:pt>
                <c:pt idx="39">
                  <c:v>710.07412097572251</c:v>
                </c:pt>
                <c:pt idx="40">
                  <c:v>712.15716572550593</c:v>
                </c:pt>
                <c:pt idx="41">
                  <c:v>714.17736023783948</c:v>
                </c:pt>
                <c:pt idx="42">
                  <c:v>716.13815317986814</c:v>
                </c:pt>
                <c:pt idx="43">
                  <c:v>718.04273749298852</c:v>
                </c:pt>
                <c:pt idx="44">
                  <c:v>719.89407392673729</c:v>
                </c:pt>
                <c:pt idx="45">
                  <c:v>721.69491199231948</c:v>
                </c:pt>
                <c:pt idx="46">
                  <c:v>723.44780866407314</c:v>
                </c:pt>
                <c:pt idx="47">
                  <c:v>725.15514510966591</c:v>
                </c:pt>
                <c:pt idx="48">
                  <c:v>726.81914168999424</c:v>
                </c:pt>
                <c:pt idx="49">
                  <c:v>728.44187143626618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3B9-4B31-8776-07A0D0F78442}"/>
            </c:ext>
          </c:extLst>
        </c:ser>
        <c:ser>
          <c:idx val="4"/>
          <c:order val="4"/>
          <c:tx>
            <c:v>0.05 DATA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'0.02'!$P$5:$P$9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'0.02'!$Q$5:$Q$9</c:f>
              <c:numCache>
                <c:formatCode>General</c:formatCode>
                <c:ptCount val="5"/>
                <c:pt idx="0">
                  <c:v>360</c:v>
                </c:pt>
                <c:pt idx="1">
                  <c:v>400</c:v>
                </c:pt>
                <c:pt idx="2">
                  <c:v>430</c:v>
                </c:pt>
                <c:pt idx="3">
                  <c:v>470</c:v>
                </c:pt>
                <c:pt idx="4">
                  <c:v>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3B9-4B31-8776-07A0D0F78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Flask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3548797025371828"/>
          <c:y val="0.69490740740740742"/>
          <c:w val="0.36451202974628172"/>
          <c:h val="0.14073636628754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'0.02'!$H$2</c:f>
              <c:strCache>
                <c:ptCount val="1"/>
                <c:pt idx="0">
                  <c:v>Tc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9625853018372703"/>
                  <c:y val="-0.491258019830854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'0.02'!$G$6:$G$10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0.02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</c:numCache>
            </c:numRef>
          </c:xVal>
          <c:yVal>
            <c:numRef>
              <c:f>'0.02'!$L$6:$L$10</c:f>
              <c:numCache>
                <c:formatCode>0</c:formatCode>
                <c:ptCount val="5"/>
                <c:pt idx="0">
                  <c:v>1025.2890526077817</c:v>
                </c:pt>
                <c:pt idx="1">
                  <c:v>423.79676319027556</c:v>
                </c:pt>
                <c:pt idx="2">
                  <c:v>141.11803349543737</c:v>
                </c:pt>
                <c:pt idx="3">
                  <c:v>42.438169977019697</c:v>
                </c:pt>
                <c:pt idx="4">
                  <c:v>31.522322727003868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B-48FA-8F18-AF0B5A56F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0.1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Uncut Chip Thickness</a:t>
                </a:r>
                <a:r>
                  <a:rPr lang="en-US" baseline="0">
                    <a:solidFill>
                      <a:schemeClr val="tx1"/>
                    </a:solidFill>
                  </a:rPr>
                  <a:t>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h</a:t>
                </a:r>
                <a:r>
                  <a:rPr lang="en-US">
                    <a:solidFill>
                      <a:schemeClr val="tx1"/>
                    </a:solidFill>
                  </a:rPr>
                  <a:t>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2.5000000000000005E-2"/>
      </c:valAx>
      <c:valAx>
        <c:axId val="374360736"/>
        <c:scaling>
          <c:orientation val="minMax"/>
          <c:max val="6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Limiting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m/min]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5319335083114622E-3"/>
              <c:y val="0.1951082677165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'0.08'!$AZ$11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'0.08'!$AY$12:$AY$16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'0.08'!$AZ$12:$AZ$16</c:f>
              <c:numCache>
                <c:formatCode>0</c:formatCode>
                <c:ptCount val="5"/>
                <c:pt idx="0">
                  <c:v>273.21041116645722</c:v>
                </c:pt>
                <c:pt idx="1">
                  <c:v>240.87413240266784</c:v>
                </c:pt>
                <c:pt idx="2">
                  <c:v>251.61532810995539</c:v>
                </c:pt>
                <c:pt idx="3">
                  <c:v>247.99391816163694</c:v>
                </c:pt>
                <c:pt idx="4">
                  <c:v>249.20884157563276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61-4A74-99A9-CC0F67AA38E6}"/>
            </c:ext>
          </c:extLst>
        </c:ser>
        <c:ser>
          <c:idx val="1"/>
          <c:order val="1"/>
          <c:tx>
            <c:strRef>
              <c:f>'0.08'!$BA$11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'0.08'!$AY$12:$AY$16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'0.08'!$BA$12:$BA$16</c:f>
              <c:numCache>
                <c:formatCode>0</c:formatCode>
                <c:ptCount val="5"/>
                <c:pt idx="0">
                  <c:v>153.66681985060774</c:v>
                </c:pt>
                <c:pt idx="1">
                  <c:v>315.12666515274964</c:v>
                </c:pt>
                <c:pt idx="2">
                  <c:v>273.59480446629323</c:v>
                </c:pt>
                <c:pt idx="3">
                  <c:v>283.09386465979395</c:v>
                </c:pt>
                <c:pt idx="4">
                  <c:v>280.8678397031656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61-4A74-99A9-CC0F67AA3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91426071741032"/>
          <c:y val="0.11615740740740743"/>
          <c:w val="0.8517524059492563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'0.08'!$C$9</c:f>
              <c:strCache>
                <c:ptCount val="1"/>
                <c:pt idx="0">
                  <c:v>0.080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'0.08'!$A$21:$A$70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'0.08'!$BB$21:$BB$70</c:f>
              <c:numCache>
                <c:formatCode>0</c:formatCode>
                <c:ptCount val="50"/>
                <c:pt idx="0">
                  <c:v>247.42305506247322</c:v>
                </c:pt>
                <c:pt idx="1">
                  <c:v>321.64372461596093</c:v>
                </c:pt>
                <c:pt idx="2">
                  <c:v>373.33954744814889</c:v>
                </c:pt>
                <c:pt idx="3">
                  <c:v>410.30758323683193</c:v>
                </c:pt>
                <c:pt idx="4">
                  <c:v>441.89481856535781</c:v>
                </c:pt>
                <c:pt idx="5">
                  <c:v>462.25050999231502</c:v>
                </c:pt>
                <c:pt idx="6">
                  <c:v>478.82987839564089</c:v>
                </c:pt>
                <c:pt idx="7">
                  <c:v>493.13252244179938</c:v>
                </c:pt>
                <c:pt idx="8">
                  <c:v>505.73417670574304</c:v>
                </c:pt>
                <c:pt idx="9">
                  <c:v>516.98169916059692</c:v>
                </c:pt>
                <c:pt idx="10">
                  <c:v>527.12049229180502</c:v>
                </c:pt>
                <c:pt idx="11">
                  <c:v>536.33426886334735</c:v>
                </c:pt>
                <c:pt idx="12">
                  <c:v>544.76476474630022</c:v>
                </c:pt>
                <c:pt idx="13">
                  <c:v>552.52375552089245</c:v>
                </c:pt>
                <c:pt idx="14">
                  <c:v>559.7009832577894</c:v>
                </c:pt>
                <c:pt idx="15">
                  <c:v>566.369603321976</c:v>
                </c:pt>
                <c:pt idx="16">
                  <c:v>572.59003739345235</c:v>
                </c:pt>
                <c:pt idx="17">
                  <c:v>578.41276470649257</c:v>
                </c:pt>
                <c:pt idx="18">
                  <c:v>583.88038584788649</c:v>
                </c:pt>
                <c:pt idx="19">
                  <c:v>589.02917620388166</c:v>
                </c:pt>
                <c:pt idx="20">
                  <c:v>593.89027386213695</c:v>
                </c:pt>
                <c:pt idx="21">
                  <c:v>598.4906008450082</c:v>
                </c:pt>
                <c:pt idx="22">
                  <c:v>602.85358659974838</c:v>
                </c:pt>
                <c:pt idx="23">
                  <c:v>606.99974268855522</c:v>
                </c:pt>
                <c:pt idx="24">
                  <c:v>610.94712401396032</c:v>
                </c:pt>
                <c:pt idx="25">
                  <c:v>614.71170247678799</c:v>
                </c:pt>
                <c:pt idx="26">
                  <c:v>618.30767230742094</c:v>
                </c:pt>
                <c:pt idx="27">
                  <c:v>621.74770154480018</c:v>
                </c:pt>
                <c:pt idx="28">
                  <c:v>625.04314067707628</c:v>
                </c:pt>
                <c:pt idx="29">
                  <c:v>628.20419691323593</c:v>
                </c:pt>
                <c:pt idx="30">
                  <c:v>631.24008066185615</c:v>
                </c:pt>
                <c:pt idx="31">
                  <c:v>634.15912936931772</c:v>
                </c:pt>
                <c:pt idx="32">
                  <c:v>636.9689127881411</c:v>
                </c:pt>
                <c:pt idx="33">
                  <c:v>639.67632291669452</c:v>
                </c:pt>
                <c:pt idx="34">
                  <c:v>642.28765120995331</c:v>
                </c:pt>
                <c:pt idx="35">
                  <c:v>644.80865516067627</c:v>
                </c:pt>
                <c:pt idx="36">
                  <c:v>647.24461595722585</c:v>
                </c:pt>
                <c:pt idx="37">
                  <c:v>649.6003886131042</c:v>
                </c:pt>
                <c:pt idx="38">
                  <c:v>651.88044571535443</c:v>
                </c:pt>
                <c:pt idx="39">
                  <c:v>654.08891574018412</c:v>
                </c:pt>
                <c:pt idx="40">
                  <c:v>656.22961672378881</c:v>
                </c:pt>
                <c:pt idx="41">
                  <c:v>658.30608594626165</c:v>
                </c:pt>
                <c:pt idx="42">
                  <c:v>660.32160618034516</c:v>
                </c:pt>
                <c:pt idx="43">
                  <c:v>662.27922896979737</c:v>
                </c:pt>
                <c:pt idx="44">
                  <c:v>664.18179533046282</c:v>
                </c:pt>
                <c:pt idx="45">
                  <c:v>666.03195420783743</c:v>
                </c:pt>
                <c:pt idx="46">
                  <c:v>667.83217897560667</c:v>
                </c:pt>
                <c:pt idx="47">
                  <c:v>669.58478221848259</c:v>
                </c:pt>
                <c:pt idx="48">
                  <c:v>671.29192900817441</c:v>
                </c:pt>
                <c:pt idx="49">
                  <c:v>672.95564885230829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D6-472C-B268-9C442DCED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7159908136482942"/>
          <c:y val="0.70416666666666661"/>
          <c:w val="0.42346850393700786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'0.08'!$C$9</c:f>
              <c:strCache>
                <c:ptCount val="1"/>
                <c:pt idx="0">
                  <c:v>0.080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'0.08'!$B$21:$B$70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'0.08'!$AY$21:$AY$70</c:f>
              <c:numCache>
                <c:formatCode>0.00</c:formatCode>
                <c:ptCount val="50"/>
                <c:pt idx="0">
                  <c:v>2.0435332697073032</c:v>
                </c:pt>
                <c:pt idx="1">
                  <c:v>2.9471672561750348</c:v>
                </c:pt>
                <c:pt idx="2">
                  <c:v>3.7294433041784369</c:v>
                </c:pt>
                <c:pt idx="3">
                  <c:v>4.417564919080589</c:v>
                </c:pt>
                <c:pt idx="4">
                  <c:v>5.043155377761857</c:v>
                </c:pt>
                <c:pt idx="5">
                  <c:v>5.6353486384426787</c:v>
                </c:pt>
                <c:pt idx="6">
                  <c:v>6.1864373260910472</c:v>
                </c:pt>
                <c:pt idx="7">
                  <c:v>6.7167495344263477</c:v>
                </c:pt>
                <c:pt idx="8">
                  <c:v>7.2327664214252705</c:v>
                </c:pt>
                <c:pt idx="9">
                  <c:v>7.7380418993497546</c:v>
                </c:pt>
                <c:pt idx="10">
                  <c:v>8.2350339592671702</c:v>
                </c:pt>
                <c:pt idx="11">
                  <c:v>8.725570108263625</c:v>
                </c:pt>
                <c:pt idx="12">
                  <c:v>9.2110396000404897</c:v>
                </c:pt>
                <c:pt idx="13">
                  <c:v>9.6924950767274751</c:v>
                </c:pt>
                <c:pt idx="14">
                  <c:v>10.17070851156814</c:v>
                </c:pt>
                <c:pt idx="15">
                  <c:v>10.64619970554434</c:v>
                </c:pt>
                <c:pt idx="16">
                  <c:v>11.119248208235895</c:v>
                </c:pt>
                <c:pt idx="17">
                  <c:v>11.589897071138463</c:v>
                </c:pt>
                <c:pt idx="18">
                  <c:v>12.057956160831289</c:v>
                </c:pt>
                <c:pt idx="19">
                  <c:v>12.523012469614168</c:v>
                </c:pt>
                <c:pt idx="20">
                  <c:v>12.984453874604977</c:v>
                </c:pt>
                <c:pt idx="21">
                  <c:v>13.441510276182626</c:v>
                </c:pt>
                <c:pt idx="22">
                  <c:v>13.893311771017672</c:v>
                </c:pt>
                <c:pt idx="23">
                  <c:v>14.338958268682152</c:v>
                </c:pt>
                <c:pt idx="24">
                  <c:v>14.777590521470209</c:v>
                </c:pt>
                <c:pt idx="25">
                  <c:v>15.208450959970582</c:v>
                </c:pt>
                <c:pt idx="26">
                  <c:v>15.630925156046199</c:v>
                </c:pt>
                <c:pt idx="27">
                  <c:v>16.044560518712107</c:v>
                </c:pt>
                <c:pt idx="28">
                  <c:v>16.449065698442094</c:v>
                </c:pt>
                <c:pt idx="29">
                  <c:v>16.844299476949406</c:v>
                </c:pt>
                <c:pt idx="30">
                  <c:v>17.230260018372995</c:v>
                </c:pt>
                <c:pt idx="31">
                  <c:v>17.607084205541334</c:v>
                </c:pt>
                <c:pt idx="32">
                  <c:v>17.975063313359975</c:v>
                </c:pt>
                <c:pt idx="33">
                  <c:v>18.334676177517171</c:v>
                </c:pt>
                <c:pt idx="34">
                  <c:v>18.686633956413381</c:v>
                </c:pt>
                <c:pt idx="35">
                  <c:v>19.031920659184387</c:v>
                </c:pt>
                <c:pt idx="36">
                  <c:v>19.371801427762499</c:v>
                </c:pt>
                <c:pt idx="37">
                  <c:v>19.70776100640111</c:v>
                </c:pt>
                <c:pt idx="38">
                  <c:v>20.041338104384089</c:v>
                </c:pt>
                <c:pt idx="39">
                  <c:v>20.373848703964384</c:v>
                </c:pt>
                <c:pt idx="40">
                  <c:v>20.706044485269398</c:v>
                </c:pt>
                <c:pt idx="41">
                  <c:v>21.037812978982668</c:v>
                </c:pt>
                <c:pt idx="42">
                  <c:v>21.368057435413458</c:v>
                </c:pt>
                <c:pt idx="43">
                  <c:v>21.694864193646332</c:v>
                </c:pt>
                <c:pt idx="44">
                  <c:v>22.01597293727184</c:v>
                </c:pt>
                <c:pt idx="45">
                  <c:v>22.329449820366182</c:v>
                </c:pt>
                <c:pt idx="46">
                  <c:v>22.634380310153258</c:v>
                </c:pt>
                <c:pt idx="47">
                  <c:v>22.931383271999717</c:v>
                </c:pt>
                <c:pt idx="48">
                  <c:v>23.222798796629462</c:v>
                </c:pt>
                <c:pt idx="49">
                  <c:v>23.512491647215811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FB-4CE5-B1D8-69059745C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'0.12'!$AZ$11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'0.12'!$AY$12:$AY$16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'0.12'!$AZ$12:$AZ$16</c:f>
              <c:numCache>
                <c:formatCode>0</c:formatCode>
                <c:ptCount val="5"/>
                <c:pt idx="0">
                  <c:v>312.64878039442272</c:v>
                </c:pt>
                <c:pt idx="1">
                  <c:v>273.75995099259245</c:v>
                </c:pt>
                <c:pt idx="2">
                  <c:v>287.89436859941139</c:v>
                </c:pt>
                <c:pt idx="3">
                  <c:v>282.67714432018812</c:v>
                </c:pt>
                <c:pt idx="4">
                  <c:v>284.59206673347472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C9-4E9C-A26A-FF2B8AE6B385}"/>
            </c:ext>
          </c:extLst>
        </c:ser>
        <c:ser>
          <c:idx val="1"/>
          <c:order val="1"/>
          <c:tx>
            <c:strRef>
              <c:f>'0.12'!$BA$11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'0.12'!$AY$12:$AY$16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'0.12'!$BA$12:$BA$16</c:f>
              <c:numCache>
                <c:formatCode>0</c:formatCode>
                <c:ptCount val="5"/>
                <c:pt idx="0">
                  <c:v>168.77095380560058</c:v>
                </c:pt>
                <c:pt idx="1">
                  <c:v>350.58676067823825</c:v>
                </c:pt>
                <c:pt idx="2">
                  <c:v>300.1228176391931</c:v>
                </c:pt>
                <c:pt idx="3">
                  <c:v>312.62141005693854</c:v>
                </c:pt>
                <c:pt idx="4">
                  <c:v>309.45227581547647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C9-4E9C-A26A-FF2B8AE6B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91426071741032"/>
          <c:y val="0.11615740740740743"/>
          <c:w val="0.8517524059492563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'0.12'!$C$9</c:f>
              <c:strCache>
                <c:ptCount val="1"/>
                <c:pt idx="0">
                  <c:v>0.120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'0.12'!$A$21:$A$70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</c:numCache>
            </c:numRef>
          </c:xVal>
          <c:yVal>
            <c:numRef>
              <c:f>'0.12'!$BB$21:$BB$70</c:f>
              <c:numCache>
                <c:formatCode>0</c:formatCode>
                <c:ptCount val="50"/>
                <c:pt idx="0">
                  <c:v>282.23088266141667</c:v>
                </c:pt>
                <c:pt idx="1">
                  <c:v>362.99657522149874</c:v>
                </c:pt>
                <c:pt idx="2">
                  <c:v>418.69604067913798</c:v>
                </c:pt>
                <c:pt idx="3">
                  <c:v>457.54661572006927</c:v>
                </c:pt>
                <c:pt idx="4">
                  <c:v>489.86567229521489</c:v>
                </c:pt>
                <c:pt idx="5">
                  <c:v>511.88548877492138</c:v>
                </c:pt>
                <c:pt idx="6">
                  <c:v>529.91754647782193</c:v>
                </c:pt>
                <c:pt idx="7">
                  <c:v>545.39281202304142</c:v>
                </c:pt>
                <c:pt idx="8">
                  <c:v>558.93576198206563</c:v>
                </c:pt>
                <c:pt idx="9">
                  <c:v>570.94205908643323</c:v>
                </c:pt>
                <c:pt idx="10">
                  <c:v>581.69481413114625</c:v>
                </c:pt>
                <c:pt idx="11">
                  <c:v>591.40621508842798</c:v>
                </c:pt>
                <c:pt idx="12">
                  <c:v>600.23977234918937</c:v>
                </c:pt>
                <c:pt idx="13">
                  <c:v>608.32419990939718</c:v>
                </c:pt>
                <c:pt idx="14">
                  <c:v>615.76262826525715</c:v>
                </c:pt>
                <c:pt idx="15">
                  <c:v>622.63894431093433</c:v>
                </c:pt>
                <c:pt idx="16">
                  <c:v>629.02227676123277</c:v>
                </c:pt>
                <c:pt idx="17">
                  <c:v>634.97024433323668</c:v>
                </c:pt>
                <c:pt idx="18">
                  <c:v>640.5313558965795</c:v>
                </c:pt>
                <c:pt idx="19">
                  <c:v>645.74681569009385</c:v>
                </c:pt>
                <c:pt idx="20">
                  <c:v>650.65190255625555</c:v>
                </c:pt>
                <c:pt idx="21">
                  <c:v>655.27703859027179</c:v>
                </c:pt>
                <c:pt idx="22">
                  <c:v>659.6486276420078</c:v>
                </c:pt>
                <c:pt idx="23">
                  <c:v>663.78972077092862</c:v>
                </c:pt>
                <c:pt idx="24">
                  <c:v>667.7205498577257</c:v>
                </c:pt>
                <c:pt idx="25">
                  <c:v>671.45895955064566</c:v>
                </c:pt>
                <c:pt idx="26">
                  <c:v>675.02075995062899</c:v>
                </c:pt>
                <c:pt idx="27">
                  <c:v>678.4200168755201</c:v>
                </c:pt>
                <c:pt idx="28">
                  <c:v>681.66929250658563</c:v>
                </c:pt>
                <c:pt idx="29">
                  <c:v>684.77984625420095</c:v>
                </c:pt>
                <c:pt idx="30">
                  <c:v>687.76180347439913</c:v>
                </c:pt>
                <c:pt idx="31">
                  <c:v>690.62429801090661</c:v>
                </c:pt>
                <c:pt idx="32">
                  <c:v>693.37559327954102</c:v>
                </c:pt>
                <c:pt idx="33">
                  <c:v>696.02318564823997</c:v>
                </c:pt>
                <c:pt idx="34">
                  <c:v>698.57389312126588</c:v>
                </c:pt>
                <c:pt idx="35">
                  <c:v>701.03393175583165</c:v>
                </c:pt>
                <c:pt idx="36">
                  <c:v>703.40898178375721</c:v>
                </c:pt>
                <c:pt idx="37">
                  <c:v>705.70424505039682</c:v>
                </c:pt>
                <c:pt idx="38">
                  <c:v>707.92449509612788</c:v>
                </c:pt>
                <c:pt idx="39">
                  <c:v>710.07412097572251</c:v>
                </c:pt>
                <c:pt idx="40">
                  <c:v>712.15716572550593</c:v>
                </c:pt>
                <c:pt idx="41">
                  <c:v>714.17736023783948</c:v>
                </c:pt>
                <c:pt idx="42">
                  <c:v>716.13815317986814</c:v>
                </c:pt>
                <c:pt idx="43">
                  <c:v>718.04273749298852</c:v>
                </c:pt>
                <c:pt idx="44">
                  <c:v>719.89407392673729</c:v>
                </c:pt>
                <c:pt idx="45">
                  <c:v>721.69491199231948</c:v>
                </c:pt>
                <c:pt idx="46">
                  <c:v>723.44780866407314</c:v>
                </c:pt>
                <c:pt idx="47">
                  <c:v>725.15514510966591</c:v>
                </c:pt>
                <c:pt idx="48">
                  <c:v>726.81914168999424</c:v>
                </c:pt>
                <c:pt idx="49">
                  <c:v>728.44187143626618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31-4D23-A339-E4CA0055B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7159908136482942"/>
          <c:y val="0.70416666666666661"/>
          <c:w val="0.42346850393700786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'0.12'!$C$9</c:f>
              <c:strCache>
                <c:ptCount val="1"/>
                <c:pt idx="0">
                  <c:v>0.120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'0.12'!$B$21:$B$70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'0.12'!$AY$21:$AY$70</c:f>
              <c:numCache>
                <c:formatCode>0.00</c:formatCode>
                <c:ptCount val="50"/>
                <c:pt idx="0">
                  <c:v>2.3420627690372027</c:v>
                </c:pt>
                <c:pt idx="1">
                  <c:v>3.3248799208887281</c:v>
                </c:pt>
                <c:pt idx="2">
                  <c:v>4.1849691431262066</c:v>
                </c:pt>
                <c:pt idx="3">
                  <c:v>4.9394148040689387</c:v>
                </c:pt>
                <c:pt idx="4">
                  <c:v>5.6222170769483055</c:v>
                </c:pt>
                <c:pt idx="5">
                  <c:v>6.2675538556997221</c:v>
                </c:pt>
                <c:pt idx="6">
                  <c:v>6.8703649099504815</c:v>
                </c:pt>
                <c:pt idx="7">
                  <c:v>7.4507405520257084</c:v>
                </c:pt>
                <c:pt idx="8">
                  <c:v>8.0153250574865353</c:v>
                </c:pt>
                <c:pt idx="9">
                  <c:v>8.5678356304083891</c:v>
                </c:pt>
                <c:pt idx="10">
                  <c:v>9.110840601295358</c:v>
                </c:pt>
                <c:pt idx="11">
                  <c:v>9.6462195283275207</c:v>
                </c:pt>
                <c:pt idx="12">
                  <c:v>10.175353497174459</c:v>
                </c:pt>
                <c:pt idx="13">
                  <c:v>10.699223172990957</c:v>
                </c:pt>
                <c:pt idx="14">
                  <c:v>11.218461681125413</c:v>
                </c:pt>
                <c:pt idx="15">
                  <c:v>11.733384176385831</c:v>
                </c:pt>
                <c:pt idx="16">
                  <c:v>12.244008937266679</c:v>
                </c:pt>
                <c:pt idx="17">
                  <c:v>12.750081924786087</c:v>
                </c:pt>
                <c:pt idx="18">
                  <c:v>13.251114176198467</c:v>
                </c:pt>
                <c:pt idx="19">
                  <c:v>13.74643737603258</c:v>
                </c:pt>
                <c:pt idx="20">
                  <c:v>14.235277019834774</c:v>
                </c:pt>
                <c:pt idx="21">
                  <c:v>14.716835962718029</c:v>
                </c:pt>
                <c:pt idx="22">
                  <c:v>15.190376374364359</c:v>
                </c:pt>
                <c:pt idx="23">
                  <c:v>15.655287711019572</c:v>
                </c:pt>
                <c:pt idx="24">
                  <c:v>16.11113290305315</c:v>
                </c:pt>
                <c:pt idx="25">
                  <c:v>16.557672532058682</c:v>
                </c:pt>
                <c:pt idx="26">
                  <c:v>16.994873801878857</c:v>
                </c:pt>
                <c:pt idx="27">
                  <c:v>17.422914699428325</c:v>
                </c:pt>
                <c:pt idx="28">
                  <c:v>17.842192838789746</c:v>
                </c:pt>
                <c:pt idx="29">
                  <c:v>18.253343083855675</c:v>
                </c:pt>
                <c:pt idx="30">
                  <c:v>18.657257684136273</c:v>
                </c:pt>
                <c:pt idx="31">
                  <c:v>19.055086887581659</c:v>
                </c:pt>
                <c:pt idx="32">
                  <c:v>19.448180514535803</c:v>
                </c:pt>
                <c:pt idx="33">
                  <c:v>19.837924852449895</c:v>
                </c:pt>
                <c:pt idx="34">
                  <c:v>20.225455097369554</c:v>
                </c:pt>
                <c:pt idx="35">
                  <c:v>20.611292723535655</c:v>
                </c:pt>
                <c:pt idx="36">
                  <c:v>20.995046028975811</c:v>
                </c:pt>
                <c:pt idx="37">
                  <c:v>21.375357394042148</c:v>
                </c:pt>
                <c:pt idx="38">
                  <c:v>21.750221558867651</c:v>
                </c:pt>
                <c:pt idx="39">
                  <c:v>22.117641149367774</c:v>
                </c:pt>
                <c:pt idx="40">
                  <c:v>22.476416878764596</c:v>
                </c:pt>
                <c:pt idx="41">
                  <c:v>22.826795903428501</c:v>
                </c:pt>
                <c:pt idx="42">
                  <c:v>23.170760396129914</c:v>
                </c:pt>
                <c:pt idx="43">
                  <c:v>23.511878349356305</c:v>
                </c:pt>
                <c:pt idx="44">
                  <c:v>23.854772750256167</c:v>
                </c:pt>
                <c:pt idx="45">
                  <c:v>24.204335918033941</c:v>
                </c:pt>
                <c:pt idx="46">
                  <c:v>24.564824428000396</c:v>
                </c:pt>
                <c:pt idx="47">
                  <c:v>24.93897301169816</c:v>
                </c:pt>
                <c:pt idx="48">
                  <c:v>25.327344189771495</c:v>
                </c:pt>
                <c:pt idx="49">
                  <c:v>25.728296365705248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9-4B21-8F4A-6FF632C59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236220</xdr:colOff>
      <xdr:row>1</xdr:row>
      <xdr:rowOff>171450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7591" y="3565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6</xdr:row>
      <xdr:rowOff>171450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7591" y="13090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57</xdr:row>
      <xdr:rowOff>171450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7591" y="109591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1739447</xdr:colOff>
      <xdr:row>28</xdr:row>
      <xdr:rowOff>166309</xdr:rowOff>
    </xdr:from>
    <xdr:to>
      <xdr:col>18</xdr:col>
      <xdr:colOff>210911</xdr:colOff>
      <xdr:row>39</xdr:row>
      <xdr:rowOff>165853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</xdr:colOff>
      <xdr:row>17</xdr:row>
      <xdr:rowOff>98274</xdr:rowOff>
    </xdr:from>
    <xdr:to>
      <xdr:col>5</xdr:col>
      <xdr:colOff>354543</xdr:colOff>
      <xdr:row>39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891161</xdr:colOff>
      <xdr:row>87</xdr:row>
      <xdr:rowOff>27989</xdr:rowOff>
    </xdr:from>
    <xdr:to>
      <xdr:col>13</xdr:col>
      <xdr:colOff>468691</xdr:colOff>
      <xdr:row>110</xdr:row>
      <xdr:rowOff>9719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263718</xdr:colOff>
      <xdr:row>65</xdr:row>
      <xdr:rowOff>174949</xdr:rowOff>
    </xdr:from>
    <xdr:to>
      <xdr:col>21</xdr:col>
      <xdr:colOff>401734</xdr:colOff>
      <xdr:row>89</xdr:row>
      <xdr:rowOff>12957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529924</xdr:colOff>
      <xdr:row>68</xdr:row>
      <xdr:rowOff>38253</xdr:rowOff>
    </xdr:from>
    <xdr:to>
      <xdr:col>8</xdr:col>
      <xdr:colOff>1601864</xdr:colOff>
      <xdr:row>83</xdr:row>
      <xdr:rowOff>60024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32398</xdr:colOff>
      <xdr:row>110</xdr:row>
      <xdr:rowOff>90713</xdr:rowOff>
    </xdr:from>
    <xdr:to>
      <xdr:col>17</xdr:col>
      <xdr:colOff>166820</xdr:colOff>
      <xdr:row>140</xdr:row>
      <xdr:rowOff>82040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19490" y="21602958"/>
          <a:ext cx="7495238" cy="5628571"/>
        </a:xfrm>
        <a:prstGeom prst="rect">
          <a:avLst/>
        </a:prstGeom>
      </xdr:spPr>
    </xdr:pic>
    <xdr:clientData/>
  </xdr:twoCellAnchor>
  <xdr:twoCellAnchor>
    <xdr:from>
      <xdr:col>11</xdr:col>
      <xdr:colOff>739968</xdr:colOff>
      <xdr:row>107</xdr:row>
      <xdr:rowOff>25919</xdr:rowOff>
    </xdr:from>
    <xdr:to>
      <xdr:col>15</xdr:col>
      <xdr:colOff>544286</xdr:colOff>
      <xdr:row>140</xdr:row>
      <xdr:rowOff>103674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0.24785</cdr:x>
      <cdr:y>0.05304</cdr:y>
    </cdr:from>
    <cdr:to>
      <cdr:x>0.45122</cdr:x>
      <cdr:y>0.86762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33172" y="105834"/>
          <a:ext cx="929822" cy="16252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236220</xdr:colOff>
      <xdr:row>1</xdr:row>
      <xdr:rowOff>171450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58520" y="35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6</xdr:row>
      <xdr:rowOff>171450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58520" y="1301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57</xdr:row>
      <xdr:rowOff>171450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58520" y="1090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1739447</xdr:colOff>
      <xdr:row>28</xdr:row>
      <xdr:rowOff>166309</xdr:rowOff>
    </xdr:from>
    <xdr:to>
      <xdr:col>18</xdr:col>
      <xdr:colOff>210911</xdr:colOff>
      <xdr:row>39</xdr:row>
      <xdr:rowOff>165853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</xdr:colOff>
      <xdr:row>17</xdr:row>
      <xdr:rowOff>98274</xdr:rowOff>
    </xdr:from>
    <xdr:to>
      <xdr:col>5</xdr:col>
      <xdr:colOff>354543</xdr:colOff>
      <xdr:row>39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467827</xdr:colOff>
      <xdr:row>66</xdr:row>
      <xdr:rowOff>96025</xdr:rowOff>
    </xdr:from>
    <xdr:to>
      <xdr:col>13</xdr:col>
      <xdr:colOff>45357</xdr:colOff>
      <xdr:row>89</xdr:row>
      <xdr:rowOff>77755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142766</xdr:colOff>
      <xdr:row>64</xdr:row>
      <xdr:rowOff>174950</xdr:rowOff>
    </xdr:from>
    <xdr:to>
      <xdr:col>21</xdr:col>
      <xdr:colOff>280782</xdr:colOff>
      <xdr:row>88</xdr:row>
      <xdr:rowOff>12957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1414388</xdr:colOff>
      <xdr:row>63</xdr:row>
      <xdr:rowOff>30693</xdr:rowOff>
    </xdr:from>
    <xdr:to>
      <xdr:col>5</xdr:col>
      <xdr:colOff>619126</xdr:colOff>
      <xdr:row>78</xdr:row>
      <xdr:rowOff>52464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0.24785</cdr:x>
      <cdr:y>0.05304</cdr:y>
    </cdr:from>
    <cdr:to>
      <cdr:x>0.45122</cdr:x>
      <cdr:y>0.86762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33172" y="105834"/>
          <a:ext cx="929822" cy="16252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236220</xdr:colOff>
      <xdr:row>1</xdr:row>
      <xdr:rowOff>171450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58520" y="35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6</xdr:row>
      <xdr:rowOff>171450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58520" y="1301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57</xdr:row>
      <xdr:rowOff>171450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58520" y="1090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1739447</xdr:colOff>
      <xdr:row>28</xdr:row>
      <xdr:rowOff>166309</xdr:rowOff>
    </xdr:from>
    <xdr:to>
      <xdr:col>18</xdr:col>
      <xdr:colOff>210911</xdr:colOff>
      <xdr:row>39</xdr:row>
      <xdr:rowOff>165853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</xdr:colOff>
      <xdr:row>17</xdr:row>
      <xdr:rowOff>98274</xdr:rowOff>
    </xdr:from>
    <xdr:to>
      <xdr:col>5</xdr:col>
      <xdr:colOff>354543</xdr:colOff>
      <xdr:row>39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891161</xdr:colOff>
      <xdr:row>87</xdr:row>
      <xdr:rowOff>27989</xdr:rowOff>
    </xdr:from>
    <xdr:to>
      <xdr:col>13</xdr:col>
      <xdr:colOff>468691</xdr:colOff>
      <xdr:row>110</xdr:row>
      <xdr:rowOff>9719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263718</xdr:colOff>
      <xdr:row>65</xdr:row>
      <xdr:rowOff>174949</xdr:rowOff>
    </xdr:from>
    <xdr:to>
      <xdr:col>21</xdr:col>
      <xdr:colOff>401734</xdr:colOff>
      <xdr:row>89</xdr:row>
      <xdr:rowOff>12957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529924</xdr:colOff>
      <xdr:row>68</xdr:row>
      <xdr:rowOff>38253</xdr:rowOff>
    </xdr:from>
    <xdr:to>
      <xdr:col>8</xdr:col>
      <xdr:colOff>1601864</xdr:colOff>
      <xdr:row>83</xdr:row>
      <xdr:rowOff>60024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0.24785</cdr:x>
      <cdr:y>0.05304</cdr:y>
    </cdr:from>
    <cdr:to>
      <cdr:x>0.45122</cdr:x>
      <cdr:y>0.86762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33172" y="105834"/>
          <a:ext cx="929822" cy="16252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236220</xdr:colOff>
      <xdr:row>1</xdr:row>
      <xdr:rowOff>171450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45820" y="354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6</xdr:row>
      <xdr:rowOff>171450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845820" y="354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236220</xdr:colOff>
      <xdr:row>57</xdr:row>
      <xdr:rowOff>171450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845820" y="354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1739447</xdr:colOff>
      <xdr:row>28</xdr:row>
      <xdr:rowOff>166309</xdr:rowOff>
    </xdr:from>
    <xdr:to>
      <xdr:col>18</xdr:col>
      <xdr:colOff>210911</xdr:colOff>
      <xdr:row>39</xdr:row>
      <xdr:rowOff>165853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</xdr:colOff>
      <xdr:row>17</xdr:row>
      <xdr:rowOff>98274</xdr:rowOff>
    </xdr:from>
    <xdr:to>
      <xdr:col>5</xdr:col>
      <xdr:colOff>354543</xdr:colOff>
      <xdr:row>39</xdr:row>
      <xdr:rowOff>68035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467827</xdr:colOff>
      <xdr:row>66</xdr:row>
      <xdr:rowOff>96025</xdr:rowOff>
    </xdr:from>
    <xdr:to>
      <xdr:col>13</xdr:col>
      <xdr:colOff>45357</xdr:colOff>
      <xdr:row>89</xdr:row>
      <xdr:rowOff>77755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263718</xdr:colOff>
      <xdr:row>65</xdr:row>
      <xdr:rowOff>174949</xdr:rowOff>
    </xdr:from>
    <xdr:to>
      <xdr:col>21</xdr:col>
      <xdr:colOff>401734</xdr:colOff>
      <xdr:row>89</xdr:row>
      <xdr:rowOff>12957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0.24785</cdr:x>
      <cdr:y>0.05304</cdr:y>
    </cdr:from>
    <cdr:to>
      <cdr:x>0.45122</cdr:x>
      <cdr:y>0.86762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33172" y="105834"/>
          <a:ext cx="929822" cy="16252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193221</xdr:colOff>
      <xdr:row>6</xdr:row>
      <xdr:rowOff>8162</xdr:rowOff>
    </xdr:from>
    <xdr:to>
      <xdr:col>63</xdr:col>
      <xdr:colOff>193221</xdr:colOff>
      <xdr:row>17</xdr:row>
      <xdr:rowOff>547005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392A9-48A9-4B6A-B007-0648F6DFC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10886</xdr:colOff>
      <xdr:row>8</xdr:row>
      <xdr:rowOff>81643</xdr:rowOff>
    </xdr:from>
    <xdr:to>
      <xdr:col>49</xdr:col>
      <xdr:colOff>10886</xdr:colOff>
      <xdr:row>19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CE40D3-2293-47A0-949F-3BD9CFFE8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495300</xdr:colOff>
      <xdr:row>3</xdr:row>
      <xdr:rowOff>27216</xdr:rowOff>
    </xdr:from>
    <xdr:to>
      <xdr:col>11</xdr:col>
      <xdr:colOff>533400</xdr:colOff>
      <xdr:row>17</xdr:row>
      <xdr:rowOff>10887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AF861B-F8AA-4A0D-AB71-006DD3838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10886</xdr:colOff>
      <xdr:row>8</xdr:row>
      <xdr:rowOff>81643</xdr:rowOff>
    </xdr:from>
    <xdr:to>
      <xdr:col>49</xdr:col>
      <xdr:colOff>10886</xdr:colOff>
      <xdr:row>19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374AB-0C80-4A51-8B53-A4837E7DF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810079</xdr:colOff>
      <xdr:row>10</xdr:row>
      <xdr:rowOff>6351</xdr:rowOff>
    </xdr:from>
    <xdr:to>
      <xdr:col>12</xdr:col>
      <xdr:colOff>190500</xdr:colOff>
      <xdr:row>21</xdr:row>
      <xdr:rowOff>59872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8D4C5A-53AF-4082-A445-CC93F32EE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204107</xdr:colOff>
      <xdr:row>7</xdr:row>
      <xdr:rowOff>155120</xdr:rowOff>
    </xdr:from>
    <xdr:to>
      <xdr:col>66</xdr:col>
      <xdr:colOff>204107</xdr:colOff>
      <xdr:row>18</xdr:row>
      <xdr:rowOff>171448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F9178-BA6C-1771-4E7B-5CA2C1995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311150</xdr:colOff>
      <xdr:row>4</xdr:row>
      <xdr:rowOff>133350</xdr:rowOff>
    </xdr:from>
    <xdr:to>
      <xdr:col>48</xdr:col>
      <xdr:colOff>311150</xdr:colOff>
      <xdr:row>17</xdr:row>
      <xdr:rowOff>304800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13DB26-BC67-4E06-B214-7E7167CBE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368299</xdr:colOff>
      <xdr:row>10</xdr:row>
      <xdr:rowOff>26307</xdr:rowOff>
    </xdr:from>
    <xdr:to>
      <xdr:col>11</xdr:col>
      <xdr:colOff>401864</xdr:colOff>
      <xdr:row>21</xdr:row>
      <xdr:rowOff>79829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8F3D1D-910F-43DF-86F1-75B3F3E9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516164</xdr:colOff>
      <xdr:row>10</xdr:row>
      <xdr:rowOff>127003</xdr:rowOff>
    </xdr:from>
    <xdr:to>
      <xdr:col>17</xdr:col>
      <xdr:colOff>631371</xdr:colOff>
      <xdr:row>21</xdr:row>
      <xdr:rowOff>170547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786DF5-567A-49F4-A024-C5DB86C78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0.1279</cdr:x>
      <cdr:y>0.39116</cdr:y>
    </cdr:from>
    <cdr:to>
      <cdr:x>0.96207</cdr:x>
      <cdr:y>0.39116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1E4CDAC-1351-3602-CE7D-930DFAA2A27E}"/>
            </a:ext>
          </a:extLst>
        </cdr:cNvPr>
        <cdr:cNvCxnSpPr/>
      </cdr:nvCxnSpPr>
      <cdr:spPr>
        <a:xfrm xmlns:a="http://schemas.openxmlformats.org/drawingml/2006/main" flipV="1">
          <a:off x="584201" y="1100366"/>
          <a:ext cx="3810000" cy="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sysDash"/>
          <a:headEnd type="triangle" w="med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193221</xdr:colOff>
      <xdr:row>6</xdr:row>
      <xdr:rowOff>8162</xdr:rowOff>
    </xdr:from>
    <xdr:to>
      <xdr:col>63</xdr:col>
      <xdr:colOff>193221</xdr:colOff>
      <xdr:row>17</xdr:row>
      <xdr:rowOff>547005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086C9-A229-435F-BB61-98AA6DABC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10886</xdr:colOff>
      <xdr:row>8</xdr:row>
      <xdr:rowOff>81643</xdr:rowOff>
    </xdr:from>
    <xdr:to>
      <xdr:col>49</xdr:col>
      <xdr:colOff>10886</xdr:colOff>
      <xdr:row>19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6432E6-C461-4C40-AEE4-6BB9617B7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484415</xdr:colOff>
      <xdr:row>4</xdr:row>
      <xdr:rowOff>65316</xdr:rowOff>
    </xdr:from>
    <xdr:to>
      <xdr:col>10</xdr:col>
      <xdr:colOff>522515</xdr:colOff>
      <xdr:row>17</xdr:row>
      <xdr:rowOff>234044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B3676-231D-48A7-B8D7-D72F15F91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620485</xdr:colOff>
      <xdr:row>2</xdr:row>
      <xdr:rowOff>174173</xdr:rowOff>
    </xdr:from>
    <xdr:to>
      <xdr:col>18</xdr:col>
      <xdr:colOff>734785</xdr:colOff>
      <xdr:row>16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162AC-32ED-4127-818D-0F50FB709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193221</xdr:colOff>
      <xdr:row>6</xdr:row>
      <xdr:rowOff>8162</xdr:rowOff>
    </xdr:from>
    <xdr:to>
      <xdr:col>63</xdr:col>
      <xdr:colOff>193221</xdr:colOff>
      <xdr:row>17</xdr:row>
      <xdr:rowOff>547005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752F9-12D4-4B23-877A-15BEF8706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358318</xdr:colOff>
      <xdr:row>2</xdr:row>
      <xdr:rowOff>174171</xdr:rowOff>
    </xdr:from>
    <xdr:to>
      <xdr:col>11</xdr:col>
      <xdr:colOff>402768</xdr:colOff>
      <xdr:row>16</xdr:row>
      <xdr:rowOff>155120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231DE-F936-4C22-B65A-C7F819663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10886</xdr:colOff>
      <xdr:row>8</xdr:row>
      <xdr:rowOff>81643</xdr:rowOff>
    </xdr:from>
    <xdr:to>
      <xdr:col>49</xdr:col>
      <xdr:colOff>10886</xdr:colOff>
      <xdr:row>19</xdr:row>
      <xdr:rowOff>97971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C84DFA-1E4C-48BA-94D5-D72776DB3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193221</xdr:colOff>
      <xdr:row>6</xdr:row>
      <xdr:rowOff>8162</xdr:rowOff>
    </xdr:from>
    <xdr:to>
      <xdr:col>63</xdr:col>
      <xdr:colOff>193221</xdr:colOff>
      <xdr:row>17</xdr:row>
      <xdr:rowOff>547005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F0470-41A4-4ABD-8E62-F2779F4EB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585104</xdr:colOff>
      <xdr:row>4</xdr:row>
      <xdr:rowOff>111579</xdr:rowOff>
    </xdr:from>
    <xdr:to>
      <xdr:col>9</xdr:col>
      <xdr:colOff>19047</xdr:colOff>
      <xdr:row>17</xdr:row>
      <xdr:rowOff>280307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F03504-3AF6-4F7E-B910-DD2C0F419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10886</xdr:colOff>
      <xdr:row>8</xdr:row>
      <xdr:rowOff>81643</xdr:rowOff>
    </xdr:from>
    <xdr:to>
      <xdr:col>49</xdr:col>
      <xdr:colOff>10886</xdr:colOff>
      <xdr:row>19</xdr:row>
      <xdr:rowOff>97971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8D39A-E80A-4783-B427-44AAB57D6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S1042"/>
  <sheetViews>
    <sheetView topLeftCell="G76" zoomScale="84" zoomScaleNormal="84" workbookViewId="0">
      <selection activeCell="O99" sqref="O99"/>
    </sheetView>
  </sheetViews>
  <sheetFormatPr defaultColWidth="8.921875" defaultRowHeight="14.6" x14ac:dyDescent="0.4"/>
  <cols>
    <col min="1" max="1" width="8.921875" style="1"/>
    <col min="2" max="2" width="31.4609375" style="1" customWidth="1"/>
    <col min="3" max="3" width="12.53515625" style="1" customWidth="1"/>
    <col min="4" max="4" width="17.84375" style="1" customWidth="1"/>
    <col min="5" max="5" width="14.921875" style="1" customWidth="1"/>
    <col min="6" max="6" width="22.3828125" style="1" customWidth="1"/>
    <col min="7" max="7" width="24.07421875" style="1" customWidth="1"/>
    <col min="8" max="8" width="26" style="1" customWidth="1"/>
    <col min="9" max="9" width="24.07421875" style="1" customWidth="1"/>
    <col min="10" max="10" width="17.921875" style="1" customWidth="1"/>
    <col min="11" max="11" width="21.53515625" style="1" customWidth="1"/>
    <col min="12" max="12" width="18" style="1" customWidth="1"/>
    <col min="13" max="13" width="25.921875" style="1" customWidth="1"/>
    <col min="14" max="14" width="26" style="1" customWidth="1"/>
    <col min="15" max="18" width="11.3828125" style="1" bestFit="1" customWidth="1"/>
    <col min="19" max="31" width="9.53515625" style="1" bestFit="1" customWidth="1"/>
    <col min="32" max="16384" width="8.921875" style="1"/>
  </cols>
  <sheetData>
    <row r="1" spans="2:71" x14ac:dyDescent="0.4">
      <c r="K1" s="14">
        <v>1</v>
      </c>
    </row>
    <row r="2" spans="2:71" ht="16.3" thickBot="1" x14ac:dyDescent="0.5">
      <c r="B2" s="6" t="s">
        <v>6</v>
      </c>
      <c r="C2" s="1" t="s">
        <v>37</v>
      </c>
      <c r="D2" s="1" t="s">
        <v>38</v>
      </c>
      <c r="E2" s="1" t="s">
        <v>39</v>
      </c>
      <c r="F2" s="1" t="s">
        <v>40</v>
      </c>
      <c r="K2" s="14">
        <v>1</v>
      </c>
    </row>
    <row r="3" spans="2:71" ht="15" thickBot="1" x14ac:dyDescent="0.4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5" t="s">
        <v>5</v>
      </c>
      <c r="H3" s="3" t="s">
        <v>20</v>
      </c>
      <c r="I3" s="11" t="s">
        <v>12</v>
      </c>
    </row>
    <row r="4" spans="2:71" x14ac:dyDescent="0.4">
      <c r="B4" s="13">
        <v>4</v>
      </c>
      <c r="C4" s="13">
        <v>2700</v>
      </c>
      <c r="D4" s="13">
        <f>200*(10^-6)</f>
        <v>1.9999999999999998E-4</v>
      </c>
      <c r="E4" s="38">
        <v>896</v>
      </c>
      <c r="F4" s="9">
        <v>167</v>
      </c>
      <c r="G4" s="16">
        <f>(B4*C4*D4*E4)/(2*F4)</f>
        <v>5.794491017964071</v>
      </c>
      <c r="H4" s="2">
        <v>20</v>
      </c>
      <c r="I4" s="13">
        <f>5*10^-3</f>
        <v>5.0000000000000001E-3</v>
      </c>
    </row>
    <row r="5" spans="2:71" x14ac:dyDescent="0.4">
      <c r="B5" s="1">
        <f>B4*60</f>
        <v>240</v>
      </c>
      <c r="C5" s="1" t="s">
        <v>44</v>
      </c>
    </row>
    <row r="6" spans="2:71" x14ac:dyDescent="0.4">
      <c r="B6" s="1">
        <f>B5*3.2</f>
        <v>768</v>
      </c>
      <c r="C6" s="1" t="s">
        <v>45</v>
      </c>
    </row>
    <row r="7" spans="2:71" ht="16.3" thickBot="1" x14ac:dyDescent="0.5">
      <c r="B7" s="7" t="s">
        <v>7</v>
      </c>
    </row>
    <row r="8" spans="2:71" ht="15" thickBot="1" x14ac:dyDescent="0.45">
      <c r="B8" s="3" t="s">
        <v>8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10" t="s">
        <v>11</v>
      </c>
      <c r="I8" s="8" t="s">
        <v>9</v>
      </c>
      <c r="J8" s="8" t="s">
        <v>10</v>
      </c>
    </row>
    <row r="9" spans="2:71" x14ac:dyDescent="0.4">
      <c r="B9" s="13">
        <f>30*3</f>
        <v>90</v>
      </c>
      <c r="C9" s="2">
        <f>C4</f>
        <v>2700</v>
      </c>
      <c r="D9" s="2">
        <f>D4</f>
        <v>1.9999999999999998E-4</v>
      </c>
      <c r="E9" s="2">
        <f>E4</f>
        <v>896</v>
      </c>
      <c r="F9" s="2">
        <f>F4</f>
        <v>167</v>
      </c>
      <c r="G9" s="39">
        <f>G4</f>
        <v>5.794491017964071</v>
      </c>
      <c r="H9" s="2">
        <f>(0.00527*(G4^3))-(0.192*(G4^2))+2.39*G4</f>
        <v>8.4275303895083447</v>
      </c>
      <c r="I9" s="17">
        <f>(0.399)*((2*B9*B4)/(F9*I4))*(SQRT((F9)/(C9*E9*B4*D9)))</f>
        <v>101.06395082168827</v>
      </c>
      <c r="J9" s="17">
        <f>(0.159*H9)*((2*B9)/(C9*E9*D9*I4))</f>
        <v>99.700694340165683</v>
      </c>
    </row>
    <row r="10" spans="2:71" x14ac:dyDescent="0.4">
      <c r="H10" s="14" t="s">
        <v>43</v>
      </c>
      <c r="I10" s="43">
        <f>(I9+20)/I61</f>
        <v>0.74730833840548316</v>
      </c>
      <c r="L10" s="1" t="s">
        <v>24</v>
      </c>
      <c r="M10" s="1">
        <f>M11*$D$4</f>
        <v>1.9999999999999999E-6</v>
      </c>
      <c r="N10" s="1">
        <f t="shared" ref="N10:BS10" si="0">N11*$D$4</f>
        <v>3.9999999999999998E-6</v>
      </c>
      <c r="O10" s="1">
        <f t="shared" si="0"/>
        <v>5.9999999999999993E-6</v>
      </c>
      <c r="P10" s="1">
        <f t="shared" si="0"/>
        <v>7.9999999999999996E-6</v>
      </c>
      <c r="Q10" s="1">
        <f t="shared" si="0"/>
        <v>9.9999999999999991E-6</v>
      </c>
      <c r="R10" s="1">
        <f t="shared" si="0"/>
        <v>1.1999999999999999E-5</v>
      </c>
      <c r="S10" s="1">
        <f t="shared" si="0"/>
        <v>1.4E-5</v>
      </c>
      <c r="T10" s="1">
        <f t="shared" si="0"/>
        <v>1.5999999999999999E-5</v>
      </c>
      <c r="U10" s="1">
        <f t="shared" si="0"/>
        <v>1.7999999999999997E-5</v>
      </c>
      <c r="V10" s="1">
        <f t="shared" si="0"/>
        <v>1.9999999999999998E-5</v>
      </c>
      <c r="W10" s="1">
        <f t="shared" si="0"/>
        <v>2.1999999999999999E-5</v>
      </c>
      <c r="X10" s="1">
        <f t="shared" si="0"/>
        <v>2.3999999999999997E-5</v>
      </c>
      <c r="Y10" s="1">
        <f t="shared" si="0"/>
        <v>2.5999999999999998E-5</v>
      </c>
      <c r="Z10" s="1">
        <f t="shared" si="0"/>
        <v>2.8E-5</v>
      </c>
      <c r="AA10" s="1">
        <f t="shared" si="0"/>
        <v>2.9999999999999997E-5</v>
      </c>
      <c r="AB10" s="1">
        <f t="shared" si="0"/>
        <v>3.1999999999999999E-5</v>
      </c>
      <c r="AC10" s="1">
        <f t="shared" si="0"/>
        <v>3.4E-5</v>
      </c>
      <c r="AD10" s="1">
        <f t="shared" si="0"/>
        <v>3.5999999999999994E-5</v>
      </c>
      <c r="AE10" s="1">
        <f t="shared" si="0"/>
        <v>3.7999999999999995E-5</v>
      </c>
      <c r="AF10" s="1">
        <f t="shared" si="0"/>
        <v>3.9999999999999996E-5</v>
      </c>
      <c r="AG10" s="1">
        <f t="shared" si="0"/>
        <v>4.1999999999999998E-5</v>
      </c>
      <c r="AH10" s="1">
        <f t="shared" si="0"/>
        <v>4.3999999999999999E-5</v>
      </c>
      <c r="AI10" s="1">
        <f t="shared" si="0"/>
        <v>4.6E-5</v>
      </c>
      <c r="AJ10" s="1">
        <f t="shared" si="0"/>
        <v>4.7999999999999994E-5</v>
      </c>
      <c r="AK10" s="1">
        <f t="shared" si="0"/>
        <v>4.9999999999999996E-5</v>
      </c>
      <c r="AL10" s="1">
        <f t="shared" si="0"/>
        <v>5.1999999999999997E-5</v>
      </c>
      <c r="AM10" s="1">
        <f t="shared" si="0"/>
        <v>5.3999999999999998E-5</v>
      </c>
      <c r="AN10" s="1">
        <f t="shared" si="0"/>
        <v>5.5999999999999999E-5</v>
      </c>
      <c r="AO10" s="1">
        <f t="shared" si="0"/>
        <v>5.7999999999999994E-5</v>
      </c>
      <c r="AP10" s="1">
        <f t="shared" si="0"/>
        <v>5.9999999999999995E-5</v>
      </c>
      <c r="AQ10" s="1">
        <f t="shared" si="0"/>
        <v>6.1999999999999989E-5</v>
      </c>
      <c r="AR10" s="1">
        <f t="shared" si="0"/>
        <v>6.3999999999999997E-5</v>
      </c>
      <c r="AS10" s="1">
        <f t="shared" si="0"/>
        <v>6.5999999999999992E-5</v>
      </c>
      <c r="AT10" s="1">
        <f t="shared" si="0"/>
        <v>6.7999999999999999E-5</v>
      </c>
      <c r="AU10" s="1">
        <f t="shared" si="0"/>
        <v>6.9999999999999994E-5</v>
      </c>
      <c r="AV10" s="1">
        <f t="shared" si="0"/>
        <v>7.1999999999999988E-5</v>
      </c>
      <c r="AW10" s="1">
        <f t="shared" si="0"/>
        <v>7.3999999999999996E-5</v>
      </c>
      <c r="AX10" s="1">
        <f t="shared" si="0"/>
        <v>7.5999999999999991E-5</v>
      </c>
      <c r="AY10" s="1">
        <f t="shared" si="0"/>
        <v>7.7999999999999999E-5</v>
      </c>
      <c r="AZ10" s="1">
        <f t="shared" si="0"/>
        <v>7.9999999999999993E-5</v>
      </c>
      <c r="BA10" s="1">
        <f t="shared" si="0"/>
        <v>8.1999999999999987E-5</v>
      </c>
      <c r="BB10" s="1">
        <f t="shared" si="0"/>
        <v>8.3999999999999995E-5</v>
      </c>
      <c r="BC10" s="1">
        <f t="shared" si="0"/>
        <v>8.599999999999999E-5</v>
      </c>
      <c r="BD10" s="1">
        <f t="shared" si="0"/>
        <v>8.7999999999999998E-5</v>
      </c>
      <c r="BE10" s="1">
        <f t="shared" si="0"/>
        <v>8.9999999999999992E-5</v>
      </c>
      <c r="BF10" s="1">
        <f t="shared" si="0"/>
        <v>9.2E-5</v>
      </c>
      <c r="BG10" s="1">
        <f t="shared" si="0"/>
        <v>9.3999999999999981E-5</v>
      </c>
      <c r="BH10" s="1">
        <f t="shared" si="0"/>
        <v>9.5999999999999989E-5</v>
      </c>
      <c r="BI10" s="1">
        <f t="shared" si="0"/>
        <v>9.7999999999999983E-5</v>
      </c>
      <c r="BJ10" s="1">
        <f t="shared" si="0"/>
        <v>9.9999999999999991E-5</v>
      </c>
      <c r="BK10" s="1">
        <f t="shared" si="0"/>
        <v>1.9999999999999998E-4</v>
      </c>
      <c r="BL10" s="1">
        <f t="shared" si="0"/>
        <v>2.9999999999999997E-4</v>
      </c>
      <c r="BM10" s="1">
        <f t="shared" si="0"/>
        <v>3.9999999999999996E-4</v>
      </c>
      <c r="BN10" s="1">
        <f t="shared" si="0"/>
        <v>5.0000000000000001E-4</v>
      </c>
      <c r="BO10" s="1">
        <f t="shared" si="0"/>
        <v>5.9999999999999995E-4</v>
      </c>
      <c r="BP10" s="1">
        <f t="shared" si="0"/>
        <v>6.9999999999999988E-4</v>
      </c>
      <c r="BQ10" s="1">
        <f t="shared" si="0"/>
        <v>7.9999999999999993E-4</v>
      </c>
      <c r="BR10" s="1">
        <f t="shared" si="0"/>
        <v>8.9999999999999998E-4</v>
      </c>
      <c r="BS10" s="1">
        <f t="shared" si="0"/>
        <v>1E-3</v>
      </c>
    </row>
    <row r="11" spans="2:71" x14ac:dyDescent="0.4">
      <c r="K11" s="1" t="s">
        <v>35</v>
      </c>
      <c r="L11" s="1">
        <v>0</v>
      </c>
      <c r="M11" s="1">
        <v>0.01</v>
      </c>
      <c r="N11" s="1">
        <v>0.02</v>
      </c>
      <c r="O11" s="1">
        <v>0.03</v>
      </c>
      <c r="P11" s="1">
        <v>0.04</v>
      </c>
      <c r="Q11" s="1">
        <v>0.05</v>
      </c>
      <c r="R11" s="1">
        <v>0.06</v>
      </c>
      <c r="S11" s="1">
        <v>7.0000000000000007E-2</v>
      </c>
      <c r="T11" s="1">
        <v>0.08</v>
      </c>
      <c r="U11" s="1">
        <v>0.09</v>
      </c>
      <c r="V11" s="1">
        <v>0.1</v>
      </c>
      <c r="W11" s="1">
        <v>0.11</v>
      </c>
      <c r="X11" s="1">
        <v>0.12</v>
      </c>
      <c r="Y11" s="1">
        <v>0.13</v>
      </c>
      <c r="Z11" s="1">
        <v>0.14000000000000001</v>
      </c>
      <c r="AA11" s="1">
        <v>0.15</v>
      </c>
      <c r="AB11" s="1">
        <v>0.16</v>
      </c>
      <c r="AC11" s="1">
        <v>0.17</v>
      </c>
      <c r="AD11" s="1">
        <v>0.18</v>
      </c>
      <c r="AE11" s="1">
        <v>0.19</v>
      </c>
      <c r="AF11" s="1">
        <v>0.2</v>
      </c>
      <c r="AG11" s="1">
        <v>0.21</v>
      </c>
      <c r="AH11" s="1">
        <v>0.22</v>
      </c>
      <c r="AI11" s="1">
        <v>0.23</v>
      </c>
      <c r="AJ11" s="1">
        <v>0.24</v>
      </c>
      <c r="AK11" s="1">
        <v>0.25</v>
      </c>
      <c r="AL11" s="1">
        <v>0.26</v>
      </c>
      <c r="AM11" s="1">
        <v>0.27</v>
      </c>
      <c r="AN11" s="1">
        <v>0.28000000000000003</v>
      </c>
      <c r="AO11" s="1">
        <v>0.28999999999999998</v>
      </c>
      <c r="AP11" s="1">
        <v>0.3</v>
      </c>
      <c r="AQ11" s="1">
        <v>0.31</v>
      </c>
      <c r="AR11" s="1">
        <v>0.32</v>
      </c>
      <c r="AS11" s="1">
        <v>0.33</v>
      </c>
      <c r="AT11" s="1">
        <v>0.34</v>
      </c>
      <c r="AU11" s="1">
        <v>0.35</v>
      </c>
      <c r="AV11" s="1">
        <v>0.36</v>
      </c>
      <c r="AW11" s="1">
        <v>0.37</v>
      </c>
      <c r="AX11" s="1">
        <v>0.38</v>
      </c>
      <c r="AY11" s="1">
        <v>0.39</v>
      </c>
      <c r="AZ11" s="1">
        <v>0.4</v>
      </c>
      <c r="BA11" s="1">
        <v>0.41</v>
      </c>
      <c r="BB11" s="1">
        <v>0.42</v>
      </c>
      <c r="BC11" s="1">
        <v>0.43</v>
      </c>
      <c r="BD11" s="1">
        <v>0.44</v>
      </c>
      <c r="BE11" s="1">
        <v>0.45</v>
      </c>
      <c r="BF11" s="1">
        <v>0.46</v>
      </c>
      <c r="BG11" s="1">
        <v>0.47</v>
      </c>
      <c r="BH11" s="1">
        <v>0.48</v>
      </c>
      <c r="BI11" s="1">
        <v>0.49</v>
      </c>
      <c r="BJ11" s="1">
        <v>0.5</v>
      </c>
      <c r="BK11" s="1">
        <v>1</v>
      </c>
      <c r="BL11" s="1">
        <v>1.5</v>
      </c>
      <c r="BM11" s="1">
        <v>2</v>
      </c>
      <c r="BN11" s="1">
        <v>2.5</v>
      </c>
      <c r="BO11" s="1">
        <v>3</v>
      </c>
      <c r="BP11" s="1">
        <v>3.5</v>
      </c>
      <c r="BQ11" s="1">
        <v>4</v>
      </c>
      <c r="BR11" s="1">
        <v>4.5</v>
      </c>
      <c r="BS11" s="1">
        <v>5</v>
      </c>
    </row>
    <row r="12" spans="2:71" ht="16.3" thickBot="1" x14ac:dyDescent="0.5">
      <c r="B12" s="12" t="s">
        <v>13</v>
      </c>
    </row>
    <row r="13" spans="2:71" ht="15" thickBot="1" x14ac:dyDescent="0.45">
      <c r="B13" s="3" t="s">
        <v>14</v>
      </c>
      <c r="C13" s="3"/>
      <c r="D13" s="3" t="s">
        <v>5</v>
      </c>
      <c r="E13" s="3" t="s">
        <v>15</v>
      </c>
      <c r="F13" s="3" t="s">
        <v>16</v>
      </c>
      <c r="G13" s="3" t="s">
        <v>19</v>
      </c>
      <c r="H13" s="3" t="s">
        <v>18</v>
      </c>
      <c r="I13" s="3" t="s">
        <v>17</v>
      </c>
      <c r="J13" s="1" t="s">
        <v>21</v>
      </c>
      <c r="K13" s="1" t="s">
        <v>22</v>
      </c>
      <c r="L13" s="1" t="s">
        <v>23</v>
      </c>
    </row>
    <row r="14" spans="2:71" x14ac:dyDescent="0.4">
      <c r="B14" s="2">
        <v>-2.0009999999999999</v>
      </c>
      <c r="C14" s="2">
        <f>B14</f>
        <v>-2.0009999999999999</v>
      </c>
      <c r="D14" s="2">
        <f>G4</f>
        <v>5.794491017964071</v>
      </c>
      <c r="E14" s="2">
        <f>($D$14*($B14+1))/2</f>
        <v>-2.900142754491017</v>
      </c>
      <c r="F14" s="2">
        <f>($D$14*($B14-1))/2</f>
        <v>-8.6946337724550879</v>
      </c>
      <c r="G14" s="2">
        <f>((C14+1)*(EXP(E14))*(BESSELK(-E14,0)-BESSELK(-E14,1)))+((1-C14)*EXP(F14)*(BESSELK(-F14,0)-BESSELK(-F14,1)))</f>
        <v>3.4577700241547469E-4</v>
      </c>
      <c r="J14" s="1">
        <f>G14+H14+I14</f>
        <v>3.4577700241547469E-4</v>
      </c>
      <c r="K14" s="1">
        <f>J14/MAX($J$14:$J$57)</f>
        <v>1.7653589526412281E-4</v>
      </c>
      <c r="L14" s="18">
        <f>IF($G$4&gt;5,K14*$I$9,K14*$J$9)+20</f>
        <v>20.017841415037235</v>
      </c>
      <c r="M14" s="19">
        <f>IF((1-ERF(M$10/SQRT(4*$F$4/($E$4*$C$4)*2*$D$4/$B$4)))*$L14&lt;20,20,(1-ERF(M$10/SQRT(4*$F$4/($E$4*$C$4)*2*$D$4/$B$4)))*$L14)</f>
        <v>20</v>
      </c>
      <c r="N14" s="19">
        <f t="shared" ref="N14:AF27" si="1">IF((1-ERF(N$10/SQRT(4*$F$4/($E$4*$C$4)*2*$D$4/$B$4)))*$L14&lt;20,20,(1-ERF(N$10/SQRT(4*$F$4/($E$4*$C$4)*2*$D$4/$B$4)))*$L14)</f>
        <v>20</v>
      </c>
      <c r="O14" s="19">
        <f t="shared" si="1"/>
        <v>20</v>
      </c>
      <c r="P14" s="19">
        <f t="shared" si="1"/>
        <v>20</v>
      </c>
      <c r="Q14" s="19">
        <f t="shared" si="1"/>
        <v>20</v>
      </c>
      <c r="R14" s="19">
        <f t="shared" si="1"/>
        <v>20</v>
      </c>
      <c r="S14" s="19">
        <f t="shared" si="1"/>
        <v>20</v>
      </c>
      <c r="T14" s="19">
        <f t="shared" si="1"/>
        <v>20</v>
      </c>
      <c r="U14" s="19">
        <f t="shared" si="1"/>
        <v>20</v>
      </c>
      <c r="V14" s="19">
        <f t="shared" si="1"/>
        <v>20</v>
      </c>
      <c r="W14" s="19">
        <f t="shared" si="1"/>
        <v>20</v>
      </c>
      <c r="X14" s="19">
        <f t="shared" si="1"/>
        <v>20</v>
      </c>
      <c r="Y14" s="19">
        <f t="shared" si="1"/>
        <v>20</v>
      </c>
      <c r="Z14" s="19">
        <f t="shared" si="1"/>
        <v>20</v>
      </c>
      <c r="AA14" s="19">
        <f t="shared" si="1"/>
        <v>20</v>
      </c>
      <c r="AB14" s="19">
        <f t="shared" si="1"/>
        <v>20</v>
      </c>
      <c r="AC14" s="19">
        <f t="shared" si="1"/>
        <v>20</v>
      </c>
      <c r="AD14" s="19">
        <f t="shared" si="1"/>
        <v>20</v>
      </c>
      <c r="AE14" s="19">
        <f t="shared" si="1"/>
        <v>20</v>
      </c>
      <c r="AF14" s="19">
        <f t="shared" si="1"/>
        <v>20</v>
      </c>
      <c r="AG14" s="19">
        <f t="shared" ref="AG14:BS20" si="2">IF((1-ERF(AG$10/SQRT(4*$F$4/($E$4*$C$4)*2*$D$4/$B$4)))*$L14&lt;20,20,(1-ERF(AG$10/SQRT(4*$F$4/($E$4*$C$4)*2*$D$4/$B$4)))*$L14)</f>
        <v>20</v>
      </c>
      <c r="AH14" s="19">
        <f t="shared" si="2"/>
        <v>20</v>
      </c>
      <c r="AI14" s="19">
        <f t="shared" si="2"/>
        <v>20</v>
      </c>
      <c r="AJ14" s="19">
        <f t="shared" si="2"/>
        <v>20</v>
      </c>
      <c r="AK14" s="19">
        <f t="shared" si="2"/>
        <v>20</v>
      </c>
      <c r="AL14" s="19">
        <f t="shared" si="2"/>
        <v>20</v>
      </c>
      <c r="AM14" s="19">
        <f t="shared" si="2"/>
        <v>20</v>
      </c>
      <c r="AN14" s="19">
        <f t="shared" si="2"/>
        <v>20</v>
      </c>
      <c r="AO14" s="19">
        <f t="shared" si="2"/>
        <v>20</v>
      </c>
      <c r="AP14" s="19">
        <f t="shared" si="2"/>
        <v>20</v>
      </c>
      <c r="AQ14" s="19">
        <f t="shared" si="2"/>
        <v>20</v>
      </c>
      <c r="AR14" s="19">
        <f t="shared" si="2"/>
        <v>20</v>
      </c>
      <c r="AS14" s="19">
        <f t="shared" si="2"/>
        <v>20</v>
      </c>
      <c r="AT14" s="19">
        <f t="shared" si="2"/>
        <v>20</v>
      </c>
      <c r="AU14" s="19">
        <f t="shared" si="2"/>
        <v>20</v>
      </c>
      <c r="AV14" s="19">
        <f t="shared" si="2"/>
        <v>20</v>
      </c>
      <c r="AW14" s="19">
        <f t="shared" si="2"/>
        <v>20</v>
      </c>
      <c r="AX14" s="19">
        <f t="shared" si="2"/>
        <v>20</v>
      </c>
      <c r="AY14" s="19">
        <f t="shared" si="2"/>
        <v>20</v>
      </c>
      <c r="AZ14" s="19">
        <f t="shared" si="2"/>
        <v>20</v>
      </c>
      <c r="BA14" s="19">
        <f t="shared" si="2"/>
        <v>20</v>
      </c>
      <c r="BB14" s="19">
        <f t="shared" si="2"/>
        <v>20</v>
      </c>
      <c r="BC14" s="19">
        <f t="shared" si="2"/>
        <v>20</v>
      </c>
      <c r="BD14" s="19">
        <f t="shared" si="2"/>
        <v>20</v>
      </c>
      <c r="BE14" s="19">
        <f t="shared" si="2"/>
        <v>20</v>
      </c>
      <c r="BF14" s="19">
        <f t="shared" si="2"/>
        <v>20</v>
      </c>
      <c r="BG14" s="19">
        <f t="shared" si="2"/>
        <v>20</v>
      </c>
      <c r="BH14" s="19">
        <f t="shared" si="2"/>
        <v>20</v>
      </c>
      <c r="BI14" s="19">
        <f t="shared" si="2"/>
        <v>20</v>
      </c>
      <c r="BJ14" s="19">
        <f t="shared" si="2"/>
        <v>20</v>
      </c>
      <c r="BK14" s="19">
        <f t="shared" si="2"/>
        <v>20</v>
      </c>
      <c r="BL14" s="19">
        <f t="shared" si="2"/>
        <v>20</v>
      </c>
      <c r="BM14" s="19">
        <f t="shared" si="2"/>
        <v>20</v>
      </c>
      <c r="BN14" s="19">
        <f t="shared" si="2"/>
        <v>20</v>
      </c>
      <c r="BO14" s="19">
        <f t="shared" si="2"/>
        <v>20</v>
      </c>
      <c r="BP14" s="19">
        <f t="shared" si="2"/>
        <v>20</v>
      </c>
      <c r="BQ14" s="19">
        <f t="shared" si="2"/>
        <v>20</v>
      </c>
      <c r="BR14" s="19">
        <f t="shared" si="2"/>
        <v>20</v>
      </c>
      <c r="BS14" s="19">
        <f t="shared" si="2"/>
        <v>20</v>
      </c>
    </row>
    <row r="15" spans="2:71" x14ac:dyDescent="0.4">
      <c r="B15" s="4">
        <f>B14+0.1</f>
        <v>-1.9009999999999998</v>
      </c>
      <c r="C15" s="2">
        <f t="shared" ref="C15:C58" si="3">B15</f>
        <v>-1.9009999999999998</v>
      </c>
      <c r="E15" s="2">
        <f t="shared" ref="E15:E58" si="4">($D$14*($B15+1))/2</f>
        <v>-2.6104182035928134</v>
      </c>
      <c r="F15" s="2">
        <f t="shared" ref="F15:F57" si="5">($D$14*($B15-1))/2</f>
        <v>-8.4049092215568848</v>
      </c>
      <c r="G15" s="2">
        <f t="shared" ref="G15:G24" si="6">((C15+1)*(EXP(E15))*(BESSELK(-E15,0)-BESSELK(-E15,1)))+((1-C15)*EXP(F15)*(BESSELK(-F15,0)-BESSELK(-F15,1)))</f>
        <v>6.4428553244225899E-4</v>
      </c>
      <c r="J15" s="1">
        <f t="shared" ref="J15:J58" si="7">G15+H15+I15</f>
        <v>6.4428553244225899E-4</v>
      </c>
      <c r="K15" s="1">
        <f t="shared" ref="K15:K58" si="8">J15/MAX($J$14:$J$57)</f>
        <v>3.2893894759013041E-4</v>
      </c>
      <c r="L15" s="18">
        <f t="shared" ref="L15:L57" si="9">IF($G$4&gt;5,K15*$I$9,K15*$J$9)+20</f>
        <v>20.033243869622588</v>
      </c>
      <c r="M15" s="19">
        <f t="shared" ref="M15:AB43" si="10">IF((1-ERF(M$10/SQRT(4*$F$4/($E$4*$C$4)*2*$D$4/$B$4)))*$L15&lt;20,20,(1-ERF(M$10/SQRT(4*$F$4/($E$4*$C$4)*2*$D$4/$B$4)))*$L15)</f>
        <v>20</v>
      </c>
      <c r="N15" s="19">
        <f t="shared" si="1"/>
        <v>20</v>
      </c>
      <c r="O15" s="19">
        <f t="shared" si="1"/>
        <v>20</v>
      </c>
      <c r="P15" s="19">
        <f t="shared" si="1"/>
        <v>20</v>
      </c>
      <c r="Q15" s="19">
        <f t="shared" si="1"/>
        <v>20</v>
      </c>
      <c r="R15" s="19">
        <f t="shared" si="1"/>
        <v>20</v>
      </c>
      <c r="S15" s="19">
        <f t="shared" si="1"/>
        <v>20</v>
      </c>
      <c r="T15" s="19">
        <f t="shared" si="1"/>
        <v>20</v>
      </c>
      <c r="U15" s="19">
        <f t="shared" si="1"/>
        <v>20</v>
      </c>
      <c r="V15" s="19">
        <f t="shared" si="1"/>
        <v>20</v>
      </c>
      <c r="W15" s="19">
        <f t="shared" si="1"/>
        <v>20</v>
      </c>
      <c r="X15" s="19">
        <f t="shared" si="1"/>
        <v>20</v>
      </c>
      <c r="Y15" s="19">
        <f t="shared" si="1"/>
        <v>20</v>
      </c>
      <c r="Z15" s="19">
        <f t="shared" si="1"/>
        <v>20</v>
      </c>
      <c r="AA15" s="19">
        <f t="shared" si="1"/>
        <v>20</v>
      </c>
      <c r="AB15" s="19">
        <f t="shared" si="1"/>
        <v>20</v>
      </c>
      <c r="AC15" s="19">
        <f t="shared" si="1"/>
        <v>20</v>
      </c>
      <c r="AD15" s="19">
        <f t="shared" si="1"/>
        <v>20</v>
      </c>
      <c r="AE15" s="19">
        <f t="shared" si="1"/>
        <v>20</v>
      </c>
      <c r="AF15" s="19">
        <f t="shared" si="1"/>
        <v>20</v>
      </c>
      <c r="AG15" s="19">
        <f t="shared" si="2"/>
        <v>20</v>
      </c>
      <c r="AH15" s="19">
        <f t="shared" si="2"/>
        <v>20</v>
      </c>
      <c r="AI15" s="19">
        <f t="shared" si="2"/>
        <v>20</v>
      </c>
      <c r="AJ15" s="19">
        <f t="shared" si="2"/>
        <v>20</v>
      </c>
      <c r="AK15" s="19">
        <f t="shared" si="2"/>
        <v>20</v>
      </c>
      <c r="AL15" s="19">
        <f t="shared" si="2"/>
        <v>20</v>
      </c>
      <c r="AM15" s="19">
        <f t="shared" si="2"/>
        <v>20</v>
      </c>
      <c r="AN15" s="19">
        <f t="shared" si="2"/>
        <v>20</v>
      </c>
      <c r="AO15" s="19">
        <f t="shared" si="2"/>
        <v>20</v>
      </c>
      <c r="AP15" s="19">
        <f t="shared" si="2"/>
        <v>20</v>
      </c>
      <c r="AQ15" s="19">
        <f t="shared" si="2"/>
        <v>20</v>
      </c>
      <c r="AR15" s="19">
        <f t="shared" si="2"/>
        <v>20</v>
      </c>
      <c r="AS15" s="19">
        <f t="shared" si="2"/>
        <v>20</v>
      </c>
      <c r="AT15" s="19">
        <f t="shared" si="2"/>
        <v>20</v>
      </c>
      <c r="AU15" s="19">
        <f t="shared" si="2"/>
        <v>20</v>
      </c>
      <c r="AV15" s="19">
        <f t="shared" si="2"/>
        <v>20</v>
      </c>
      <c r="AW15" s="19">
        <f t="shared" si="2"/>
        <v>20</v>
      </c>
      <c r="AX15" s="19">
        <f t="shared" si="2"/>
        <v>20</v>
      </c>
      <c r="AY15" s="19">
        <f t="shared" si="2"/>
        <v>20</v>
      </c>
      <c r="AZ15" s="19">
        <f t="shared" si="2"/>
        <v>20</v>
      </c>
      <c r="BA15" s="19">
        <f t="shared" si="2"/>
        <v>20</v>
      </c>
      <c r="BB15" s="19">
        <f t="shared" si="2"/>
        <v>20</v>
      </c>
      <c r="BC15" s="19">
        <f t="shared" si="2"/>
        <v>20</v>
      </c>
      <c r="BD15" s="19">
        <f t="shared" si="2"/>
        <v>20</v>
      </c>
      <c r="BE15" s="19">
        <f t="shared" si="2"/>
        <v>20</v>
      </c>
      <c r="BF15" s="19">
        <f t="shared" si="2"/>
        <v>20</v>
      </c>
      <c r="BG15" s="19">
        <f t="shared" si="2"/>
        <v>20</v>
      </c>
      <c r="BH15" s="19">
        <f t="shared" si="2"/>
        <v>20</v>
      </c>
      <c r="BI15" s="19">
        <f t="shared" si="2"/>
        <v>20</v>
      </c>
      <c r="BJ15" s="19">
        <f t="shared" si="2"/>
        <v>20</v>
      </c>
      <c r="BK15" s="19">
        <f t="shared" si="2"/>
        <v>20</v>
      </c>
      <c r="BL15" s="19">
        <f t="shared" si="2"/>
        <v>20</v>
      </c>
      <c r="BM15" s="19">
        <f t="shared" si="2"/>
        <v>20</v>
      </c>
      <c r="BN15" s="19">
        <f t="shared" si="2"/>
        <v>20</v>
      </c>
      <c r="BO15" s="19">
        <f t="shared" si="2"/>
        <v>20</v>
      </c>
      <c r="BP15" s="19">
        <f t="shared" si="2"/>
        <v>20</v>
      </c>
      <c r="BQ15" s="19">
        <f t="shared" si="2"/>
        <v>20</v>
      </c>
      <c r="BR15" s="19">
        <f t="shared" si="2"/>
        <v>20</v>
      </c>
      <c r="BS15" s="19">
        <f t="shared" si="2"/>
        <v>20</v>
      </c>
    </row>
    <row r="16" spans="2:71" x14ac:dyDescent="0.4">
      <c r="B16" s="4">
        <f t="shared" ref="B16:B54" si="11">B15+0.1</f>
        <v>-1.8009999999999997</v>
      </c>
      <c r="C16" s="2">
        <f t="shared" si="3"/>
        <v>-1.8009999999999997</v>
      </c>
      <c r="E16" s="2">
        <f t="shared" si="4"/>
        <v>-2.3206936526946094</v>
      </c>
      <c r="F16" s="2">
        <f t="shared" si="5"/>
        <v>-8.1151846706586799</v>
      </c>
      <c r="G16" s="2">
        <f t="shared" si="6"/>
        <v>1.2055170149594032E-3</v>
      </c>
      <c r="J16" s="1">
        <f t="shared" si="7"/>
        <v>1.2055170149594032E-3</v>
      </c>
      <c r="K16" s="1">
        <f t="shared" si="8"/>
        <v>6.1547478289570277E-4</v>
      </c>
      <c r="L16" s="18">
        <f t="shared" si="9"/>
        <v>20.062202313190561</v>
      </c>
      <c r="M16" s="19">
        <f t="shared" si="10"/>
        <v>20</v>
      </c>
      <c r="N16" s="19">
        <f t="shared" si="1"/>
        <v>20</v>
      </c>
      <c r="O16" s="19">
        <f t="shared" si="1"/>
        <v>20</v>
      </c>
      <c r="P16" s="19">
        <f t="shared" si="1"/>
        <v>20</v>
      </c>
      <c r="Q16" s="19">
        <f t="shared" si="1"/>
        <v>20</v>
      </c>
      <c r="R16" s="19">
        <f t="shared" si="1"/>
        <v>20</v>
      </c>
      <c r="S16" s="19">
        <f t="shared" si="1"/>
        <v>20</v>
      </c>
      <c r="T16" s="19">
        <f t="shared" si="1"/>
        <v>20</v>
      </c>
      <c r="U16" s="19">
        <f t="shared" si="1"/>
        <v>20</v>
      </c>
      <c r="V16" s="19">
        <f t="shared" si="1"/>
        <v>20</v>
      </c>
      <c r="W16" s="19">
        <f t="shared" si="1"/>
        <v>20</v>
      </c>
      <c r="X16" s="19">
        <f t="shared" si="1"/>
        <v>20</v>
      </c>
      <c r="Y16" s="19">
        <f t="shared" si="1"/>
        <v>20</v>
      </c>
      <c r="Z16" s="19">
        <f t="shared" si="1"/>
        <v>20</v>
      </c>
      <c r="AA16" s="19">
        <f t="shared" si="1"/>
        <v>20</v>
      </c>
      <c r="AB16" s="19">
        <f t="shared" si="1"/>
        <v>20</v>
      </c>
      <c r="AC16" s="19">
        <f t="shared" si="1"/>
        <v>20</v>
      </c>
      <c r="AD16" s="19">
        <f t="shared" si="1"/>
        <v>20</v>
      </c>
      <c r="AE16" s="19">
        <f t="shared" si="1"/>
        <v>20</v>
      </c>
      <c r="AF16" s="19">
        <f t="shared" si="1"/>
        <v>20</v>
      </c>
      <c r="AG16" s="19">
        <f t="shared" si="2"/>
        <v>20</v>
      </c>
      <c r="AH16" s="19">
        <f t="shared" si="2"/>
        <v>20</v>
      </c>
      <c r="AI16" s="19">
        <f t="shared" si="2"/>
        <v>20</v>
      </c>
      <c r="AJ16" s="19">
        <f t="shared" si="2"/>
        <v>20</v>
      </c>
      <c r="AK16" s="19">
        <f t="shared" si="2"/>
        <v>20</v>
      </c>
      <c r="AL16" s="19">
        <f t="shared" si="2"/>
        <v>20</v>
      </c>
      <c r="AM16" s="19">
        <f t="shared" si="2"/>
        <v>20</v>
      </c>
      <c r="AN16" s="19">
        <f t="shared" si="2"/>
        <v>20</v>
      </c>
      <c r="AO16" s="19">
        <f t="shared" si="2"/>
        <v>20</v>
      </c>
      <c r="AP16" s="19">
        <f t="shared" si="2"/>
        <v>20</v>
      </c>
      <c r="AQ16" s="19">
        <f t="shared" si="2"/>
        <v>20</v>
      </c>
      <c r="AR16" s="19">
        <f t="shared" si="2"/>
        <v>20</v>
      </c>
      <c r="AS16" s="19">
        <f t="shared" si="2"/>
        <v>20</v>
      </c>
      <c r="AT16" s="19">
        <f t="shared" si="2"/>
        <v>20</v>
      </c>
      <c r="AU16" s="19">
        <f t="shared" si="2"/>
        <v>20</v>
      </c>
      <c r="AV16" s="19">
        <f t="shared" si="2"/>
        <v>20</v>
      </c>
      <c r="AW16" s="19">
        <f t="shared" si="2"/>
        <v>20</v>
      </c>
      <c r="AX16" s="19">
        <f t="shared" si="2"/>
        <v>20</v>
      </c>
      <c r="AY16" s="19">
        <f t="shared" si="2"/>
        <v>20</v>
      </c>
      <c r="AZ16" s="19">
        <f t="shared" si="2"/>
        <v>20</v>
      </c>
      <c r="BA16" s="19">
        <f t="shared" si="2"/>
        <v>20</v>
      </c>
      <c r="BB16" s="19">
        <f t="shared" si="2"/>
        <v>20</v>
      </c>
      <c r="BC16" s="19">
        <f t="shared" si="2"/>
        <v>20</v>
      </c>
      <c r="BD16" s="19">
        <f t="shared" si="2"/>
        <v>20</v>
      </c>
      <c r="BE16" s="19">
        <f t="shared" si="2"/>
        <v>20</v>
      </c>
      <c r="BF16" s="19">
        <f t="shared" si="2"/>
        <v>20</v>
      </c>
      <c r="BG16" s="19">
        <f t="shared" si="2"/>
        <v>20</v>
      </c>
      <c r="BH16" s="19">
        <f t="shared" si="2"/>
        <v>20</v>
      </c>
      <c r="BI16" s="19">
        <f t="shared" si="2"/>
        <v>20</v>
      </c>
      <c r="BJ16" s="19">
        <f t="shared" si="2"/>
        <v>20</v>
      </c>
      <c r="BK16" s="19">
        <f t="shared" si="2"/>
        <v>20</v>
      </c>
      <c r="BL16" s="19">
        <f t="shared" si="2"/>
        <v>20</v>
      </c>
      <c r="BM16" s="19">
        <f t="shared" si="2"/>
        <v>20</v>
      </c>
      <c r="BN16" s="19">
        <f t="shared" si="2"/>
        <v>20</v>
      </c>
      <c r="BO16" s="19">
        <f t="shared" si="2"/>
        <v>20</v>
      </c>
      <c r="BP16" s="19">
        <f t="shared" si="2"/>
        <v>20</v>
      </c>
      <c r="BQ16" s="19">
        <f t="shared" si="2"/>
        <v>20</v>
      </c>
      <c r="BR16" s="19">
        <f t="shared" si="2"/>
        <v>20</v>
      </c>
      <c r="BS16" s="19">
        <f t="shared" si="2"/>
        <v>20</v>
      </c>
    </row>
    <row r="17" spans="2:71" x14ac:dyDescent="0.4">
      <c r="B17" s="4">
        <f t="shared" si="11"/>
        <v>-1.7009999999999996</v>
      </c>
      <c r="C17" s="2">
        <f t="shared" si="3"/>
        <v>-1.7009999999999996</v>
      </c>
      <c r="E17" s="2">
        <f t="shared" si="4"/>
        <v>-2.0309691017964058</v>
      </c>
      <c r="F17" s="2">
        <f t="shared" si="5"/>
        <v>-7.8254601197604767</v>
      </c>
      <c r="G17" s="2">
        <f t="shared" si="6"/>
        <v>2.2671749045386105E-3</v>
      </c>
      <c r="J17" s="1">
        <f t="shared" si="7"/>
        <v>2.2671749045386105E-3</v>
      </c>
      <c r="K17" s="1">
        <f t="shared" si="8"/>
        <v>1.1575025195347225E-3</v>
      </c>
      <c r="L17" s="18">
        <f t="shared" si="9"/>
        <v>20.116981777710237</v>
      </c>
      <c r="M17" s="19">
        <f t="shared" si="10"/>
        <v>20</v>
      </c>
      <c r="N17" s="19">
        <f t="shared" si="1"/>
        <v>20</v>
      </c>
      <c r="O17" s="19">
        <f t="shared" si="1"/>
        <v>20</v>
      </c>
      <c r="P17" s="19">
        <f t="shared" si="1"/>
        <v>20</v>
      </c>
      <c r="Q17" s="19">
        <f t="shared" si="1"/>
        <v>20</v>
      </c>
      <c r="R17" s="19">
        <f t="shared" si="1"/>
        <v>20</v>
      </c>
      <c r="S17" s="19">
        <f t="shared" si="1"/>
        <v>20</v>
      </c>
      <c r="T17" s="19">
        <f t="shared" si="1"/>
        <v>20</v>
      </c>
      <c r="U17" s="19">
        <f t="shared" si="1"/>
        <v>20</v>
      </c>
      <c r="V17" s="19">
        <f t="shared" si="1"/>
        <v>20</v>
      </c>
      <c r="W17" s="19">
        <f t="shared" si="1"/>
        <v>20</v>
      </c>
      <c r="X17" s="19">
        <f t="shared" si="1"/>
        <v>20</v>
      </c>
      <c r="Y17" s="19">
        <f t="shared" si="1"/>
        <v>20</v>
      </c>
      <c r="Z17" s="19">
        <f t="shared" si="1"/>
        <v>20</v>
      </c>
      <c r="AA17" s="19">
        <f t="shared" si="1"/>
        <v>20</v>
      </c>
      <c r="AB17" s="19">
        <f t="shared" si="1"/>
        <v>20</v>
      </c>
      <c r="AC17" s="19">
        <f t="shared" si="1"/>
        <v>20</v>
      </c>
      <c r="AD17" s="19">
        <f t="shared" si="1"/>
        <v>20</v>
      </c>
      <c r="AE17" s="19">
        <f t="shared" si="1"/>
        <v>20</v>
      </c>
      <c r="AF17" s="19">
        <f t="shared" si="1"/>
        <v>20</v>
      </c>
      <c r="AG17" s="19">
        <f t="shared" si="2"/>
        <v>20</v>
      </c>
      <c r="AH17" s="19">
        <f t="shared" si="2"/>
        <v>20</v>
      </c>
      <c r="AI17" s="19">
        <f t="shared" si="2"/>
        <v>20</v>
      </c>
      <c r="AJ17" s="19">
        <f t="shared" si="2"/>
        <v>20</v>
      </c>
      <c r="AK17" s="19">
        <f t="shared" si="2"/>
        <v>20</v>
      </c>
      <c r="AL17" s="19">
        <f t="shared" si="2"/>
        <v>20</v>
      </c>
      <c r="AM17" s="19">
        <f t="shared" si="2"/>
        <v>20</v>
      </c>
      <c r="AN17" s="19">
        <f t="shared" si="2"/>
        <v>20</v>
      </c>
      <c r="AO17" s="19">
        <f t="shared" si="2"/>
        <v>20</v>
      </c>
      <c r="AP17" s="19">
        <f t="shared" si="2"/>
        <v>20</v>
      </c>
      <c r="AQ17" s="19">
        <f t="shared" si="2"/>
        <v>20</v>
      </c>
      <c r="AR17" s="19">
        <f t="shared" si="2"/>
        <v>20</v>
      </c>
      <c r="AS17" s="19">
        <f t="shared" si="2"/>
        <v>20</v>
      </c>
      <c r="AT17" s="19">
        <f t="shared" si="2"/>
        <v>20</v>
      </c>
      <c r="AU17" s="19">
        <f t="shared" si="2"/>
        <v>20</v>
      </c>
      <c r="AV17" s="19">
        <f t="shared" si="2"/>
        <v>20</v>
      </c>
      <c r="AW17" s="19">
        <f t="shared" si="2"/>
        <v>20</v>
      </c>
      <c r="AX17" s="19">
        <f t="shared" si="2"/>
        <v>20</v>
      </c>
      <c r="AY17" s="19">
        <f t="shared" si="2"/>
        <v>20</v>
      </c>
      <c r="AZ17" s="19">
        <f t="shared" si="2"/>
        <v>20</v>
      </c>
      <c r="BA17" s="19">
        <f t="shared" si="2"/>
        <v>20</v>
      </c>
      <c r="BB17" s="19">
        <f t="shared" si="2"/>
        <v>20</v>
      </c>
      <c r="BC17" s="19">
        <f t="shared" si="2"/>
        <v>20</v>
      </c>
      <c r="BD17" s="19">
        <f t="shared" si="2"/>
        <v>20</v>
      </c>
      <c r="BE17" s="19">
        <f t="shared" si="2"/>
        <v>20</v>
      </c>
      <c r="BF17" s="19">
        <f t="shared" si="2"/>
        <v>20</v>
      </c>
      <c r="BG17" s="19">
        <f t="shared" si="2"/>
        <v>20</v>
      </c>
      <c r="BH17" s="19">
        <f t="shared" si="2"/>
        <v>20</v>
      </c>
      <c r="BI17" s="19">
        <f t="shared" si="2"/>
        <v>20</v>
      </c>
      <c r="BJ17" s="19">
        <f t="shared" si="2"/>
        <v>20</v>
      </c>
      <c r="BK17" s="19">
        <f t="shared" si="2"/>
        <v>20</v>
      </c>
      <c r="BL17" s="19">
        <f t="shared" si="2"/>
        <v>20</v>
      </c>
      <c r="BM17" s="19">
        <f t="shared" si="2"/>
        <v>20</v>
      </c>
      <c r="BN17" s="19">
        <f t="shared" si="2"/>
        <v>20</v>
      </c>
      <c r="BO17" s="19">
        <f t="shared" si="2"/>
        <v>20</v>
      </c>
      <c r="BP17" s="19">
        <f t="shared" si="2"/>
        <v>20</v>
      </c>
      <c r="BQ17" s="19">
        <f t="shared" si="2"/>
        <v>20</v>
      </c>
      <c r="BR17" s="19">
        <f t="shared" si="2"/>
        <v>20</v>
      </c>
      <c r="BS17" s="19">
        <f t="shared" si="2"/>
        <v>20</v>
      </c>
    </row>
    <row r="18" spans="2:71" x14ac:dyDescent="0.4">
      <c r="B18" s="4">
        <f t="shared" si="11"/>
        <v>-1.6009999999999995</v>
      </c>
      <c r="C18" s="2">
        <f t="shared" si="3"/>
        <v>-1.6009999999999995</v>
      </c>
      <c r="E18" s="2">
        <f t="shared" si="4"/>
        <v>-1.741244550898202</v>
      </c>
      <c r="F18" s="2">
        <f t="shared" si="5"/>
        <v>-7.5357355688622727</v>
      </c>
      <c r="G18" s="2">
        <f t="shared" si="6"/>
        <v>4.2911659967031701E-3</v>
      </c>
      <c r="J18" s="1">
        <f t="shared" si="7"/>
        <v>4.2911659967031701E-3</v>
      </c>
      <c r="K18" s="1">
        <f t="shared" si="8"/>
        <v>2.190847932809349E-3</v>
      </c>
      <c r="L18" s="18">
        <f t="shared" si="9"/>
        <v>20.22141574773924</v>
      </c>
      <c r="M18" s="19">
        <f t="shared" si="10"/>
        <v>20</v>
      </c>
      <c r="N18" s="19">
        <f t="shared" si="1"/>
        <v>20</v>
      </c>
      <c r="O18" s="19">
        <f t="shared" si="1"/>
        <v>20</v>
      </c>
      <c r="P18" s="19">
        <f t="shared" si="1"/>
        <v>20</v>
      </c>
      <c r="Q18" s="19">
        <f t="shared" si="1"/>
        <v>20</v>
      </c>
      <c r="R18" s="19">
        <f t="shared" si="1"/>
        <v>20</v>
      </c>
      <c r="S18" s="19">
        <f t="shared" si="1"/>
        <v>20</v>
      </c>
      <c r="T18" s="19">
        <f t="shared" si="1"/>
        <v>20</v>
      </c>
      <c r="U18" s="19">
        <f t="shared" si="1"/>
        <v>20</v>
      </c>
      <c r="V18" s="19">
        <f t="shared" si="1"/>
        <v>20</v>
      </c>
      <c r="W18" s="19">
        <f t="shared" si="1"/>
        <v>20</v>
      </c>
      <c r="X18" s="19">
        <f t="shared" si="1"/>
        <v>20</v>
      </c>
      <c r="Y18" s="19">
        <f t="shared" si="1"/>
        <v>20</v>
      </c>
      <c r="Z18" s="19">
        <f t="shared" si="1"/>
        <v>20</v>
      </c>
      <c r="AA18" s="19">
        <f t="shared" si="1"/>
        <v>20</v>
      </c>
      <c r="AB18" s="19">
        <f t="shared" si="1"/>
        <v>20</v>
      </c>
      <c r="AC18" s="19">
        <f t="shared" si="1"/>
        <v>20</v>
      </c>
      <c r="AD18" s="19">
        <f t="shared" si="1"/>
        <v>20</v>
      </c>
      <c r="AE18" s="19">
        <f t="shared" si="1"/>
        <v>20</v>
      </c>
      <c r="AF18" s="19">
        <f t="shared" si="1"/>
        <v>20</v>
      </c>
      <c r="AG18" s="19">
        <f t="shared" si="2"/>
        <v>20</v>
      </c>
      <c r="AH18" s="19">
        <f t="shared" si="2"/>
        <v>20</v>
      </c>
      <c r="AI18" s="19">
        <f t="shared" si="2"/>
        <v>20</v>
      </c>
      <c r="AJ18" s="19">
        <f t="shared" si="2"/>
        <v>20</v>
      </c>
      <c r="AK18" s="19">
        <f t="shared" si="2"/>
        <v>20</v>
      </c>
      <c r="AL18" s="19">
        <f t="shared" si="2"/>
        <v>20</v>
      </c>
      <c r="AM18" s="19">
        <f t="shared" si="2"/>
        <v>20</v>
      </c>
      <c r="AN18" s="19">
        <f t="shared" si="2"/>
        <v>20</v>
      </c>
      <c r="AO18" s="19">
        <f t="shared" si="2"/>
        <v>20</v>
      </c>
      <c r="AP18" s="19">
        <f t="shared" si="2"/>
        <v>20</v>
      </c>
      <c r="AQ18" s="19">
        <f t="shared" si="2"/>
        <v>20</v>
      </c>
      <c r="AR18" s="19">
        <f t="shared" si="2"/>
        <v>20</v>
      </c>
      <c r="AS18" s="19">
        <f t="shared" si="2"/>
        <v>20</v>
      </c>
      <c r="AT18" s="19">
        <f t="shared" si="2"/>
        <v>20</v>
      </c>
      <c r="AU18" s="19">
        <f t="shared" si="2"/>
        <v>20</v>
      </c>
      <c r="AV18" s="19">
        <f t="shared" si="2"/>
        <v>20</v>
      </c>
      <c r="AW18" s="19">
        <f t="shared" si="2"/>
        <v>20</v>
      </c>
      <c r="AX18" s="19">
        <f t="shared" si="2"/>
        <v>20</v>
      </c>
      <c r="AY18" s="19">
        <f t="shared" si="2"/>
        <v>20</v>
      </c>
      <c r="AZ18" s="19">
        <f t="shared" si="2"/>
        <v>20</v>
      </c>
      <c r="BA18" s="19">
        <f t="shared" si="2"/>
        <v>20</v>
      </c>
      <c r="BB18" s="19">
        <f t="shared" si="2"/>
        <v>20</v>
      </c>
      <c r="BC18" s="19">
        <f t="shared" si="2"/>
        <v>20</v>
      </c>
      <c r="BD18" s="19">
        <f t="shared" si="2"/>
        <v>20</v>
      </c>
      <c r="BE18" s="19">
        <f t="shared" si="2"/>
        <v>20</v>
      </c>
      <c r="BF18" s="19">
        <f t="shared" si="2"/>
        <v>20</v>
      </c>
      <c r="BG18" s="19">
        <f t="shared" si="2"/>
        <v>20</v>
      </c>
      <c r="BH18" s="19">
        <f t="shared" si="2"/>
        <v>20</v>
      </c>
      <c r="BI18" s="19">
        <f t="shared" si="2"/>
        <v>20</v>
      </c>
      <c r="BJ18" s="19">
        <f t="shared" si="2"/>
        <v>20</v>
      </c>
      <c r="BK18" s="19">
        <f t="shared" si="2"/>
        <v>20</v>
      </c>
      <c r="BL18" s="19">
        <f t="shared" si="2"/>
        <v>20</v>
      </c>
      <c r="BM18" s="19">
        <f t="shared" si="2"/>
        <v>20</v>
      </c>
      <c r="BN18" s="19">
        <f t="shared" si="2"/>
        <v>20</v>
      </c>
      <c r="BO18" s="19">
        <f t="shared" si="2"/>
        <v>20</v>
      </c>
      <c r="BP18" s="19">
        <f t="shared" si="2"/>
        <v>20</v>
      </c>
      <c r="BQ18" s="19">
        <f t="shared" si="2"/>
        <v>20</v>
      </c>
      <c r="BR18" s="19">
        <f t="shared" si="2"/>
        <v>20</v>
      </c>
      <c r="BS18" s="19">
        <f t="shared" si="2"/>
        <v>20</v>
      </c>
    </row>
    <row r="19" spans="2:71" x14ac:dyDescent="0.4">
      <c r="B19" s="4">
        <f t="shared" si="11"/>
        <v>-1.5009999999999994</v>
      </c>
      <c r="C19" s="2">
        <f t="shared" si="3"/>
        <v>-1.5009999999999994</v>
      </c>
      <c r="E19" s="2">
        <f t="shared" si="4"/>
        <v>-1.4515199999999981</v>
      </c>
      <c r="F19" s="2">
        <f t="shared" si="5"/>
        <v>-7.2460110179640695</v>
      </c>
      <c r="G19" s="2">
        <f t="shared" si="6"/>
        <v>8.1895942525048258E-3</v>
      </c>
      <c r="J19" s="1">
        <f t="shared" si="7"/>
        <v>8.1895942525048258E-3</v>
      </c>
      <c r="K19" s="1">
        <f t="shared" si="8"/>
        <v>4.1811842404680163E-3</v>
      </c>
      <c r="L19" s="18">
        <f t="shared" si="9"/>
        <v>20.422566998455078</v>
      </c>
      <c r="M19" s="19">
        <f t="shared" si="10"/>
        <v>20.145220894426696</v>
      </c>
      <c r="N19" s="19">
        <f t="shared" si="1"/>
        <v>20</v>
      </c>
      <c r="O19" s="19">
        <f t="shared" si="1"/>
        <v>20</v>
      </c>
      <c r="P19" s="19">
        <f t="shared" si="1"/>
        <v>20</v>
      </c>
      <c r="Q19" s="19">
        <f t="shared" si="1"/>
        <v>20</v>
      </c>
      <c r="R19" s="19">
        <f t="shared" si="1"/>
        <v>20</v>
      </c>
      <c r="S19" s="19">
        <f t="shared" si="1"/>
        <v>20</v>
      </c>
      <c r="T19" s="19">
        <f t="shared" si="1"/>
        <v>20</v>
      </c>
      <c r="U19" s="19">
        <f t="shared" si="1"/>
        <v>20</v>
      </c>
      <c r="V19" s="19">
        <f t="shared" si="1"/>
        <v>20</v>
      </c>
      <c r="W19" s="19">
        <f t="shared" si="1"/>
        <v>20</v>
      </c>
      <c r="X19" s="19">
        <f t="shared" si="1"/>
        <v>20</v>
      </c>
      <c r="Y19" s="19">
        <f t="shared" si="1"/>
        <v>20</v>
      </c>
      <c r="Z19" s="19">
        <f t="shared" si="1"/>
        <v>20</v>
      </c>
      <c r="AA19" s="19">
        <f t="shared" si="1"/>
        <v>20</v>
      </c>
      <c r="AB19" s="19">
        <f t="shared" si="1"/>
        <v>20</v>
      </c>
      <c r="AC19" s="19">
        <f t="shared" si="1"/>
        <v>20</v>
      </c>
      <c r="AD19" s="19">
        <f t="shared" si="1"/>
        <v>20</v>
      </c>
      <c r="AE19" s="19">
        <f t="shared" si="1"/>
        <v>20</v>
      </c>
      <c r="AF19" s="19">
        <f t="shared" si="1"/>
        <v>20</v>
      </c>
      <c r="AG19" s="19">
        <f t="shared" si="2"/>
        <v>20</v>
      </c>
      <c r="AH19" s="19">
        <f t="shared" si="2"/>
        <v>20</v>
      </c>
      <c r="AI19" s="19">
        <f t="shared" si="2"/>
        <v>20</v>
      </c>
      <c r="AJ19" s="19">
        <f t="shared" si="2"/>
        <v>20</v>
      </c>
      <c r="AK19" s="19">
        <f t="shared" si="2"/>
        <v>20</v>
      </c>
      <c r="AL19" s="19">
        <f t="shared" si="2"/>
        <v>20</v>
      </c>
      <c r="AM19" s="19">
        <f t="shared" si="2"/>
        <v>20</v>
      </c>
      <c r="AN19" s="19">
        <f t="shared" si="2"/>
        <v>20</v>
      </c>
      <c r="AO19" s="19">
        <f t="shared" si="2"/>
        <v>20</v>
      </c>
      <c r="AP19" s="19">
        <f t="shared" si="2"/>
        <v>20</v>
      </c>
      <c r="AQ19" s="19">
        <f t="shared" si="2"/>
        <v>20</v>
      </c>
      <c r="AR19" s="19">
        <f t="shared" si="2"/>
        <v>20</v>
      </c>
      <c r="AS19" s="19">
        <f t="shared" si="2"/>
        <v>20</v>
      </c>
      <c r="AT19" s="19">
        <f t="shared" si="2"/>
        <v>20</v>
      </c>
      <c r="AU19" s="19">
        <f t="shared" si="2"/>
        <v>20</v>
      </c>
      <c r="AV19" s="19">
        <f t="shared" si="2"/>
        <v>20</v>
      </c>
      <c r="AW19" s="19">
        <f t="shared" si="2"/>
        <v>20</v>
      </c>
      <c r="AX19" s="19">
        <f t="shared" si="2"/>
        <v>20</v>
      </c>
      <c r="AY19" s="19">
        <f t="shared" si="2"/>
        <v>20</v>
      </c>
      <c r="AZ19" s="19">
        <f t="shared" si="2"/>
        <v>20</v>
      </c>
      <c r="BA19" s="19">
        <f t="shared" si="2"/>
        <v>20</v>
      </c>
      <c r="BB19" s="19">
        <f t="shared" si="2"/>
        <v>20</v>
      </c>
      <c r="BC19" s="19">
        <f t="shared" si="2"/>
        <v>20</v>
      </c>
      <c r="BD19" s="19">
        <f t="shared" si="2"/>
        <v>20</v>
      </c>
      <c r="BE19" s="19">
        <f t="shared" si="2"/>
        <v>20</v>
      </c>
      <c r="BF19" s="19">
        <f t="shared" si="2"/>
        <v>20</v>
      </c>
      <c r="BG19" s="19">
        <f t="shared" si="2"/>
        <v>20</v>
      </c>
      <c r="BH19" s="19">
        <f t="shared" si="2"/>
        <v>20</v>
      </c>
      <c r="BI19" s="19">
        <f t="shared" si="2"/>
        <v>20</v>
      </c>
      <c r="BJ19" s="19">
        <f t="shared" si="2"/>
        <v>20</v>
      </c>
      <c r="BK19" s="19">
        <f t="shared" si="2"/>
        <v>20</v>
      </c>
      <c r="BL19" s="19">
        <f t="shared" si="2"/>
        <v>20</v>
      </c>
      <c r="BM19" s="19">
        <f t="shared" si="2"/>
        <v>20</v>
      </c>
      <c r="BN19" s="19">
        <f t="shared" si="2"/>
        <v>20</v>
      </c>
      <c r="BO19" s="19">
        <f t="shared" si="2"/>
        <v>20</v>
      </c>
      <c r="BP19" s="19">
        <f t="shared" si="2"/>
        <v>20</v>
      </c>
      <c r="BQ19" s="19">
        <f t="shared" si="2"/>
        <v>20</v>
      </c>
      <c r="BR19" s="19">
        <f t="shared" si="2"/>
        <v>20</v>
      </c>
      <c r="BS19" s="19">
        <f t="shared" si="2"/>
        <v>20</v>
      </c>
    </row>
    <row r="20" spans="2:71" x14ac:dyDescent="0.4">
      <c r="B20" s="4">
        <f t="shared" si="11"/>
        <v>-1.4009999999999994</v>
      </c>
      <c r="C20" s="2">
        <f t="shared" si="3"/>
        <v>-1.4009999999999994</v>
      </c>
      <c r="E20" s="2">
        <f t="shared" si="4"/>
        <v>-1.1617954491017943</v>
      </c>
      <c r="F20" s="2">
        <f t="shared" si="5"/>
        <v>-6.9562864670658655</v>
      </c>
      <c r="G20" s="2">
        <f t="shared" si="6"/>
        <v>1.580550532369019E-2</v>
      </c>
      <c r="J20" s="1">
        <f t="shared" si="7"/>
        <v>1.580550532369019E-2</v>
      </c>
      <c r="K20" s="1">
        <f t="shared" si="8"/>
        <v>8.0694754507323885E-3</v>
      </c>
      <c r="L20" s="18">
        <f t="shared" si="9"/>
        <v>20.815533070109637</v>
      </c>
      <c r="M20" s="19">
        <f t="shared" si="10"/>
        <v>20.532850339740552</v>
      </c>
      <c r="N20" s="19">
        <f t="shared" si="1"/>
        <v>20.250249495658693</v>
      </c>
      <c r="O20" s="19">
        <f t="shared" si="1"/>
        <v>20</v>
      </c>
      <c r="P20" s="19">
        <f t="shared" si="1"/>
        <v>20</v>
      </c>
      <c r="Q20" s="19">
        <f t="shared" si="1"/>
        <v>20</v>
      </c>
      <c r="R20" s="19">
        <f t="shared" si="1"/>
        <v>20</v>
      </c>
      <c r="S20" s="19">
        <f t="shared" si="1"/>
        <v>20</v>
      </c>
      <c r="T20" s="19">
        <f t="shared" si="1"/>
        <v>20</v>
      </c>
      <c r="U20" s="19">
        <f t="shared" si="1"/>
        <v>20</v>
      </c>
      <c r="V20" s="19">
        <f t="shared" si="1"/>
        <v>20</v>
      </c>
      <c r="W20" s="19">
        <f t="shared" si="1"/>
        <v>20</v>
      </c>
      <c r="X20" s="19">
        <f t="shared" si="1"/>
        <v>20</v>
      </c>
      <c r="Y20" s="19">
        <f t="shared" si="1"/>
        <v>20</v>
      </c>
      <c r="Z20" s="19">
        <f t="shared" si="1"/>
        <v>20</v>
      </c>
      <c r="AA20" s="19">
        <f t="shared" si="1"/>
        <v>20</v>
      </c>
      <c r="AB20" s="19">
        <f t="shared" si="1"/>
        <v>20</v>
      </c>
      <c r="AC20" s="19">
        <f t="shared" si="1"/>
        <v>20</v>
      </c>
      <c r="AD20" s="19">
        <f t="shared" si="1"/>
        <v>20</v>
      </c>
      <c r="AE20" s="19">
        <f t="shared" si="1"/>
        <v>20</v>
      </c>
      <c r="AF20" s="19">
        <f t="shared" si="1"/>
        <v>20</v>
      </c>
      <c r="AG20" s="19">
        <f t="shared" si="2"/>
        <v>20</v>
      </c>
      <c r="AH20" s="19">
        <f t="shared" si="2"/>
        <v>20</v>
      </c>
      <c r="AI20" s="19">
        <f t="shared" si="2"/>
        <v>20</v>
      </c>
      <c r="AJ20" s="19">
        <f t="shared" si="2"/>
        <v>20</v>
      </c>
      <c r="AK20" s="19">
        <f t="shared" si="2"/>
        <v>20</v>
      </c>
      <c r="AL20" s="19">
        <f t="shared" si="2"/>
        <v>20</v>
      </c>
      <c r="AM20" s="19">
        <f t="shared" si="2"/>
        <v>20</v>
      </c>
      <c r="AN20" s="19">
        <f t="shared" si="2"/>
        <v>20</v>
      </c>
      <c r="AO20" s="19">
        <f t="shared" si="2"/>
        <v>20</v>
      </c>
      <c r="AP20" s="19">
        <f t="shared" si="2"/>
        <v>20</v>
      </c>
      <c r="AQ20" s="19">
        <f t="shared" si="2"/>
        <v>20</v>
      </c>
      <c r="AR20" s="19">
        <f t="shared" si="2"/>
        <v>20</v>
      </c>
      <c r="AS20" s="19">
        <f t="shared" si="2"/>
        <v>20</v>
      </c>
      <c r="AT20" s="19">
        <f t="shared" si="2"/>
        <v>20</v>
      </c>
      <c r="AU20" s="19">
        <f t="shared" si="2"/>
        <v>20</v>
      </c>
      <c r="AV20" s="19">
        <f t="shared" si="2"/>
        <v>20</v>
      </c>
      <c r="AW20" s="19">
        <f t="shared" si="2"/>
        <v>20</v>
      </c>
      <c r="AX20" s="19">
        <f t="shared" si="2"/>
        <v>20</v>
      </c>
      <c r="AY20" s="19">
        <f t="shared" si="2"/>
        <v>20</v>
      </c>
      <c r="AZ20" s="19">
        <f t="shared" si="2"/>
        <v>20</v>
      </c>
      <c r="BA20" s="19">
        <f t="shared" si="2"/>
        <v>20</v>
      </c>
      <c r="BB20" s="19">
        <f t="shared" ref="BB20:BS20" si="12">IF((1-ERF(BB$10/SQRT(4*$F$4/($E$4*$C$4)*2*$D$4/$B$4)))*$L20&lt;20,20,(1-ERF(BB$10/SQRT(4*$F$4/($E$4*$C$4)*2*$D$4/$B$4)))*$L20)</f>
        <v>20</v>
      </c>
      <c r="BC20" s="19">
        <f t="shared" si="12"/>
        <v>20</v>
      </c>
      <c r="BD20" s="19">
        <f t="shared" si="12"/>
        <v>20</v>
      </c>
      <c r="BE20" s="19">
        <f t="shared" si="12"/>
        <v>20</v>
      </c>
      <c r="BF20" s="19">
        <f t="shared" si="12"/>
        <v>20</v>
      </c>
      <c r="BG20" s="19">
        <f t="shared" si="12"/>
        <v>20</v>
      </c>
      <c r="BH20" s="19">
        <f t="shared" si="12"/>
        <v>20</v>
      </c>
      <c r="BI20" s="19">
        <f t="shared" si="12"/>
        <v>20</v>
      </c>
      <c r="BJ20" s="19">
        <f t="shared" si="12"/>
        <v>20</v>
      </c>
      <c r="BK20" s="19">
        <f t="shared" si="12"/>
        <v>20</v>
      </c>
      <c r="BL20" s="19">
        <f t="shared" si="12"/>
        <v>20</v>
      </c>
      <c r="BM20" s="19">
        <f t="shared" si="12"/>
        <v>20</v>
      </c>
      <c r="BN20" s="19">
        <f t="shared" si="12"/>
        <v>20</v>
      </c>
      <c r="BO20" s="19">
        <f t="shared" si="12"/>
        <v>20</v>
      </c>
      <c r="BP20" s="19">
        <f t="shared" si="12"/>
        <v>20</v>
      </c>
      <c r="BQ20" s="19">
        <f t="shared" si="12"/>
        <v>20</v>
      </c>
      <c r="BR20" s="19">
        <f t="shared" si="12"/>
        <v>20</v>
      </c>
      <c r="BS20" s="19">
        <f t="shared" si="12"/>
        <v>20</v>
      </c>
    </row>
    <row r="21" spans="2:71" x14ac:dyDescent="0.4">
      <c r="B21" s="4">
        <f t="shared" si="11"/>
        <v>-1.3009999999999993</v>
      </c>
      <c r="C21" s="2">
        <f t="shared" si="3"/>
        <v>-1.3009999999999993</v>
      </c>
      <c r="E21" s="2">
        <f t="shared" si="4"/>
        <v>-0.87207089820359052</v>
      </c>
      <c r="F21" s="2">
        <f t="shared" si="5"/>
        <v>-6.6665619161676615</v>
      </c>
      <c r="G21" s="2">
        <f t="shared" si="6"/>
        <v>3.0998437294880488E-2</v>
      </c>
      <c r="J21" s="1">
        <f t="shared" si="7"/>
        <v>3.0998437294880488E-2</v>
      </c>
      <c r="K21" s="1">
        <f t="shared" si="8"/>
        <v>1.5826202556597776E-2</v>
      </c>
      <c r="L21" s="18">
        <f t="shared" si="9"/>
        <v>21.599458556874076</v>
      </c>
      <c r="M21" s="19">
        <f t="shared" si="10"/>
        <v>21.306129824970554</v>
      </c>
      <c r="N21" s="19">
        <f t="shared" si="1"/>
        <v>21.012886063241055</v>
      </c>
      <c r="O21" s="19">
        <f t="shared" si="1"/>
        <v>20.719812168025381</v>
      </c>
      <c r="P21" s="19">
        <f t="shared" si="1"/>
        <v>20.42699288810179</v>
      </c>
      <c r="Q21" s="19">
        <f t="shared" si="1"/>
        <v>20.134512751173329</v>
      </c>
      <c r="R21" s="19">
        <f t="shared" si="1"/>
        <v>20</v>
      </c>
      <c r="S21" s="19">
        <f t="shared" si="1"/>
        <v>20</v>
      </c>
      <c r="T21" s="19">
        <f t="shared" si="1"/>
        <v>20</v>
      </c>
      <c r="U21" s="19">
        <f t="shared" si="1"/>
        <v>20</v>
      </c>
      <c r="V21" s="19">
        <f t="shared" si="1"/>
        <v>20</v>
      </c>
      <c r="W21" s="19">
        <f t="shared" si="1"/>
        <v>20</v>
      </c>
      <c r="X21" s="19">
        <f t="shared" si="1"/>
        <v>20</v>
      </c>
      <c r="Y21" s="19">
        <f t="shared" si="1"/>
        <v>20</v>
      </c>
      <c r="Z21" s="19">
        <f t="shared" si="1"/>
        <v>20</v>
      </c>
      <c r="AA21" s="19">
        <f t="shared" si="1"/>
        <v>20</v>
      </c>
      <c r="AB21" s="19">
        <f t="shared" si="1"/>
        <v>20</v>
      </c>
      <c r="AC21" s="19">
        <f t="shared" si="1"/>
        <v>20</v>
      </c>
      <c r="AD21" s="19">
        <f t="shared" si="1"/>
        <v>20</v>
      </c>
      <c r="AE21" s="19">
        <f t="shared" si="1"/>
        <v>20</v>
      </c>
      <c r="AF21" s="19">
        <f t="shared" si="1"/>
        <v>20</v>
      </c>
      <c r="AG21" s="19">
        <f t="shared" ref="AG21:BS27" si="13">IF((1-ERF(AG$10/SQRT(4*$F$4/($E$4*$C$4)*2*$D$4/$B$4)))*$L21&lt;20,20,(1-ERF(AG$10/SQRT(4*$F$4/($E$4*$C$4)*2*$D$4/$B$4)))*$L21)</f>
        <v>20</v>
      </c>
      <c r="AH21" s="19">
        <f t="shared" si="13"/>
        <v>20</v>
      </c>
      <c r="AI21" s="19">
        <f t="shared" si="13"/>
        <v>20</v>
      </c>
      <c r="AJ21" s="19">
        <f t="shared" si="13"/>
        <v>20</v>
      </c>
      <c r="AK21" s="19">
        <f t="shared" si="13"/>
        <v>20</v>
      </c>
      <c r="AL21" s="19">
        <f t="shared" si="13"/>
        <v>20</v>
      </c>
      <c r="AM21" s="19">
        <f t="shared" si="13"/>
        <v>20</v>
      </c>
      <c r="AN21" s="19">
        <f t="shared" si="13"/>
        <v>20</v>
      </c>
      <c r="AO21" s="19">
        <f t="shared" si="13"/>
        <v>20</v>
      </c>
      <c r="AP21" s="19">
        <f t="shared" si="13"/>
        <v>20</v>
      </c>
      <c r="AQ21" s="19">
        <f t="shared" si="13"/>
        <v>20</v>
      </c>
      <c r="AR21" s="19">
        <f t="shared" si="13"/>
        <v>20</v>
      </c>
      <c r="AS21" s="19">
        <f t="shared" si="13"/>
        <v>20</v>
      </c>
      <c r="AT21" s="19">
        <f t="shared" si="13"/>
        <v>20</v>
      </c>
      <c r="AU21" s="19">
        <f t="shared" si="13"/>
        <v>20</v>
      </c>
      <c r="AV21" s="19">
        <f t="shared" si="13"/>
        <v>20</v>
      </c>
      <c r="AW21" s="19">
        <f t="shared" si="13"/>
        <v>20</v>
      </c>
      <c r="AX21" s="19">
        <f t="shared" si="13"/>
        <v>20</v>
      </c>
      <c r="AY21" s="19">
        <f t="shared" si="13"/>
        <v>20</v>
      </c>
      <c r="AZ21" s="19">
        <f t="shared" si="13"/>
        <v>20</v>
      </c>
      <c r="BA21" s="19">
        <f t="shared" si="13"/>
        <v>20</v>
      </c>
      <c r="BB21" s="19">
        <f t="shared" si="13"/>
        <v>20</v>
      </c>
      <c r="BC21" s="19">
        <f t="shared" si="13"/>
        <v>20</v>
      </c>
      <c r="BD21" s="19">
        <f t="shared" si="13"/>
        <v>20</v>
      </c>
      <c r="BE21" s="19">
        <f t="shared" si="13"/>
        <v>20</v>
      </c>
      <c r="BF21" s="19">
        <f t="shared" si="13"/>
        <v>20</v>
      </c>
      <c r="BG21" s="19">
        <f t="shared" si="13"/>
        <v>20</v>
      </c>
      <c r="BH21" s="19">
        <f t="shared" si="13"/>
        <v>20</v>
      </c>
      <c r="BI21" s="19">
        <f t="shared" si="13"/>
        <v>20</v>
      </c>
      <c r="BJ21" s="19">
        <f t="shared" si="13"/>
        <v>20</v>
      </c>
      <c r="BK21" s="19">
        <f t="shared" si="13"/>
        <v>20</v>
      </c>
      <c r="BL21" s="19">
        <f t="shared" si="13"/>
        <v>20</v>
      </c>
      <c r="BM21" s="19">
        <f t="shared" si="13"/>
        <v>20</v>
      </c>
      <c r="BN21" s="19">
        <f t="shared" si="13"/>
        <v>20</v>
      </c>
      <c r="BO21" s="19">
        <f t="shared" si="13"/>
        <v>20</v>
      </c>
      <c r="BP21" s="19">
        <f t="shared" si="13"/>
        <v>20</v>
      </c>
      <c r="BQ21" s="19">
        <f t="shared" si="13"/>
        <v>20</v>
      </c>
      <c r="BR21" s="19">
        <f t="shared" si="13"/>
        <v>20</v>
      </c>
      <c r="BS21" s="19">
        <f t="shared" si="13"/>
        <v>20</v>
      </c>
    </row>
    <row r="22" spans="2:71" x14ac:dyDescent="0.4">
      <c r="B22" s="4">
        <f t="shared" si="11"/>
        <v>-1.2009999999999992</v>
      </c>
      <c r="C22" s="2">
        <f t="shared" si="3"/>
        <v>-1.2009999999999992</v>
      </c>
      <c r="E22" s="2">
        <f t="shared" si="4"/>
        <v>-0.5823463473053867</v>
      </c>
      <c r="F22" s="2">
        <f t="shared" si="5"/>
        <v>-6.3768373652694574</v>
      </c>
      <c r="G22" s="2">
        <f t="shared" si="6"/>
        <v>6.2366896921582204E-2</v>
      </c>
      <c r="J22" s="1">
        <f t="shared" si="7"/>
        <v>6.2366896921582204E-2</v>
      </c>
      <c r="K22" s="1">
        <f t="shared" si="8"/>
        <v>3.1841319422589928E-2</v>
      </c>
      <c r="L22" s="18">
        <f t="shared" si="9"/>
        <v>23.218009540222297</v>
      </c>
      <c r="M22" s="19">
        <f t="shared" si="10"/>
        <v>22.902700280139488</v>
      </c>
      <c r="N22" s="19">
        <f t="shared" si="1"/>
        <v>22.587482357453212</v>
      </c>
      <c r="O22" s="19">
        <f t="shared" si="1"/>
        <v>22.272447030193025</v>
      </c>
      <c r="P22" s="19">
        <f t="shared" si="1"/>
        <v>21.957685397769453</v>
      </c>
      <c r="Q22" s="19">
        <f t="shared" si="1"/>
        <v>21.643288321951584</v>
      </c>
      <c r="R22" s="19">
        <f t="shared" si="1"/>
        <v>21.329346348188498</v>
      </c>
      <c r="S22" s="19">
        <f t="shared" si="1"/>
        <v>21.015949627388117</v>
      </c>
      <c r="T22" s="19">
        <f t="shared" si="1"/>
        <v>20.703187838266061</v>
      </c>
      <c r="U22" s="19">
        <f t="shared" si="1"/>
        <v>20.391150110375957</v>
      </c>
      <c r="V22" s="19">
        <f t="shared" si="1"/>
        <v>20.079924947931307</v>
      </c>
      <c r="W22" s="19">
        <f t="shared" si="1"/>
        <v>20</v>
      </c>
      <c r="X22" s="19">
        <f t="shared" si="1"/>
        <v>20</v>
      </c>
      <c r="Y22" s="19">
        <f t="shared" si="1"/>
        <v>20</v>
      </c>
      <c r="Z22" s="19">
        <f t="shared" si="1"/>
        <v>20</v>
      </c>
      <c r="AA22" s="19">
        <f t="shared" si="1"/>
        <v>20</v>
      </c>
      <c r="AB22" s="19">
        <f t="shared" si="1"/>
        <v>20</v>
      </c>
      <c r="AC22" s="19">
        <f t="shared" si="1"/>
        <v>20</v>
      </c>
      <c r="AD22" s="19">
        <f t="shared" si="1"/>
        <v>20</v>
      </c>
      <c r="AE22" s="19">
        <f t="shared" si="1"/>
        <v>20</v>
      </c>
      <c r="AF22" s="19">
        <f t="shared" si="1"/>
        <v>20</v>
      </c>
      <c r="AG22" s="19">
        <f t="shared" si="13"/>
        <v>20</v>
      </c>
      <c r="AH22" s="19">
        <f t="shared" si="13"/>
        <v>20</v>
      </c>
      <c r="AI22" s="19">
        <f t="shared" si="13"/>
        <v>20</v>
      </c>
      <c r="AJ22" s="19">
        <f t="shared" si="13"/>
        <v>20</v>
      </c>
      <c r="AK22" s="19">
        <f t="shared" si="13"/>
        <v>20</v>
      </c>
      <c r="AL22" s="19">
        <f t="shared" si="13"/>
        <v>20</v>
      </c>
      <c r="AM22" s="19">
        <f t="shared" si="13"/>
        <v>20</v>
      </c>
      <c r="AN22" s="19">
        <f t="shared" si="13"/>
        <v>20</v>
      </c>
      <c r="AO22" s="19">
        <f t="shared" si="13"/>
        <v>20</v>
      </c>
      <c r="AP22" s="19">
        <f t="shared" si="13"/>
        <v>20</v>
      </c>
      <c r="AQ22" s="19">
        <f t="shared" si="13"/>
        <v>20</v>
      </c>
      <c r="AR22" s="19">
        <f t="shared" si="13"/>
        <v>20</v>
      </c>
      <c r="AS22" s="19">
        <f t="shared" si="13"/>
        <v>20</v>
      </c>
      <c r="AT22" s="19">
        <f t="shared" si="13"/>
        <v>20</v>
      </c>
      <c r="AU22" s="19">
        <f t="shared" si="13"/>
        <v>20</v>
      </c>
      <c r="AV22" s="19">
        <f t="shared" si="13"/>
        <v>20</v>
      </c>
      <c r="AW22" s="19">
        <f t="shared" si="13"/>
        <v>20</v>
      </c>
      <c r="AX22" s="19">
        <f t="shared" si="13"/>
        <v>20</v>
      </c>
      <c r="AY22" s="19">
        <f t="shared" si="13"/>
        <v>20</v>
      </c>
      <c r="AZ22" s="19">
        <f t="shared" si="13"/>
        <v>20</v>
      </c>
      <c r="BA22" s="19">
        <f t="shared" si="13"/>
        <v>20</v>
      </c>
      <c r="BB22" s="19">
        <f t="shared" si="13"/>
        <v>20</v>
      </c>
      <c r="BC22" s="19">
        <f t="shared" si="13"/>
        <v>20</v>
      </c>
      <c r="BD22" s="19">
        <f t="shared" si="13"/>
        <v>20</v>
      </c>
      <c r="BE22" s="19">
        <f t="shared" si="13"/>
        <v>20</v>
      </c>
      <c r="BF22" s="19">
        <f t="shared" si="13"/>
        <v>20</v>
      </c>
      <c r="BG22" s="19">
        <f t="shared" si="13"/>
        <v>20</v>
      </c>
      <c r="BH22" s="19">
        <f t="shared" si="13"/>
        <v>20</v>
      </c>
      <c r="BI22" s="19">
        <f t="shared" si="13"/>
        <v>20</v>
      </c>
      <c r="BJ22" s="19">
        <f t="shared" si="13"/>
        <v>20</v>
      </c>
      <c r="BK22" s="19">
        <f t="shared" si="13"/>
        <v>20</v>
      </c>
      <c r="BL22" s="19">
        <f t="shared" si="13"/>
        <v>20</v>
      </c>
      <c r="BM22" s="19">
        <f t="shared" si="13"/>
        <v>20</v>
      </c>
      <c r="BN22" s="19">
        <f t="shared" si="13"/>
        <v>20</v>
      </c>
      <c r="BO22" s="19">
        <f t="shared" si="13"/>
        <v>20</v>
      </c>
      <c r="BP22" s="19">
        <f t="shared" si="13"/>
        <v>20</v>
      </c>
      <c r="BQ22" s="19">
        <f t="shared" si="13"/>
        <v>20</v>
      </c>
      <c r="BR22" s="19">
        <f t="shared" si="13"/>
        <v>20</v>
      </c>
      <c r="BS22" s="19">
        <f t="shared" si="13"/>
        <v>20</v>
      </c>
    </row>
    <row r="23" spans="2:71" x14ac:dyDescent="0.4">
      <c r="B23" s="4">
        <f t="shared" si="11"/>
        <v>-1.1009999999999991</v>
      </c>
      <c r="C23" s="2">
        <f t="shared" si="3"/>
        <v>-1.1009999999999991</v>
      </c>
      <c r="E23" s="2">
        <f t="shared" si="4"/>
        <v>-0.29262179640718294</v>
      </c>
      <c r="F23" s="2">
        <f t="shared" si="5"/>
        <v>-6.0871128143712543</v>
      </c>
      <c r="G23" s="2">
        <f t="shared" si="6"/>
        <v>0.13176242898906251</v>
      </c>
      <c r="J23" s="1">
        <f t="shared" si="7"/>
        <v>0.13176242898906251</v>
      </c>
      <c r="K23" s="1">
        <f t="shared" si="8"/>
        <v>6.7271097271559208E-2</v>
      </c>
      <c r="L23" s="18">
        <f t="shared" si="9"/>
        <v>26.798682866373866</v>
      </c>
      <c r="M23" s="19">
        <f t="shared" si="10"/>
        <v>26.434746722271939</v>
      </c>
      <c r="N23" s="19">
        <f t="shared" si="1"/>
        <v>26.070916001587957</v>
      </c>
      <c r="O23" s="19">
        <f t="shared" si="1"/>
        <v>25.707296036132934</v>
      </c>
      <c r="P23" s="19">
        <f t="shared" si="1"/>
        <v>25.343991974636683</v>
      </c>
      <c r="Q23" s="19">
        <f t="shared" si="1"/>
        <v>24.981108691538605</v>
      </c>
      <c r="R23" s="19">
        <f t="shared" si="1"/>
        <v>24.618750696175326</v>
      </c>
      <c r="S23" s="19">
        <f t="shared" si="1"/>
        <v>24.25702204249632</v>
      </c>
      <c r="T23" s="19">
        <f t="shared" si="1"/>
        <v>23.896026239437422</v>
      </c>
      <c r="U23" s="19">
        <f t="shared" si="1"/>
        <v>23.535866162080911</v>
      </c>
      <c r="V23" s="19">
        <f t="shared" si="1"/>
        <v>23.176643963729191</v>
      </c>
      <c r="W23" s="19">
        <f t="shared" si="1"/>
        <v>22.818460989017364</v>
      </c>
      <c r="X23" s="19">
        <f t="shared" si="1"/>
        <v>22.461417688187687</v>
      </c>
      <c r="Y23" s="19">
        <f t="shared" si="1"/>
        <v>22.105613532646807</v>
      </c>
      <c r="Z23" s="19">
        <f t="shared" si="1"/>
        <v>21.751146931923952</v>
      </c>
      <c r="AA23" s="19">
        <f t="shared" si="1"/>
        <v>21.398115152145433</v>
      </c>
      <c r="AB23" s="19">
        <f t="shared" si="1"/>
        <v>21.046614236137913</v>
      </c>
      <c r="AC23" s="19">
        <f t="shared" si="1"/>
        <v>20.696738925269496</v>
      </c>
      <c r="AD23" s="19">
        <f t="shared" si="1"/>
        <v>20.348582583134313</v>
      </c>
      <c r="AE23" s="19">
        <f t="shared" si="1"/>
        <v>20.002237121182667</v>
      </c>
      <c r="AF23" s="19">
        <f t="shared" si="1"/>
        <v>20</v>
      </c>
      <c r="AG23" s="19">
        <f t="shared" si="13"/>
        <v>20</v>
      </c>
      <c r="AH23" s="19">
        <f t="shared" si="13"/>
        <v>20</v>
      </c>
      <c r="AI23" s="19">
        <f t="shared" si="13"/>
        <v>20</v>
      </c>
      <c r="AJ23" s="19">
        <f t="shared" si="13"/>
        <v>20</v>
      </c>
      <c r="AK23" s="19">
        <f t="shared" si="13"/>
        <v>20</v>
      </c>
      <c r="AL23" s="19">
        <f t="shared" si="13"/>
        <v>20</v>
      </c>
      <c r="AM23" s="19">
        <f t="shared" si="13"/>
        <v>20</v>
      </c>
      <c r="AN23" s="19">
        <f t="shared" si="13"/>
        <v>20</v>
      </c>
      <c r="AO23" s="19">
        <f t="shared" si="13"/>
        <v>20</v>
      </c>
      <c r="AP23" s="19">
        <f t="shared" si="13"/>
        <v>20</v>
      </c>
      <c r="AQ23" s="19">
        <f t="shared" si="13"/>
        <v>20</v>
      </c>
      <c r="AR23" s="19">
        <f t="shared" si="13"/>
        <v>20</v>
      </c>
      <c r="AS23" s="19">
        <f t="shared" si="13"/>
        <v>20</v>
      </c>
      <c r="AT23" s="19">
        <f t="shared" si="13"/>
        <v>20</v>
      </c>
      <c r="AU23" s="19">
        <f t="shared" si="13"/>
        <v>20</v>
      </c>
      <c r="AV23" s="19">
        <f t="shared" si="13"/>
        <v>20</v>
      </c>
      <c r="AW23" s="19">
        <f t="shared" si="13"/>
        <v>20</v>
      </c>
      <c r="AX23" s="19">
        <f t="shared" si="13"/>
        <v>20</v>
      </c>
      <c r="AY23" s="19">
        <f t="shared" si="13"/>
        <v>20</v>
      </c>
      <c r="AZ23" s="19">
        <f t="shared" si="13"/>
        <v>20</v>
      </c>
      <c r="BA23" s="19">
        <f t="shared" si="13"/>
        <v>20</v>
      </c>
      <c r="BB23" s="19">
        <f t="shared" si="13"/>
        <v>20</v>
      </c>
      <c r="BC23" s="19">
        <f t="shared" si="13"/>
        <v>20</v>
      </c>
      <c r="BD23" s="19">
        <f t="shared" si="13"/>
        <v>20</v>
      </c>
      <c r="BE23" s="19">
        <f t="shared" si="13"/>
        <v>20</v>
      </c>
      <c r="BF23" s="19">
        <f t="shared" si="13"/>
        <v>20</v>
      </c>
      <c r="BG23" s="19">
        <f t="shared" si="13"/>
        <v>20</v>
      </c>
      <c r="BH23" s="19">
        <f t="shared" si="13"/>
        <v>20</v>
      </c>
      <c r="BI23" s="19">
        <f t="shared" si="13"/>
        <v>20</v>
      </c>
      <c r="BJ23" s="19">
        <f t="shared" si="13"/>
        <v>20</v>
      </c>
      <c r="BK23" s="19">
        <f t="shared" si="13"/>
        <v>20</v>
      </c>
      <c r="BL23" s="19">
        <f t="shared" si="13"/>
        <v>20</v>
      </c>
      <c r="BM23" s="19">
        <f t="shared" si="13"/>
        <v>20</v>
      </c>
      <c r="BN23" s="19">
        <f t="shared" si="13"/>
        <v>20</v>
      </c>
      <c r="BO23" s="19">
        <f t="shared" si="13"/>
        <v>20</v>
      </c>
      <c r="BP23" s="19">
        <f t="shared" si="13"/>
        <v>20</v>
      </c>
      <c r="BQ23" s="19">
        <f t="shared" si="13"/>
        <v>20</v>
      </c>
      <c r="BR23" s="19">
        <f t="shared" si="13"/>
        <v>20</v>
      </c>
      <c r="BS23" s="19">
        <f t="shared" si="13"/>
        <v>20</v>
      </c>
    </row>
    <row r="24" spans="2:71" x14ac:dyDescent="0.4">
      <c r="B24" s="4">
        <f t="shared" si="11"/>
        <v>-1.000999999999999</v>
      </c>
      <c r="C24" s="2">
        <f t="shared" si="3"/>
        <v>-1.000999999999999</v>
      </c>
      <c r="E24" s="2">
        <f t="shared" si="4"/>
        <v>-2.8972455089791432E-3</v>
      </c>
      <c r="F24" s="2">
        <f t="shared" si="5"/>
        <v>-5.7973882634730503</v>
      </c>
      <c r="G24" s="2">
        <f t="shared" si="6"/>
        <v>0.33820405986734092</v>
      </c>
      <c r="H24" s="15"/>
      <c r="J24" s="1">
        <f t="shared" si="7"/>
        <v>0.33820405986734092</v>
      </c>
      <c r="K24" s="1">
        <f t="shared" si="8"/>
        <v>0.17266954156454337</v>
      </c>
      <c r="L24" s="18">
        <f t="shared" si="9"/>
        <v>37.450666057082472</v>
      </c>
      <c r="M24" s="19">
        <f t="shared" si="10"/>
        <v>36.942071994201662</v>
      </c>
      <c r="N24" s="19">
        <f t="shared" si="1"/>
        <v>36.43362525860703</v>
      </c>
      <c r="O24" s="19">
        <f t="shared" si="1"/>
        <v>35.925473049565774</v>
      </c>
      <c r="P24" s="19">
        <f t="shared" si="1"/>
        <v>35.417762310492471</v>
      </c>
      <c r="Q24" s="19">
        <f t="shared" si="1"/>
        <v>34.910639601485883</v>
      </c>
      <c r="R24" s="19">
        <f t="shared" si="1"/>
        <v>34.404250972420392</v>
      </c>
      <c r="S24" s="19">
        <f t="shared" si="1"/>
        <v>33.898741836775194</v>
      </c>
      <c r="T24" s="19">
        <f t="shared" si="1"/>
        <v>33.394256846382959</v>
      </c>
      <c r="U24" s="19">
        <f t="shared" si="1"/>
        <v>32.890939767277686</v>
      </c>
      <c r="V24" s="19">
        <f t="shared" si="1"/>
        <v>32.388933356819294</v>
      </c>
      <c r="W24" s="19">
        <f t="shared" si="1"/>
        <v>31.888379242270002</v>
      </c>
      <c r="X24" s="19">
        <f t="shared" si="1"/>
        <v>31.389417800994512</v>
      </c>
      <c r="Y24" s="19">
        <f t="shared" si="1"/>
        <v>30.892188042452773</v>
      </c>
      <c r="Z24" s="19">
        <f t="shared" si="1"/>
        <v>30.396827492150582</v>
      </c>
      <c r="AA24" s="19">
        <f t="shared" si="1"/>
        <v>29.90347207770921</v>
      </c>
      <c r="AB24" s="19">
        <f t="shared" si="1"/>
        <v>29.412256017211181</v>
      </c>
      <c r="AC24" s="19">
        <f t="shared" si="1"/>
        <v>28.923311709974634</v>
      </c>
      <c r="AD24" s="19">
        <f t="shared" si="1"/>
        <v>28.436769629903953</v>
      </c>
      <c r="AE24" s="19">
        <f t="shared" si="1"/>
        <v>27.952758221559233</v>
      </c>
      <c r="AF24" s="19">
        <f t="shared" si="1"/>
        <v>27.471403799081838</v>
      </c>
      <c r="AG24" s="19">
        <f t="shared" si="13"/>
        <v>26.992830448107416</v>
      </c>
      <c r="AH24" s="19">
        <f t="shared" si="13"/>
        <v>26.517159930792353</v>
      </c>
      <c r="AI24" s="19">
        <f t="shared" si="13"/>
        <v>26.044511594073022</v>
      </c>
      <c r="AJ24" s="19">
        <f t="shared" si="13"/>
        <v>25.57500228127137</v>
      </c>
      <c r="AK24" s="19">
        <f t="shared" si="13"/>
        <v>25.108746247153427</v>
      </c>
      <c r="AL24" s="19">
        <f t="shared" si="13"/>
        <v>24.645855076541235</v>
      </c>
      <c r="AM24" s="19">
        <f t="shared" si="13"/>
        <v>24.186437606571289</v>
      </c>
      <c r="AN24" s="19">
        <f t="shared" si="13"/>
        <v>23.730599852685987</v>
      </c>
      <c r="AO24" s="19">
        <f t="shared" si="13"/>
        <v>23.278444938437438</v>
      </c>
      <c r="AP24" s="19">
        <f t="shared" si="13"/>
        <v>22.830073029175669</v>
      </c>
      <c r="AQ24" s="19">
        <f t="shared" si="13"/>
        <v>22.385581269686114</v>
      </c>
      <c r="AR24" s="19">
        <f t="shared" si="13"/>
        <v>21.945063725833862</v>
      </c>
      <c r="AS24" s="19">
        <f t="shared" si="13"/>
        <v>21.508611330264618</v>
      </c>
      <c r="AT24" s="19">
        <f t="shared" si="13"/>
        <v>21.076311832205167</v>
      </c>
      <c r="AU24" s="19">
        <f t="shared" si="13"/>
        <v>20.648249751398286</v>
      </c>
      <c r="AV24" s="19">
        <f t="shared" si="13"/>
        <v>20.224506336199862</v>
      </c>
      <c r="AW24" s="19">
        <f t="shared" si="13"/>
        <v>20</v>
      </c>
      <c r="AX24" s="19">
        <f t="shared" si="13"/>
        <v>20</v>
      </c>
      <c r="AY24" s="19">
        <f t="shared" si="13"/>
        <v>20</v>
      </c>
      <c r="AZ24" s="19">
        <f t="shared" si="13"/>
        <v>20</v>
      </c>
      <c r="BA24" s="19">
        <f t="shared" si="13"/>
        <v>20</v>
      </c>
      <c r="BB24" s="19">
        <f t="shared" si="13"/>
        <v>20</v>
      </c>
      <c r="BC24" s="19">
        <f t="shared" si="13"/>
        <v>20</v>
      </c>
      <c r="BD24" s="19">
        <f t="shared" si="13"/>
        <v>20</v>
      </c>
      <c r="BE24" s="19">
        <f t="shared" si="13"/>
        <v>20</v>
      </c>
      <c r="BF24" s="19">
        <f t="shared" si="13"/>
        <v>20</v>
      </c>
      <c r="BG24" s="19">
        <f t="shared" si="13"/>
        <v>20</v>
      </c>
      <c r="BH24" s="19">
        <f t="shared" si="13"/>
        <v>20</v>
      </c>
      <c r="BI24" s="19">
        <f t="shared" si="13"/>
        <v>20</v>
      </c>
      <c r="BJ24" s="19">
        <f t="shared" si="13"/>
        <v>20</v>
      </c>
      <c r="BK24" s="19">
        <f t="shared" si="13"/>
        <v>20</v>
      </c>
      <c r="BL24" s="19">
        <f t="shared" si="13"/>
        <v>20</v>
      </c>
      <c r="BM24" s="19">
        <f t="shared" si="13"/>
        <v>20</v>
      </c>
      <c r="BN24" s="19">
        <f t="shared" si="13"/>
        <v>20</v>
      </c>
      <c r="BO24" s="19">
        <f t="shared" si="13"/>
        <v>20</v>
      </c>
      <c r="BP24" s="19">
        <f t="shared" si="13"/>
        <v>20</v>
      </c>
      <c r="BQ24" s="19">
        <f t="shared" si="13"/>
        <v>20</v>
      </c>
      <c r="BR24" s="19">
        <f t="shared" si="13"/>
        <v>20</v>
      </c>
      <c r="BS24" s="19">
        <f t="shared" si="13"/>
        <v>20</v>
      </c>
    </row>
    <row r="25" spans="2:71" x14ac:dyDescent="0.4">
      <c r="B25" s="4">
        <f t="shared" si="11"/>
        <v>-0.90099999999999902</v>
      </c>
      <c r="C25" s="2">
        <f t="shared" si="3"/>
        <v>-0.90099999999999902</v>
      </c>
      <c r="E25" s="2">
        <f t="shared" si="4"/>
        <v>0.28682730538922435</v>
      </c>
      <c r="F25" s="2">
        <f t="shared" si="5"/>
        <v>-5.5076637125748462</v>
      </c>
      <c r="H25" s="15">
        <f t="shared" ref="H25:H44" si="14">(((C25+1)*EXP(E25))*(BESSELK(E25,0)+BESSELK(E25,1)))+(((1-C25)*EXP(F25))*(BESSELK(-F25,0)-BESSELK(-F25,1)))</f>
        <v>0.61048555442534846</v>
      </c>
      <c r="J25" s="1">
        <f t="shared" si="7"/>
        <v>0.61048555442534846</v>
      </c>
      <c r="K25" s="1">
        <f t="shared" si="8"/>
        <v>0.3116824229009803</v>
      </c>
      <c r="L25" s="18">
        <f t="shared" si="9"/>
        <v>51.499857060049322</v>
      </c>
      <c r="M25" s="19">
        <f t="shared" si="10"/>
        <v>50.800469724720529</v>
      </c>
      <c r="N25" s="19">
        <f t="shared" si="1"/>
        <v>50.101284984832034</v>
      </c>
      <c r="O25" s="19">
        <f t="shared" si="1"/>
        <v>49.402505259780284</v>
      </c>
      <c r="P25" s="19">
        <f t="shared" si="1"/>
        <v>48.704332617128912</v>
      </c>
      <c r="Q25" s="19">
        <f t="shared" si="1"/>
        <v>48.006968597329184</v>
      </c>
      <c r="R25" s="19">
        <f t="shared" si="1"/>
        <v>47.310614039203102</v>
      </c>
      <c r="S25" s="19">
        <f t="shared" si="1"/>
        <v>46.61546890644108</v>
      </c>
      <c r="T25" s="19">
        <f t="shared" si="1"/>
        <v>45.92173211536398</v>
      </c>
      <c r="U25" s="19">
        <f t="shared" si="1"/>
        <v>45.229601364196711</v>
      </c>
      <c r="V25" s="19">
        <f t="shared" si="1"/>
        <v>44.539272964097499</v>
      </c>
      <c r="W25" s="19">
        <f t="shared" si="1"/>
        <v>43.850941672183581</v>
      </c>
      <c r="X25" s="19">
        <f t="shared" si="1"/>
        <v>43.164800526789875</v>
      </c>
      <c r="Y25" s="19">
        <f t="shared" si="1"/>
        <v>42.481040685192617</v>
      </c>
      <c r="Z25" s="19">
        <f t="shared" si="1"/>
        <v>41.799851264025413</v>
      </c>
      <c r="AA25" s="19">
        <f t="shared" si="1"/>
        <v>41.121419182609145</v>
      </c>
      <c r="AB25" s="19">
        <f t="shared" si="1"/>
        <v>40.445929009411948</v>
      </c>
      <c r="AC25" s="19">
        <f t="shared" si="1"/>
        <v>39.773562811848826</v>
      </c>
      <c r="AD25" s="19">
        <f t="shared" si="1"/>
        <v>39.104500009623962</v>
      </c>
      <c r="AE25" s="19">
        <f t="shared" si="1"/>
        <v>38.438917231811864</v>
      </c>
      <c r="AF25" s="19">
        <f t="shared" si="1"/>
        <v>37.77698817786596</v>
      </c>
      <c r="AG25" s="19">
        <f t="shared" si="13"/>
        <v>37.118883482735434</v>
      </c>
      <c r="AH25" s="19">
        <f t="shared" si="13"/>
        <v>36.464770586263384</v>
      </c>
      <c r="AI25" s="19">
        <f t="shared" si="13"/>
        <v>35.814813607030644</v>
      </c>
      <c r="AJ25" s="19">
        <f t="shared" si="13"/>
        <v>35.169173220801135</v>
      </c>
      <c r="AK25" s="19">
        <f t="shared" si="13"/>
        <v>34.528006543715598</v>
      </c>
      <c r="AL25" s="19">
        <f t="shared" si="13"/>
        <v>33.891467020371699</v>
      </c>
      <c r="AM25" s="19">
        <f t="shared" si="13"/>
        <v>33.259704316918601</v>
      </c>
      <c r="AN25" s="19">
        <f t="shared" si="13"/>
        <v>32.632864219284947</v>
      </c>
      <c r="AO25" s="19">
        <f t="shared" si="13"/>
        <v>32.011088536649382</v>
      </c>
      <c r="AP25" s="19">
        <f t="shared" si="13"/>
        <v>31.394515010252626</v>
      </c>
      <c r="AQ25" s="19">
        <f t="shared" si="13"/>
        <v>30.783277227640404</v>
      </c>
      <c r="AR25" s="19">
        <f t="shared" si="13"/>
        <v>30.177504542416166</v>
      </c>
      <c r="AS25" s="19">
        <f t="shared" si="13"/>
        <v>29.577321999572412</v>
      </c>
      <c r="AT25" s="19">
        <f t="shared" si="13"/>
        <v>28.982850266459334</v>
      </c>
      <c r="AU25" s="19">
        <f t="shared" si="13"/>
        <v>28.394205569438988</v>
      </c>
      <c r="AV25" s="19">
        <f t="shared" si="13"/>
        <v>27.811499636262962</v>
      </c>
      <c r="AW25" s="19">
        <f t="shared" si="13"/>
        <v>27.234839644201521</v>
      </c>
      <c r="AX25" s="19">
        <f t="shared" si="13"/>
        <v>26.664328173941595</v>
      </c>
      <c r="AY25" s="19">
        <f t="shared" si="13"/>
        <v>26.100063169261016</v>
      </c>
      <c r="AZ25" s="19">
        <f t="shared" si="13"/>
        <v>25.542137902476522</v>
      </c>
      <c r="BA25" s="19">
        <f t="shared" si="13"/>
        <v>24.990640945652675</v>
      </c>
      <c r="BB25" s="19">
        <f t="shared" si="13"/>
        <v>24.445656147549432</v>
      </c>
      <c r="BC25" s="19">
        <f t="shared" si="13"/>
        <v>23.907262616276213</v>
      </c>
      <c r="BD25" s="19">
        <f t="shared" si="13"/>
        <v>23.375534707610896</v>
      </c>
      <c r="BE25" s="19">
        <f t="shared" si="13"/>
        <v>22.850542018932824</v>
      </c>
      <c r="BF25" s="19">
        <f t="shared" si="13"/>
        <v>22.332349388709954</v>
      </c>
      <c r="BG25" s="19">
        <f t="shared" si="13"/>
        <v>21.82101690147115</v>
      </c>
      <c r="BH25" s="19">
        <f t="shared" si="13"/>
        <v>21.316599898186467</v>
      </c>
      <c r="BI25" s="19">
        <f t="shared" si="13"/>
        <v>20.819148991969492</v>
      </c>
      <c r="BJ25" s="19">
        <f t="shared" si="13"/>
        <v>20.328710089007949</v>
      </c>
      <c r="BK25" s="19">
        <f t="shared" si="13"/>
        <v>20</v>
      </c>
      <c r="BL25" s="19">
        <f t="shared" si="13"/>
        <v>20</v>
      </c>
      <c r="BM25" s="19">
        <f t="shared" si="13"/>
        <v>20</v>
      </c>
      <c r="BN25" s="19">
        <f t="shared" si="13"/>
        <v>20</v>
      </c>
      <c r="BO25" s="19">
        <f t="shared" si="13"/>
        <v>20</v>
      </c>
      <c r="BP25" s="19">
        <f t="shared" si="13"/>
        <v>20</v>
      </c>
      <c r="BQ25" s="19">
        <f t="shared" si="13"/>
        <v>20</v>
      </c>
      <c r="BR25" s="19">
        <f t="shared" si="13"/>
        <v>20</v>
      </c>
      <c r="BS25" s="19">
        <f t="shared" si="13"/>
        <v>20</v>
      </c>
    </row>
    <row r="26" spans="2:71" x14ac:dyDescent="0.4">
      <c r="B26" s="4">
        <f t="shared" si="11"/>
        <v>-0.80099999999999905</v>
      </c>
      <c r="C26" s="2">
        <f t="shared" si="3"/>
        <v>-0.80099999999999905</v>
      </c>
      <c r="E26" s="2">
        <f t="shared" si="4"/>
        <v>0.57655185628742778</v>
      </c>
      <c r="F26" s="2">
        <f t="shared" si="5"/>
        <v>-5.2179391616766431</v>
      </c>
      <c r="H26" s="15">
        <f t="shared" si="14"/>
        <v>0.77345862101347218</v>
      </c>
      <c r="J26" s="1">
        <f t="shared" si="7"/>
        <v>0.77345862101347218</v>
      </c>
      <c r="K26" s="1">
        <f t="shared" si="8"/>
        <v>0.39488806125486964</v>
      </c>
      <c r="L26" s="18">
        <f t="shared" si="9"/>
        <v>59.908947602733967</v>
      </c>
      <c r="M26" s="19">
        <f t="shared" si="10"/>
        <v>59.095361670303646</v>
      </c>
      <c r="N26" s="19">
        <f t="shared" si="1"/>
        <v>58.282011413859827</v>
      </c>
      <c r="O26" s="19">
        <f t="shared" si="1"/>
        <v>57.469132304600066</v>
      </c>
      <c r="P26" s="19">
        <f t="shared" si="1"/>
        <v>56.656959404440499</v>
      </c>
      <c r="Q26" s="19">
        <f t="shared" si="1"/>
        <v>55.845727162116027</v>
      </c>
      <c r="R26" s="19">
        <f t="shared" si="1"/>
        <v>55.03566921016759</v>
      </c>
      <c r="S26" s="19">
        <f t="shared" si="1"/>
        <v>54.227018163109797</v>
      </c>
      <c r="T26" s="19">
        <f t="shared" si="1"/>
        <v>53.420005417069241</v>
      </c>
      <c r="U26" s="19">
        <f t="shared" si="1"/>
        <v>52.614860951181257</v>
      </c>
      <c r="V26" s="19">
        <f t="shared" si="1"/>
        <v>51.811813131029048</v>
      </c>
      <c r="W26" s="19">
        <f t="shared" si="1"/>
        <v>51.011088514405166</v>
      </c>
      <c r="X26" s="19">
        <f t="shared" si="1"/>
        <v>50.212911659670567</v>
      </c>
      <c r="Y26" s="19">
        <f t="shared" si="1"/>
        <v>49.417504936981217</v>
      </c>
      <c r="Z26" s="19">
        <f t="shared" si="1"/>
        <v>48.625088342646627</v>
      </c>
      <c r="AA26" s="19">
        <f t="shared" si="1"/>
        <v>47.835879316878078</v>
      </c>
      <c r="AB26" s="19">
        <f t="shared" si="1"/>
        <v>47.050092565178034</v>
      </c>
      <c r="AC26" s="19">
        <f t="shared" si="1"/>
        <v>46.267939883614453</v>
      </c>
      <c r="AD26" s="19">
        <f t="shared" si="1"/>
        <v>45.489629988216279</v>
      </c>
      <c r="AE26" s="19">
        <f t="shared" si="1"/>
        <v>44.715368348718272</v>
      </c>
      <c r="AF26" s="19">
        <f t="shared" si="1"/>
        <v>43.945357026874532</v>
      </c>
      <c r="AG26" s="19">
        <f t="shared" si="13"/>
        <v>43.17979451955113</v>
      </c>
      <c r="AH26" s="19">
        <f t="shared" si="13"/>
        <v>42.418875606799126</v>
      </c>
      <c r="AI26" s="19">
        <f t="shared" si="13"/>
        <v>41.662791205099076</v>
      </c>
      <c r="AJ26" s="19">
        <f t="shared" si="13"/>
        <v>40.911728225958534</v>
      </c>
      <c r="AK26" s="19">
        <f t="shared" si="13"/>
        <v>40.165869440033205</v>
      </c>
      <c r="AL26" s="19">
        <f t="shared" si="13"/>
        <v>39.425393346932331</v>
      </c>
      <c r="AM26" s="19">
        <f t="shared" si="13"/>
        <v>38.690474050857354</v>
      </c>
      <c r="AN26" s="19">
        <f t="shared" si="13"/>
        <v>37.961281142212201</v>
      </c>
      <c r="AO26" s="19">
        <f t="shared" si="13"/>
        <v>37.237979585312054</v>
      </c>
      <c r="AP26" s="19">
        <f t="shared" si="13"/>
        <v>36.520729612305999</v>
      </c>
      <c r="AQ26" s="19">
        <f t="shared" si="13"/>
        <v>35.809686623417136</v>
      </c>
      <c r="AR26" s="19">
        <f t="shared" si="13"/>
        <v>35.105001093592257</v>
      </c>
      <c r="AS26" s="19">
        <f t="shared" si="13"/>
        <v>34.406818485640997</v>
      </c>
      <c r="AT26" s="19">
        <f t="shared" si="13"/>
        <v>33.715279169932778</v>
      </c>
      <c r="AU26" s="19">
        <f t="shared" si="13"/>
        <v>33.030518350707595</v>
      </c>
      <c r="AV26" s="19">
        <f t="shared" si="13"/>
        <v>32.352665999044945</v>
      </c>
      <c r="AW26" s="19">
        <f t="shared" si="13"/>
        <v>31.681846792523274</v>
      </c>
      <c r="AX26" s="19">
        <f t="shared" si="13"/>
        <v>31.018180061590254</v>
      </c>
      <c r="AY26" s="19">
        <f t="shared" si="13"/>
        <v>30.361779742652502</v>
      </c>
      <c r="AZ26" s="19">
        <f t="shared" si="13"/>
        <v>29.712754337881762</v>
      </c>
      <c r="BA26" s="19">
        <f t="shared" si="13"/>
        <v>29.071206881722755</v>
      </c>
      <c r="BB26" s="19">
        <f t="shared" si="13"/>
        <v>28.43723491407663</v>
      </c>
      <c r="BC26" s="19">
        <f t="shared" si="13"/>
        <v>27.810930460122727</v>
      </c>
      <c r="BD26" s="19">
        <f t="shared" si="13"/>
        <v>27.192380016730265</v>
      </c>
      <c r="BE26" s="19">
        <f t="shared" si="13"/>
        <v>26.581664545400709</v>
      </c>
      <c r="BF26" s="19">
        <f t="shared" si="13"/>
        <v>25.97885947167115</v>
      </c>
      <c r="BG26" s="19">
        <f t="shared" si="13"/>
        <v>25.384034690898527</v>
      </c>
      <c r="BH26" s="19">
        <f t="shared" si="13"/>
        <v>24.797254580334833</v>
      </c>
      <c r="BI26" s="19">
        <f t="shared" si="13"/>
        <v>24.218578017393384</v>
      </c>
      <c r="BJ26" s="19">
        <f t="shared" si="13"/>
        <v>23.648058403997055</v>
      </c>
      <c r="BK26" s="19">
        <f t="shared" si="13"/>
        <v>20</v>
      </c>
      <c r="BL26" s="19">
        <f t="shared" si="13"/>
        <v>20</v>
      </c>
      <c r="BM26" s="19">
        <f t="shared" si="13"/>
        <v>20</v>
      </c>
      <c r="BN26" s="19">
        <f t="shared" si="13"/>
        <v>20</v>
      </c>
      <c r="BO26" s="19">
        <f t="shared" si="13"/>
        <v>20</v>
      </c>
      <c r="BP26" s="19">
        <f t="shared" si="13"/>
        <v>20</v>
      </c>
      <c r="BQ26" s="19">
        <f t="shared" si="13"/>
        <v>20</v>
      </c>
      <c r="BR26" s="19">
        <f t="shared" si="13"/>
        <v>20</v>
      </c>
      <c r="BS26" s="19">
        <f t="shared" si="13"/>
        <v>20</v>
      </c>
    </row>
    <row r="27" spans="2:71" x14ac:dyDescent="0.4">
      <c r="B27" s="4">
        <f t="shared" si="11"/>
        <v>-0.70099999999999907</v>
      </c>
      <c r="C27" s="2">
        <f t="shared" si="3"/>
        <v>-0.70099999999999907</v>
      </c>
      <c r="E27" s="2">
        <f t="shared" si="4"/>
        <v>0.86627640718563126</v>
      </c>
      <c r="F27" s="2">
        <f t="shared" si="5"/>
        <v>-4.9282146107784399</v>
      </c>
      <c r="H27" s="15">
        <f t="shared" si="14"/>
        <v>0.90530232207297334</v>
      </c>
      <c r="J27" s="1">
        <f t="shared" si="7"/>
        <v>0.90530232207297334</v>
      </c>
      <c r="K27" s="1">
        <f t="shared" si="8"/>
        <v>0.46220065185193815</v>
      </c>
      <c r="L27" s="18">
        <f t="shared" si="9"/>
        <v>66.711823948516539</v>
      </c>
      <c r="M27" s="19">
        <f t="shared" si="10"/>
        <v>65.805852408986368</v>
      </c>
      <c r="N27" s="19">
        <f t="shared" si="1"/>
        <v>64.900143307298109</v>
      </c>
      <c r="O27" s="19">
        <f t="shared" si="1"/>
        <v>63.994958853250225</v>
      </c>
      <c r="P27" s="19">
        <f t="shared" si="1"/>
        <v>63.090560800884369</v>
      </c>
      <c r="Q27" s="19">
        <f t="shared" si="1"/>
        <v>62.187210221432011</v>
      </c>
      <c r="R27" s="19">
        <f t="shared" si="1"/>
        <v>61.285167277248931</v>
      </c>
      <c r="S27" s="19">
        <f t="shared" si="1"/>
        <v>60.384690997064013</v>
      </c>
      <c r="T27" s="19">
        <f t="shared" si="1"/>
        <v>59.486039052865792</v>
      </c>
      <c r="U27" s="19">
        <f t="shared" si="1"/>
        <v>58.58946753874708</v>
      </c>
      <c r="V27" s="19">
        <f t="shared" ref="V27:AK56" si="15">IF((1-ERF(V$10/SQRT(4*$F$4/($E$4*$C$4)*2*$D$4/$B$4)))*$L27&lt;20,20,(1-ERF(V$10/SQRT(4*$F$4/($E$4*$C$4)*2*$D$4/$B$4)))*$L27)</f>
        <v>57.695230752023932</v>
      </c>
      <c r="W27" s="19">
        <f t="shared" si="15"/>
        <v>56.803580976940616</v>
      </c>
      <c r="X27" s="19">
        <f t="shared" si="15"/>
        <v>55.914768271267164</v>
      </c>
      <c r="Y27" s="19">
        <f t="shared" si="15"/>
        <v>55.029040256090063</v>
      </c>
      <c r="Z27" s="19">
        <f t="shared" si="15"/>
        <v>54.146641909090562</v>
      </c>
      <c r="AA27" s="19">
        <f t="shared" si="15"/>
        <v>53.267815361597528</v>
      </c>
      <c r="AB27" s="19">
        <f t="shared" si="15"/>
        <v>52.392799699695004</v>
      </c>
      <c r="AC27" s="19">
        <f t="shared" si="15"/>
        <v>51.521830769655772</v>
      </c>
      <c r="AD27" s="19">
        <f t="shared" si="15"/>
        <v>50.655140987964103</v>
      </c>
      <c r="AE27" s="19">
        <f t="shared" si="15"/>
        <v>49.792959156181702</v>
      </c>
      <c r="AF27" s="19">
        <f t="shared" si="15"/>
        <v>48.935510280901177</v>
      </c>
      <c r="AG27" s="19">
        <f t="shared" si="15"/>
        <v>48.083015399021242</v>
      </c>
      <c r="AH27" s="19">
        <f t="shared" si="15"/>
        <v>47.235691408567909</v>
      </c>
      <c r="AI27" s="19">
        <f t="shared" si="15"/>
        <v>46.393750905274352</v>
      </c>
      <c r="AJ27" s="19">
        <f t="shared" si="15"/>
        <v>45.557402025121668</v>
      </c>
      <c r="AK27" s="19">
        <f t="shared" si="15"/>
        <v>44.726848293030507</v>
      </c>
      <c r="AL27" s="19">
        <f t="shared" si="13"/>
        <v>43.902288477882351</v>
      </c>
      <c r="AM27" s="19">
        <f t="shared" si="13"/>
        <v>43.083916454036547</v>
      </c>
      <c r="AN27" s="19">
        <f t="shared" si="13"/>
        <v>42.27192106949699</v>
      </c>
      <c r="AO27" s="19">
        <f t="shared" si="13"/>
        <v>41.466486020869823</v>
      </c>
      <c r="AP27" s="19">
        <f t="shared" si="13"/>
        <v>40.667789735240618</v>
      </c>
      <c r="AQ27" s="19">
        <f t="shared" si="13"/>
        <v>39.876005259086405</v>
      </c>
      <c r="AR27" s="19">
        <f t="shared" si="13"/>
        <v>39.091300154325076</v>
      </c>
      <c r="AS27" s="19">
        <f t="shared" si="13"/>
        <v>38.313836401591175</v>
      </c>
      <c r="AT27" s="19">
        <f t="shared" si="13"/>
        <v>37.543770310814125</v>
      </c>
      <c r="AU27" s="19">
        <f t="shared" si="13"/>
        <v>36.781252439161378</v>
      </c>
      <c r="AV27" s="19">
        <f t="shared" si="13"/>
        <v>36.0264275163957</v>
      </c>
      <c r="AW27" s="19">
        <f t="shared" si="13"/>
        <v>35.279434377682733</v>
      </c>
      <c r="AX27" s="19">
        <f t="shared" si="13"/>
        <v>34.540405903871402</v>
      </c>
      <c r="AY27" s="19">
        <f t="shared" si="13"/>
        <v>33.809468969256862</v>
      </c>
      <c r="AZ27" s="19">
        <f t="shared" si="13"/>
        <v>33.086744396822475</v>
      </c>
      <c r="BA27" s="19">
        <f t="shared" si="13"/>
        <v>32.372346920944508</v>
      </c>
      <c r="BB27" s="19">
        <f t="shared" si="13"/>
        <v>31.66638515753051</v>
      </c>
      <c r="BC27" s="19">
        <f t="shared" si="13"/>
        <v>30.968961581549721</v>
      </c>
      <c r="BD27" s="19">
        <f t="shared" si="13"/>
        <v>30.280172511901775</v>
      </c>
      <c r="BE27" s="19">
        <f t="shared" si="13"/>
        <v>29.600108103557645</v>
      </c>
      <c r="BF27" s="19">
        <f t="shared" si="13"/>
        <v>28.928852346895283</v>
      </c>
      <c r="BG27" s="19">
        <f t="shared" ref="BG27:BS27" si="16">IF((1-ERF(BG$10/SQRT(4*$F$4/($E$4*$C$4)*2*$D$4/$B$4)))*$L27&lt;20,20,(1-ERF(BG$10/SQRT(4*$F$4/($E$4*$C$4)*2*$D$4/$B$4)))*$L27)</f>
        <v>28.266483074140655</v>
      </c>
      <c r="BH27" s="19">
        <f t="shared" si="16"/>
        <v>27.613071972814119</v>
      </c>
      <c r="BI27" s="19">
        <f t="shared" si="16"/>
        <v>26.968684606070909</v>
      </c>
      <c r="BJ27" s="19">
        <f t="shared" si="16"/>
        <v>26.333380439814203</v>
      </c>
      <c r="BK27" s="19">
        <f t="shared" si="16"/>
        <v>20</v>
      </c>
      <c r="BL27" s="19">
        <f t="shared" si="16"/>
        <v>20</v>
      </c>
      <c r="BM27" s="19">
        <f t="shared" si="16"/>
        <v>20</v>
      </c>
      <c r="BN27" s="19">
        <f t="shared" si="16"/>
        <v>20</v>
      </c>
      <c r="BO27" s="19">
        <f t="shared" si="16"/>
        <v>20</v>
      </c>
      <c r="BP27" s="19">
        <f t="shared" si="16"/>
        <v>20</v>
      </c>
      <c r="BQ27" s="19">
        <f t="shared" si="16"/>
        <v>20</v>
      </c>
      <c r="BR27" s="19">
        <f t="shared" si="16"/>
        <v>20</v>
      </c>
      <c r="BS27" s="19">
        <f t="shared" si="16"/>
        <v>20</v>
      </c>
    </row>
    <row r="28" spans="2:71" x14ac:dyDescent="0.4">
      <c r="B28" s="4">
        <f t="shared" si="11"/>
        <v>-0.60099999999999909</v>
      </c>
      <c r="C28" s="2">
        <f t="shared" si="3"/>
        <v>-0.60099999999999909</v>
      </c>
      <c r="E28" s="2">
        <f t="shared" si="4"/>
        <v>1.1560009580838349</v>
      </c>
      <c r="F28" s="2">
        <f t="shared" si="5"/>
        <v>-4.6384900598802359</v>
      </c>
      <c r="H28" s="15">
        <f t="shared" si="14"/>
        <v>1.0194253409365517</v>
      </c>
      <c r="J28" s="1">
        <f t="shared" si="7"/>
        <v>1.0194253409365517</v>
      </c>
      <c r="K28" s="1">
        <f t="shared" si="8"/>
        <v>0.52046597651085924</v>
      </c>
      <c r="L28" s="18">
        <f t="shared" si="9"/>
        <v>72.600347854455435</v>
      </c>
      <c r="M28" s="19">
        <f t="shared" si="10"/>
        <v>71.614407956201617</v>
      </c>
      <c r="N28" s="19">
        <f t="shared" si="10"/>
        <v>70.628753660671364</v>
      </c>
      <c r="O28" s="19">
        <f t="shared" si="10"/>
        <v>69.643670322415801</v>
      </c>
      <c r="P28" s="19">
        <f t="shared" si="10"/>
        <v>68.659442800000505</v>
      </c>
      <c r="Q28" s="19">
        <f t="shared" si="10"/>
        <v>67.67635520891055</v>
      </c>
      <c r="R28" s="19">
        <f t="shared" si="10"/>
        <v>66.694690675530552</v>
      </c>
      <c r="S28" s="19">
        <f t="shared" si="10"/>
        <v>65.71473109255524</v>
      </c>
      <c r="T28" s="19">
        <f t="shared" si="10"/>
        <v>64.736756876182085</v>
      </c>
      <c r="U28" s="19">
        <f t="shared" si="10"/>
        <v>63.761046725435094</v>
      </c>
      <c r="V28" s="19">
        <f t="shared" si="10"/>
        <v>62.787877383963441</v>
      </c>
      <c r="W28" s="19">
        <f t="shared" si="10"/>
        <v>61.817523404654565</v>
      </c>
      <c r="X28" s="19">
        <f t="shared" si="10"/>
        <v>60.850256917395114</v>
      </c>
      <c r="Y28" s="19">
        <f t="shared" si="10"/>
        <v>59.886347400306825</v>
      </c>
      <c r="Z28" s="19">
        <f t="shared" si="10"/>
        <v>58.926061454777901</v>
      </c>
      <c r="AA28" s="19">
        <f t="shared" si="10"/>
        <v>57.969662584602155</v>
      </c>
      <c r="AB28" s="19">
        <f t="shared" si="10"/>
        <v>57.017410979530695</v>
      </c>
      <c r="AC28" s="19">
        <f t="shared" si="15"/>
        <v>56.06956330353146</v>
      </c>
      <c r="AD28" s="19">
        <f t="shared" si="15"/>
        <v>55.126372488043103</v>
      </c>
      <c r="AE28" s="19">
        <f t="shared" si="15"/>
        <v>54.188087530499445</v>
      </c>
      <c r="AF28" s="19">
        <f t="shared" si="15"/>
        <v>53.254953298390625</v>
      </c>
      <c r="AG28" s="19">
        <f t="shared" si="15"/>
        <v>52.32721033911568</v>
      </c>
      <c r="AH28" s="19">
        <f t="shared" si="15"/>
        <v>51.405094695870623</v>
      </c>
      <c r="AI28" s="19">
        <f t="shared" si="15"/>
        <v>50.488837729803564</v>
      </c>
      <c r="AJ28" s="19">
        <f t="shared" si="15"/>
        <v>49.578665948656827</v>
      </c>
      <c r="AK28" s="19">
        <f t="shared" si="15"/>
        <v>48.674800842102869</v>
      </c>
      <c r="AL28" s="19">
        <f t="shared" ref="AL28:BS35" si="17">IF((1-ERF(AL$10/SQRT(4*$F$4/($E$4*$C$4)*2*$D$4/$B$4)))*$L28&lt;20,20,(1-ERF(AL$10/SQRT(4*$F$4/($E$4*$C$4)*2*$D$4/$B$4)))*$L28)</f>
        <v>47.777458723968607</v>
      </c>
      <c r="AM28" s="19">
        <f t="shared" si="17"/>
        <v>46.886850581528797</v>
      </c>
      <c r="AN28" s="19">
        <f t="shared" si="17"/>
        <v>46.003181932036036</v>
      </c>
      <c r="AO28" s="19">
        <f t="shared" si="17"/>
        <v>45.126652686641265</v>
      </c>
      <c r="AP28" s="19">
        <f t="shared" si="17"/>
        <v>44.257457021844402</v>
      </c>
      <c r="AQ28" s="19">
        <f t="shared" si="17"/>
        <v>43.395783258600943</v>
      </c>
      <c r="AR28" s="19">
        <f t="shared" si="17"/>
        <v>42.541813749195761</v>
      </c>
      <c r="AS28" s="19">
        <f t="shared" si="17"/>
        <v>41.695724771981297</v>
      </c>
      <c r="AT28" s="19">
        <f t="shared" si="17"/>
        <v>40.857686434062678</v>
      </c>
      <c r="AU28" s="19">
        <f t="shared" si="17"/>
        <v>40.027862581997852</v>
      </c>
      <c r="AV28" s="19">
        <f t="shared" si="17"/>
        <v>39.206410720566339</v>
      </c>
      <c r="AW28" s="19">
        <f t="shared" si="17"/>
        <v>38.393481939645795</v>
      </c>
      <c r="AX28" s="19">
        <f t="shared" si="17"/>
        <v>37.589220849221171</v>
      </c>
      <c r="AY28" s="19">
        <f t="shared" si="17"/>
        <v>36.793765522536688</v>
      </c>
      <c r="AZ28" s="19">
        <f t="shared" si="17"/>
        <v>36.007247447387194</v>
      </c>
      <c r="BA28" s="19">
        <f t="shared" si="17"/>
        <v>35.229791485530846</v>
      </c>
      <c r="BB28" s="19">
        <f t="shared" si="17"/>
        <v>34.461515840191652</v>
      </c>
      <c r="BC28" s="19">
        <f t="shared" si="17"/>
        <v>33.702532031606559</v>
      </c>
      <c r="BD28" s="19">
        <f t="shared" si="17"/>
        <v>32.952944880558505</v>
      </c>
      <c r="BE28" s="19">
        <f t="shared" si="17"/>
        <v>32.212852499823711</v>
      </c>
      <c r="BF28" s="19">
        <f t="shared" si="17"/>
        <v>31.482346293448629</v>
      </c>
      <c r="BG28" s="19">
        <f t="shared" si="17"/>
        <v>30.761510963759548</v>
      </c>
      <c r="BH28" s="19">
        <f t="shared" si="17"/>
        <v>30.050424525995854</v>
      </c>
      <c r="BI28" s="19">
        <f t="shared" si="17"/>
        <v>29.349158330445913</v>
      </c>
      <c r="BJ28" s="19">
        <f t="shared" si="17"/>
        <v>28.657777091953374</v>
      </c>
      <c r="BK28" s="19">
        <f t="shared" si="17"/>
        <v>20</v>
      </c>
      <c r="BL28" s="19">
        <f t="shared" si="17"/>
        <v>20</v>
      </c>
      <c r="BM28" s="19">
        <f t="shared" si="17"/>
        <v>20</v>
      </c>
      <c r="BN28" s="19">
        <f t="shared" si="17"/>
        <v>20</v>
      </c>
      <c r="BO28" s="19">
        <f t="shared" si="17"/>
        <v>20</v>
      </c>
      <c r="BP28" s="19">
        <f t="shared" si="17"/>
        <v>20</v>
      </c>
      <c r="BQ28" s="19">
        <f t="shared" si="17"/>
        <v>20</v>
      </c>
      <c r="BR28" s="19">
        <f t="shared" si="17"/>
        <v>20</v>
      </c>
      <c r="BS28" s="19">
        <f t="shared" si="17"/>
        <v>20</v>
      </c>
    </row>
    <row r="29" spans="2:71" x14ac:dyDescent="0.4">
      <c r="B29" s="4">
        <f t="shared" si="11"/>
        <v>-0.50099999999999911</v>
      </c>
      <c r="C29" s="2">
        <f t="shared" si="3"/>
        <v>-0.50099999999999911</v>
      </c>
      <c r="E29" s="2">
        <f t="shared" si="4"/>
        <v>1.4457255089820382</v>
      </c>
      <c r="F29" s="2">
        <f t="shared" si="5"/>
        <v>-4.3487655089820327</v>
      </c>
      <c r="H29" s="15">
        <f t="shared" si="14"/>
        <v>1.1216116327486803</v>
      </c>
      <c r="J29" s="1">
        <f t="shared" si="7"/>
        <v>1.1216116327486803</v>
      </c>
      <c r="K29" s="1">
        <f t="shared" si="8"/>
        <v>0.57263702427504592</v>
      </c>
      <c r="L29" s="18">
        <f t="shared" si="9"/>
        <v>77.872960060011152</v>
      </c>
      <c r="M29" s="19">
        <f t="shared" si="10"/>
        <v>76.815416114461314</v>
      </c>
      <c r="N29" s="19">
        <f t="shared" si="10"/>
        <v>75.758178513579836</v>
      </c>
      <c r="O29" s="19">
        <f t="shared" si="10"/>
        <v>74.701553335839037</v>
      </c>
      <c r="P29" s="19">
        <f t="shared" si="10"/>
        <v>73.645846127704687</v>
      </c>
      <c r="Q29" s="19">
        <f t="shared" si="10"/>
        <v>72.591361638595686</v>
      </c>
      <c r="R29" s="19">
        <f t="shared" si="10"/>
        <v>71.538403556996926</v>
      </c>
      <c r="S29" s="19">
        <f t="shared" si="10"/>
        <v>70.487274248106445</v>
      </c>
      <c r="T29" s="19">
        <f t="shared" si="10"/>
        <v>69.438274493394218</v>
      </c>
      <c r="U29" s="19">
        <f t="shared" si="10"/>
        <v>68.391703232446659</v>
      </c>
      <c r="V29" s="19">
        <f t="shared" si="10"/>
        <v>67.347857307466029</v>
      </c>
      <c r="W29" s="19">
        <f t="shared" si="10"/>
        <v>66.307031210788381</v>
      </c>
      <c r="X29" s="19">
        <f t="shared" si="10"/>
        <v>65.26951683577812</v>
      </c>
      <c r="Y29" s="19">
        <f t="shared" si="10"/>
        <v>64.235603231449929</v>
      </c>
      <c r="Z29" s="19">
        <f t="shared" si="10"/>
        <v>63.205576361161661</v>
      </c>
      <c r="AA29" s="19">
        <f t="shared" si="10"/>
        <v>62.179718865713518</v>
      </c>
      <c r="AB29" s="19">
        <f t="shared" si="10"/>
        <v>61.158309831180077</v>
      </c>
      <c r="AC29" s="19">
        <f t="shared" si="15"/>
        <v>60.14162456179217</v>
      </c>
      <c r="AD29" s="19">
        <f t="shared" si="15"/>
        <v>59.129934358175788</v>
      </c>
      <c r="AE29" s="19">
        <f t="shared" si="15"/>
        <v>58.12350630124434</v>
      </c>
      <c r="AF29" s="19">
        <f t="shared" si="15"/>
        <v>57.122603042029731</v>
      </c>
      <c r="AG29" s="19">
        <f t="shared" si="15"/>
        <v>56.127482597725397</v>
      </c>
      <c r="AH29" s="19">
        <f t="shared" si="15"/>
        <v>55.138398154203315</v>
      </c>
      <c r="AI29" s="19">
        <f t="shared" si="15"/>
        <v>54.155597875253022</v>
      </c>
      <c r="AJ29" s="19">
        <f t="shared" si="15"/>
        <v>53.179324718778886</v>
      </c>
      <c r="AK29" s="19">
        <f t="shared" si="15"/>
        <v>52.209816260177277</v>
      </c>
      <c r="AL29" s="19">
        <f t="shared" si="17"/>
        <v>51.247304523102358</v>
      </c>
      <c r="AM29" s="19">
        <f t="shared" si="17"/>
        <v>50.292015817814431</v>
      </c>
      <c r="AN29" s="19">
        <f t="shared" si="17"/>
        <v>49.344170587290364</v>
      </c>
      <c r="AO29" s="19">
        <f t="shared" si="17"/>
        <v>48.403983261261317</v>
      </c>
      <c r="AP29" s="19">
        <f t="shared" si="17"/>
        <v>47.471662118327473</v>
      </c>
      <c r="AQ29" s="19">
        <f t="shared" si="17"/>
        <v>46.547409156284679</v>
      </c>
      <c r="AR29" s="19">
        <f t="shared" si="17"/>
        <v>45.63141997078251</v>
      </c>
      <c r="AS29" s="19">
        <f t="shared" si="17"/>
        <v>44.723883642417739</v>
      </c>
      <c r="AT29" s="19">
        <f t="shared" si="17"/>
        <v>43.82498263235199</v>
      </c>
      <c r="AU29" s="19">
        <f t="shared" si="17"/>
        <v>42.934892686526432</v>
      </c>
      <c r="AV29" s="19">
        <f t="shared" si="17"/>
        <v>42.053782748531113</v>
      </c>
      <c r="AW29" s="19">
        <f t="shared" si="17"/>
        <v>41.181814881170901</v>
      </c>
      <c r="AX29" s="19">
        <f t="shared" si="17"/>
        <v>40.319144196754692</v>
      </c>
      <c r="AY29" s="19">
        <f t="shared" si="17"/>
        <v>39.465918796118785</v>
      </c>
      <c r="AZ29" s="19">
        <f t="shared" si="17"/>
        <v>38.62227971638076</v>
      </c>
      <c r="BA29" s="19">
        <f t="shared" si="17"/>
        <v>37.788360887404494</v>
      </c>
      <c r="BB29" s="19">
        <f t="shared" si="17"/>
        <v>36.964289096942586</v>
      </c>
      <c r="BC29" s="19">
        <f t="shared" si="17"/>
        <v>36.150183964407539</v>
      </c>
      <c r="BD29" s="19">
        <f t="shared" si="17"/>
        <v>35.346157923208892</v>
      </c>
      <c r="BE29" s="19">
        <f t="shared" si="17"/>
        <v>34.552316211579374</v>
      </c>
      <c r="BF29" s="19">
        <f t="shared" si="17"/>
        <v>33.768756871799347</v>
      </c>
      <c r="BG29" s="19">
        <f t="shared" si="17"/>
        <v>32.995570757715491</v>
      </c>
      <c r="BH29" s="19">
        <f t="shared" si="17"/>
        <v>32.232841550436774</v>
      </c>
      <c r="BI29" s="19">
        <f t="shared" si="17"/>
        <v>31.480645782078</v>
      </c>
      <c r="BJ29" s="19">
        <f t="shared" si="17"/>
        <v>30.739052867408979</v>
      </c>
      <c r="BK29" s="19">
        <f t="shared" si="17"/>
        <v>20</v>
      </c>
      <c r="BL29" s="19">
        <f t="shared" si="17"/>
        <v>20</v>
      </c>
      <c r="BM29" s="19">
        <f t="shared" si="17"/>
        <v>20</v>
      </c>
      <c r="BN29" s="19">
        <f t="shared" si="17"/>
        <v>20</v>
      </c>
      <c r="BO29" s="19">
        <f t="shared" si="17"/>
        <v>20</v>
      </c>
      <c r="BP29" s="19">
        <f t="shared" si="17"/>
        <v>20</v>
      </c>
      <c r="BQ29" s="19">
        <f t="shared" si="17"/>
        <v>20</v>
      </c>
      <c r="BR29" s="19">
        <f t="shared" si="17"/>
        <v>20</v>
      </c>
      <c r="BS29" s="19">
        <f t="shared" si="17"/>
        <v>20</v>
      </c>
    </row>
    <row r="30" spans="2:71" x14ac:dyDescent="0.4">
      <c r="B30" s="4">
        <f t="shared" si="11"/>
        <v>-0.40099999999999913</v>
      </c>
      <c r="C30" s="2">
        <f t="shared" si="3"/>
        <v>-0.40099999999999913</v>
      </c>
      <c r="E30" s="2">
        <f t="shared" si="4"/>
        <v>1.7354500598802418</v>
      </c>
      <c r="F30" s="2">
        <f t="shared" si="5"/>
        <v>-4.0590409580838296</v>
      </c>
      <c r="H30" s="15">
        <f t="shared" si="14"/>
        <v>1.2150186781425902</v>
      </c>
      <c r="J30" s="1">
        <f t="shared" si="7"/>
        <v>1.2150186781425902</v>
      </c>
      <c r="K30" s="1">
        <f t="shared" si="8"/>
        <v>0.62032584182913231</v>
      </c>
      <c r="L30" s="18">
        <f t="shared" si="9"/>
        <v>82.692580372041803</v>
      </c>
      <c r="M30" s="19">
        <f t="shared" si="10"/>
        <v>81.569584178665394</v>
      </c>
      <c r="N30" s="19">
        <f t="shared" si="10"/>
        <v>80.446913289875951</v>
      </c>
      <c r="O30" s="19">
        <f t="shared" si="10"/>
        <v>79.324892727589372</v>
      </c>
      <c r="P30" s="19">
        <f t="shared" si="10"/>
        <v>78.203846948788652</v>
      </c>
      <c r="Q30" s="19">
        <f t="shared" si="10"/>
        <v>77.084099564080006</v>
      </c>
      <c r="R30" s="19">
        <f t="shared" si="10"/>
        <v>75.965973057473661</v>
      </c>
      <c r="S30" s="19">
        <f t="shared" si="10"/>
        <v>74.849788507793633</v>
      </c>
      <c r="T30" s="19">
        <f t="shared" si="10"/>
        <v>73.735865312117667</v>
      </c>
      <c r="U30" s="19">
        <f t="shared" si="10"/>
        <v>72.624520911644368</v>
      </c>
      <c r="V30" s="19">
        <f t="shared" si="10"/>
        <v>71.516070520379287</v>
      </c>
      <c r="W30" s="19">
        <f t="shared" si="10"/>
        <v>70.41082685702672</v>
      </c>
      <c r="X30" s="19">
        <f t="shared" si="10"/>
        <v>69.309099880466846</v>
      </c>
      <c r="Y30" s="19">
        <f t="shared" si="10"/>
        <v>68.211196529190985</v>
      </c>
      <c r="Z30" s="19">
        <f t="shared" si="10"/>
        <v>67.117420465059922</v>
      </c>
      <c r="AA30" s="19">
        <f t="shared" si="10"/>
        <v>66.028071821740923</v>
      </c>
      <c r="AB30" s="19">
        <f t="shared" si="10"/>
        <v>64.943446958170867</v>
      </c>
      <c r="AC30" s="19">
        <f t="shared" si="15"/>
        <v>63.863838217381492</v>
      </c>
      <c r="AD30" s="19">
        <f t="shared" si="15"/>
        <v>62.789533691013354</v>
      </c>
      <c r="AE30" s="19">
        <f t="shared" si="15"/>
        <v>61.720816989833033</v>
      </c>
      <c r="AF30" s="19">
        <f t="shared" si="15"/>
        <v>60.657967020556661</v>
      </c>
      <c r="AG30" s="19">
        <f t="shared" si="15"/>
        <v>59.601257769269914</v>
      </c>
      <c r="AH30" s="19">
        <f t="shared" si="15"/>
        <v>58.550958091722578</v>
      </c>
      <c r="AI30" s="19">
        <f t="shared" si="15"/>
        <v>57.507331510761311</v>
      </c>
      <c r="AJ30" s="19">
        <f t="shared" si="15"/>
        <v>56.470636021151172</v>
      </c>
      <c r="AK30" s="19">
        <f t="shared" si="15"/>
        <v>55.441123902021431</v>
      </c>
      <c r="AL30" s="19">
        <f t="shared" si="17"/>
        <v>54.419041537157362</v>
      </c>
      <c r="AM30" s="19">
        <f t="shared" si="17"/>
        <v>53.404629243343827</v>
      </c>
      <c r="AN30" s="19">
        <f t="shared" si="17"/>
        <v>52.398121106951351</v>
      </c>
      <c r="AO30" s="19">
        <f t="shared" si="17"/>
        <v>51.399744828940108</v>
      </c>
      <c r="AP30" s="19">
        <f t="shared" si="17"/>
        <v>50.409721578440852</v>
      </c>
      <c r="AQ30" s="19">
        <f t="shared" si="17"/>
        <v>49.428265855055955</v>
      </c>
      <c r="AR30" s="19">
        <f t="shared" si="17"/>
        <v>48.455585360007511</v>
      </c>
      <c r="AS30" s="19">
        <f t="shared" si="17"/>
        <v>47.491880876242945</v>
      </c>
      <c r="AT30" s="19">
        <f t="shared" si="17"/>
        <v>46.537346157592353</v>
      </c>
      <c r="AU30" s="19">
        <f t="shared" si="17"/>
        <v>45.592167827054972</v>
      </c>
      <c r="AV30" s="19">
        <f t="shared" si="17"/>
        <v>44.65652528427588</v>
      </c>
      <c r="AW30" s="19">
        <f t="shared" si="17"/>
        <v>43.730590622257694</v>
      </c>
      <c r="AX30" s="19">
        <f t="shared" si="17"/>
        <v>42.814528553335215</v>
      </c>
      <c r="AY30" s="19">
        <f t="shared" si="17"/>
        <v>41.908496344424954</v>
      </c>
      <c r="AZ30" s="19">
        <f t="shared" si="17"/>
        <v>41.012643761545469</v>
      </c>
      <c r="BA30" s="19">
        <f t="shared" si="17"/>
        <v>40.127113023587945</v>
      </c>
      <c r="BB30" s="19">
        <f t="shared" si="17"/>
        <v>39.252038765301251</v>
      </c>
      <c r="BC30" s="19">
        <f t="shared" si="17"/>
        <v>38.387548009439811</v>
      </c>
      <c r="BD30" s="19">
        <f t="shared" si="17"/>
        <v>37.533760148007588</v>
      </c>
      <c r="BE30" s="19">
        <f t="shared" si="17"/>
        <v>36.690786932516417</v>
      </c>
      <c r="BF30" s="19">
        <f t="shared" si="17"/>
        <v>35.858732473162476</v>
      </c>
      <c r="BG30" s="19">
        <f t="shared" si="17"/>
        <v>35.037693246810299</v>
      </c>
      <c r="BH30" s="19">
        <f t="shared" si="17"/>
        <v>34.22775811366018</v>
      </c>
      <c r="BI30" s="19">
        <f t="shared" si="17"/>
        <v>33.429008342461245</v>
      </c>
      <c r="BJ30" s="19">
        <f t="shared" si="17"/>
        <v>32.641517644119396</v>
      </c>
      <c r="BK30" s="19">
        <f t="shared" si="17"/>
        <v>20</v>
      </c>
      <c r="BL30" s="19">
        <f t="shared" si="17"/>
        <v>20</v>
      </c>
      <c r="BM30" s="19">
        <f t="shared" si="17"/>
        <v>20</v>
      </c>
      <c r="BN30" s="19">
        <f t="shared" si="17"/>
        <v>20</v>
      </c>
      <c r="BO30" s="19">
        <f t="shared" si="17"/>
        <v>20</v>
      </c>
      <c r="BP30" s="19">
        <f t="shared" si="17"/>
        <v>20</v>
      </c>
      <c r="BQ30" s="19">
        <f t="shared" si="17"/>
        <v>20</v>
      </c>
      <c r="BR30" s="19">
        <f t="shared" si="17"/>
        <v>20</v>
      </c>
      <c r="BS30" s="19">
        <f t="shared" si="17"/>
        <v>20</v>
      </c>
    </row>
    <row r="31" spans="2:71" x14ac:dyDescent="0.4">
      <c r="B31" s="4">
        <f t="shared" si="11"/>
        <v>-0.30099999999999916</v>
      </c>
      <c r="C31" s="2">
        <f t="shared" si="3"/>
        <v>-0.30099999999999916</v>
      </c>
      <c r="E31" s="2">
        <f t="shared" si="4"/>
        <v>2.0251746107784454</v>
      </c>
      <c r="F31" s="2">
        <f t="shared" si="5"/>
        <v>-3.769316407185626</v>
      </c>
      <c r="H31" s="15">
        <f t="shared" si="14"/>
        <v>1.3016011267214143</v>
      </c>
      <c r="J31" s="1">
        <f t="shared" si="7"/>
        <v>1.3016011267214143</v>
      </c>
      <c r="K31" s="1">
        <f t="shared" si="8"/>
        <v>0.66453037240012935</v>
      </c>
      <c r="L31" s="18">
        <f t="shared" si="9"/>
        <v>87.16006487576486</v>
      </c>
      <c r="M31" s="19">
        <f t="shared" si="10"/>
        <v>85.976398570643511</v>
      </c>
      <c r="N31" s="19">
        <f t="shared" si="10"/>
        <v>84.793075144759669</v>
      </c>
      <c r="O31" s="19">
        <f t="shared" si="10"/>
        <v>83.610437179408365</v>
      </c>
      <c r="P31" s="19">
        <f t="shared" si="10"/>
        <v>82.428826660431142</v>
      </c>
      <c r="Q31" s="19">
        <f t="shared" si="10"/>
        <v>81.248584681567095</v>
      </c>
      <c r="R31" s="19">
        <f t="shared" si="10"/>
        <v>80.070051149094681</v>
      </c>
      <c r="S31" s="19">
        <f t="shared" si="10"/>
        <v>78.893564488190691</v>
      </c>
      <c r="T31" s="19">
        <f t="shared" si="10"/>
        <v>77.719461351428961</v>
      </c>
      <c r="U31" s="19">
        <f t="shared" si="10"/>
        <v>76.548076329837343</v>
      </c>
      <c r="V31" s="19">
        <f t="shared" si="10"/>
        <v>75.379741666926094</v>
      </c>
      <c r="W31" s="19">
        <f t="shared" si="10"/>
        <v>74.214786976094985</v>
      </c>
      <c r="X31" s="19">
        <f t="shared" si="10"/>
        <v>73.053538961819626</v>
      </c>
      <c r="Y31" s="19">
        <f t="shared" si="10"/>
        <v>71.89632114500958</v>
      </c>
      <c r="Z31" s="19">
        <f t="shared" si="10"/>
        <v>70.743453592923188</v>
      </c>
      <c r="AA31" s="19">
        <f t="shared" si="10"/>
        <v>69.595252654013919</v>
      </c>
      <c r="AB31" s="19">
        <f t="shared" si="10"/>
        <v>68.452030698074125</v>
      </c>
      <c r="AC31" s="19">
        <f t="shared" si="15"/>
        <v>67.314095862030968</v>
      </c>
      <c r="AD31" s="19">
        <f t="shared" si="15"/>
        <v>66.181751801738059</v>
      </c>
      <c r="AE31" s="19">
        <f t="shared" si="15"/>
        <v>65.055297450094884</v>
      </c>
      <c r="AF31" s="19">
        <f t="shared" si="15"/>
        <v>63.935026781813093</v>
      </c>
      <c r="AG31" s="19">
        <f t="shared" si="15"/>
        <v>62.821228585135771</v>
      </c>
      <c r="AH31" s="19">
        <f t="shared" si="15"/>
        <v>61.714186240802647</v>
      </c>
      <c r="AI31" s="19">
        <f t="shared" si="15"/>
        <v>60.614177508539036</v>
      </c>
      <c r="AJ31" s="19">
        <f t="shared" si="15"/>
        <v>59.521474321332867</v>
      </c>
      <c r="AK31" s="19">
        <f t="shared" si="15"/>
        <v>58.436342587747816</v>
      </c>
      <c r="AL31" s="19">
        <f t="shared" si="17"/>
        <v>57.359042002506357</v>
      </c>
      <c r="AM31" s="19">
        <f t="shared" si="17"/>
        <v>56.289825865559507</v>
      </c>
      <c r="AN31" s="19">
        <f t="shared" si="17"/>
        <v>55.228940909844496</v>
      </c>
      <c r="AO31" s="19">
        <f t="shared" si="17"/>
        <v>54.17662713791502</v>
      </c>
      <c r="AP31" s="19">
        <f t="shared" si="17"/>
        <v>53.13311766761187</v>
      </c>
      <c r="AQ31" s="19">
        <f t="shared" si="17"/>
        <v>52.098638586924707</v>
      </c>
      <c r="AR31" s="19">
        <f t="shared" si="17"/>
        <v>51.073408818179011</v>
      </c>
      <c r="AS31" s="19">
        <f t="shared" si="17"/>
        <v>50.057639991664274</v>
      </c>
      <c r="AT31" s="19">
        <f t="shared" si="17"/>
        <v>49.051536328803067</v>
      </c>
      <c r="AU31" s="19">
        <f t="shared" si="17"/>
        <v>48.055294534942462</v>
      </c>
      <c r="AV31" s="19">
        <f t="shared" si="17"/>
        <v>47.069103701832077</v>
      </c>
      <c r="AW31" s="19">
        <f t="shared" si="17"/>
        <v>46.093145219836153</v>
      </c>
      <c r="AX31" s="19">
        <f t="shared" si="17"/>
        <v>45.127592699908909</v>
      </c>
      <c r="AY31" s="19">
        <f t="shared" si="17"/>
        <v>44.172611905345988</v>
      </c>
      <c r="AZ31" s="19">
        <f t="shared" si="17"/>
        <v>43.228360693307408</v>
      </c>
      <c r="BA31" s="19">
        <f t="shared" si="17"/>
        <v>42.294988966090671</v>
      </c>
      <c r="BB31" s="19">
        <f t="shared" si="17"/>
        <v>41.372638632116001</v>
      </c>
      <c r="BC31" s="19">
        <f t="shared" si="17"/>
        <v>40.46144357656955</v>
      </c>
      <c r="BD31" s="19">
        <f t="shared" si="17"/>
        <v>39.561529641634067</v>
      </c>
      <c r="BE31" s="19">
        <f t="shared" si="17"/>
        <v>38.673014616220925</v>
      </c>
      <c r="BF31" s="19">
        <f t="shared" si="17"/>
        <v>37.796008235102143</v>
      </c>
      <c r="BG31" s="19">
        <f t="shared" si="17"/>
        <v>36.930612187325664</v>
      </c>
      <c r="BH31" s="19">
        <f t="shared" si="17"/>
        <v>36.076920133783297</v>
      </c>
      <c r="BI31" s="19">
        <f t="shared" si="17"/>
        <v>35.235017733785874</v>
      </c>
      <c r="BJ31" s="19">
        <f t="shared" si="17"/>
        <v>34.40498268048691</v>
      </c>
      <c r="BK31" s="19">
        <f t="shared" si="17"/>
        <v>20</v>
      </c>
      <c r="BL31" s="19">
        <f t="shared" si="17"/>
        <v>20</v>
      </c>
      <c r="BM31" s="19">
        <f t="shared" si="17"/>
        <v>20</v>
      </c>
      <c r="BN31" s="19">
        <f t="shared" si="17"/>
        <v>20</v>
      </c>
      <c r="BO31" s="19">
        <f t="shared" si="17"/>
        <v>20</v>
      </c>
      <c r="BP31" s="19">
        <f t="shared" si="17"/>
        <v>20</v>
      </c>
      <c r="BQ31" s="19">
        <f t="shared" si="17"/>
        <v>20</v>
      </c>
      <c r="BR31" s="19">
        <f t="shared" si="17"/>
        <v>20</v>
      </c>
      <c r="BS31" s="19">
        <f t="shared" si="17"/>
        <v>20</v>
      </c>
    </row>
    <row r="32" spans="2:71" x14ac:dyDescent="0.4">
      <c r="B32" s="4">
        <f t="shared" si="11"/>
        <v>-0.20099999999999915</v>
      </c>
      <c r="C32" s="2">
        <f t="shared" si="3"/>
        <v>-0.20099999999999915</v>
      </c>
      <c r="E32" s="2">
        <f t="shared" si="4"/>
        <v>2.3148991616766486</v>
      </c>
      <c r="F32" s="2">
        <f t="shared" si="5"/>
        <v>-3.4795918562874224</v>
      </c>
      <c r="H32" s="15">
        <f t="shared" si="14"/>
        <v>1.3826674588841514</v>
      </c>
      <c r="J32" s="1">
        <f t="shared" si="7"/>
        <v>1.3826674588841514</v>
      </c>
      <c r="K32" s="1">
        <f t="shared" si="8"/>
        <v>0.70591865856189029</v>
      </c>
      <c r="L32" s="18">
        <f t="shared" si="9"/>
        <v>91.342928593011024</v>
      </c>
      <c r="M32" s="19">
        <f t="shared" si="10"/>
        <v>90.102457432958971</v>
      </c>
      <c r="N32" s="19">
        <f t="shared" si="10"/>
        <v>88.862345607124382</v>
      </c>
      <c r="O32" s="19">
        <f t="shared" si="10"/>
        <v>87.622952137483864</v>
      </c>
      <c r="P32" s="19">
        <f t="shared" si="10"/>
        <v>86.384635421984285</v>
      </c>
      <c r="Q32" s="19">
        <f t="shared" si="10"/>
        <v>85.147752923657592</v>
      </c>
      <c r="R32" s="19">
        <f t="shared" si="10"/>
        <v>83.912660861088128</v>
      </c>
      <c r="S32" s="19">
        <f t="shared" si="10"/>
        <v>82.679713900679616</v>
      </c>
      <c r="T32" s="19">
        <f t="shared" si="10"/>
        <v>81.449264851164543</v>
      </c>
      <c r="U32" s="19">
        <f t="shared" si="10"/>
        <v>80.221664360794591</v>
      </c>
      <c r="V32" s="19">
        <f t="shared" si="10"/>
        <v>78.997260617645054</v>
      </c>
      <c r="W32" s="19">
        <f t="shared" si="10"/>
        <v>77.77639905346021</v>
      </c>
      <c r="X32" s="19">
        <f t="shared" si="10"/>
        <v>76.559422051459109</v>
      </c>
      <c r="Y32" s="19">
        <f t="shared" si="10"/>
        <v>75.346668658513536</v>
      </c>
      <c r="Z32" s="19">
        <f t="shared" si="10"/>
        <v>74.138474302101258</v>
      </c>
      <c r="AA32" s="19">
        <f t="shared" si="10"/>
        <v>72.935170512427504</v>
      </c>
      <c r="AB32" s="19">
        <f t="shared" si="10"/>
        <v>71.737084650098069</v>
      </c>
      <c r="AC32" s="19">
        <f t="shared" si="15"/>
        <v>70.544539639715779</v>
      </c>
      <c r="AD32" s="19">
        <f t="shared" si="15"/>
        <v>69.357853709760548</v>
      </c>
      <c r="AE32" s="19">
        <f t="shared" si="15"/>
        <v>68.17734013910075</v>
      </c>
      <c r="AF32" s="19">
        <f t="shared" si="15"/>
        <v>67.003307010470522</v>
      </c>
      <c r="AG32" s="19">
        <f t="shared" si="15"/>
        <v>65.836056971233688</v>
      </c>
      <c r="AH32" s="19">
        <f t="shared" si="15"/>
        <v>64.675887001741415</v>
      </c>
      <c r="AI32" s="19">
        <f t="shared" si="15"/>
        <v>63.523088191574615</v>
      </c>
      <c r="AJ32" s="19">
        <f t="shared" si="15"/>
        <v>62.377945523948156</v>
      </c>
      <c r="AK32" s="19">
        <f t="shared" si="15"/>
        <v>61.240737668536951</v>
      </c>
      <c r="AL32" s="19">
        <f t="shared" si="17"/>
        <v>60.111736782968762</v>
      </c>
      <c r="AM32" s="19">
        <f t="shared" si="17"/>
        <v>58.991208323210962</v>
      </c>
      <c r="AN32" s="19">
        <f t="shared" si="17"/>
        <v>57.879410863062205</v>
      </c>
      <c r="AO32" s="19">
        <f t="shared" si="17"/>
        <v>56.776595922942505</v>
      </c>
      <c r="AP32" s="19">
        <f t="shared" si="17"/>
        <v>55.683007808157434</v>
      </c>
      <c r="AQ32" s="19">
        <f t="shared" si="17"/>
        <v>54.598883456794717</v>
      </c>
      <c r="AR32" s="19">
        <f t="shared" si="17"/>
        <v>53.524452297393339</v>
      </c>
      <c r="AS32" s="19">
        <f t="shared" si="17"/>
        <v>52.459936116507144</v>
      </c>
      <c r="AT32" s="19">
        <f t="shared" si="17"/>
        <v>51.405548936267088</v>
      </c>
      <c r="AU32" s="19">
        <f t="shared" si="17"/>
        <v>50.36149690202766</v>
      </c>
      <c r="AV32" s="19">
        <f t="shared" si="17"/>
        <v>49.327978180164813</v>
      </c>
      <c r="AW32" s="19">
        <f t="shared" si="17"/>
        <v>48.305182866074986</v>
      </c>
      <c r="AX32" s="19">
        <f t="shared" si="17"/>
        <v>47.293292902406094</v>
      </c>
      <c r="AY32" s="19">
        <f t="shared" si="17"/>
        <v>46.292482007533614</v>
      </c>
      <c r="AZ32" s="19">
        <f t="shared" si="17"/>
        <v>45.302915614277218</v>
      </c>
      <c r="BA32" s="19">
        <f t="shared" si="17"/>
        <v>44.324750818835447</v>
      </c>
      <c r="BB32" s="19">
        <f t="shared" si="17"/>
        <v>43.358136339898614</v>
      </c>
      <c r="BC32" s="19">
        <f t="shared" si="17"/>
        <v>42.403212487883138</v>
      </c>
      <c r="BD32" s="19">
        <f t="shared" si="17"/>
        <v>41.460111144213492</v>
      </c>
      <c r="BE32" s="19">
        <f t="shared" si="17"/>
        <v>40.528955750561458</v>
      </c>
      <c r="BF32" s="19">
        <f t="shared" si="17"/>
        <v>39.609861307936477</v>
      </c>
      <c r="BG32" s="19">
        <f t="shared" si="17"/>
        <v>38.702934385504818</v>
      </c>
      <c r="BH32" s="19">
        <f t="shared" si="17"/>
        <v>37.80827313900059</v>
      </c>
      <c r="BI32" s="19">
        <f t="shared" si="17"/>
        <v>36.92596733857625</v>
      </c>
      <c r="BJ32" s="19">
        <f t="shared" si="17"/>
        <v>36.056098405926278</v>
      </c>
      <c r="BK32" s="19">
        <f t="shared" si="17"/>
        <v>20</v>
      </c>
      <c r="BL32" s="19">
        <f t="shared" si="17"/>
        <v>20</v>
      </c>
      <c r="BM32" s="19">
        <f t="shared" si="17"/>
        <v>20</v>
      </c>
      <c r="BN32" s="19">
        <f t="shared" si="17"/>
        <v>20</v>
      </c>
      <c r="BO32" s="19">
        <f t="shared" si="17"/>
        <v>20</v>
      </c>
      <c r="BP32" s="19">
        <f t="shared" si="17"/>
        <v>20</v>
      </c>
      <c r="BQ32" s="19">
        <f t="shared" si="17"/>
        <v>20</v>
      </c>
      <c r="BR32" s="19">
        <f t="shared" si="17"/>
        <v>20</v>
      </c>
      <c r="BS32" s="19">
        <f t="shared" si="17"/>
        <v>20</v>
      </c>
    </row>
    <row r="33" spans="2:71" x14ac:dyDescent="0.4">
      <c r="B33" s="4">
        <f t="shared" si="11"/>
        <v>-0.10099999999999915</v>
      </c>
      <c r="C33" s="2">
        <f t="shared" si="3"/>
        <v>-0.10099999999999915</v>
      </c>
      <c r="E33" s="2">
        <f t="shared" si="4"/>
        <v>2.6046237125748526</v>
      </c>
      <c r="F33" s="2">
        <f t="shared" si="5"/>
        <v>-3.1898673053892184</v>
      </c>
      <c r="H33" s="15">
        <f t="shared" si="14"/>
        <v>1.459137682500713</v>
      </c>
      <c r="J33" s="1">
        <f t="shared" si="7"/>
        <v>1.459137682500713</v>
      </c>
      <c r="K33" s="1">
        <f t="shared" si="8"/>
        <v>0.74496040886018366</v>
      </c>
      <c r="L33" s="18">
        <f t="shared" si="9"/>
        <v>95.288642125150389</v>
      </c>
      <c r="M33" s="19">
        <f t="shared" si="10"/>
        <v>93.994586698446952</v>
      </c>
      <c r="N33" s="19">
        <f t="shared" si="10"/>
        <v>92.700906128015149</v>
      </c>
      <c r="O33" s="19">
        <f t="shared" si="10"/>
        <v>91.407974944397921</v>
      </c>
      <c r="P33" s="19">
        <f t="shared" si="10"/>
        <v>90.116167027152542</v>
      </c>
      <c r="Q33" s="19">
        <f t="shared" si="10"/>
        <v>88.825855280536047</v>
      </c>
      <c r="R33" s="19">
        <f t="shared" si="10"/>
        <v>87.537411310601854</v>
      </c>
      <c r="S33" s="19">
        <f t="shared" si="10"/>
        <v>86.25120510417365</v>
      </c>
      <c r="T33" s="19">
        <f t="shared" si="10"/>
        <v>84.967604710158639</v>
      </c>
      <c r="U33" s="19">
        <f t="shared" si="10"/>
        <v>83.68697592365757</v>
      </c>
      <c r="V33" s="19">
        <f t="shared" si="10"/>
        <v>82.409681973323288</v>
      </c>
      <c r="W33" s="19">
        <f t="shared" si="10"/>
        <v>81.136083212413155</v>
      </c>
      <c r="X33" s="19">
        <f t="shared" si="10"/>
        <v>79.866536813973127</v>
      </c>
      <c r="Y33" s="19">
        <f t="shared" si="10"/>
        <v>78.601396470582671</v>
      </c>
      <c r="Z33" s="19">
        <f t="shared" si="10"/>
        <v>77.341012099081311</v>
      </c>
      <c r="AA33" s="19">
        <f t="shared" si="10"/>
        <v>76.085729550686722</v>
      </c>
      <c r="AB33" s="19">
        <f t="shared" si="10"/>
        <v>74.835890326904192</v>
      </c>
      <c r="AC33" s="19">
        <f t="shared" si="15"/>
        <v>73.591831301615329</v>
      </c>
      <c r="AD33" s="19">
        <f t="shared" si="15"/>
        <v>72.353884449721789</v>
      </c>
      <c r="AE33" s="19">
        <f t="shared" si="15"/>
        <v>71.12237658270675</v>
      </c>
      <c r="AF33" s="19">
        <f t="shared" si="15"/>
        <v>69.89762909146333</v>
      </c>
      <c r="AG33" s="19">
        <f t="shared" si="15"/>
        <v>68.67995769672423</v>
      </c>
      <c r="AH33" s="19">
        <f t="shared" si="15"/>
        <v>67.469672207413197</v>
      </c>
      <c r="AI33" s="19">
        <f t="shared" si="15"/>
        <v>66.267076287221855</v>
      </c>
      <c r="AJ33" s="19">
        <f t="shared" si="15"/>
        <v>65.072467229700933</v>
      </c>
      <c r="AK33" s="19">
        <f t="shared" si="15"/>
        <v>63.886135742137057</v>
      </c>
      <c r="AL33" s="19">
        <f t="shared" si="17"/>
        <v>62.708365738470711</v>
      </c>
      <c r="AM33" s="19">
        <f t="shared" si="17"/>
        <v>61.539434141492372</v>
      </c>
      <c r="AN33" s="19">
        <f t="shared" si="17"/>
        <v>60.379610694536765</v>
      </c>
      <c r="AO33" s="19">
        <f t="shared" si="17"/>
        <v>59.229157782877259</v>
      </c>
      <c r="AP33" s="19">
        <f t="shared" si="17"/>
        <v>58.088330265003641</v>
      </c>
      <c r="AQ33" s="19">
        <f t="shared" si="17"/>
        <v>56.957375313948276</v>
      </c>
      <c r="AR33" s="19">
        <f t="shared" si="17"/>
        <v>55.836532268807041</v>
      </c>
      <c r="AS33" s="19">
        <f t="shared" si="17"/>
        <v>54.726032496582114</v>
      </c>
      <c r="AT33" s="19">
        <f t="shared" si="17"/>
        <v>53.626099264455284</v>
      </c>
      <c r="AU33" s="19">
        <f t="shared" si="17"/>
        <v>52.536947622581081</v>
      </c>
      <c r="AV33" s="19">
        <f t="shared" si="17"/>
        <v>51.458784297469919</v>
      </c>
      <c r="AW33" s="19">
        <f t="shared" si="17"/>
        <v>50.391807596012995</v>
      </c>
      <c r="AX33" s="19">
        <f t="shared" si="17"/>
        <v>49.336207320181096</v>
      </c>
      <c r="AY33" s="19">
        <f t="shared" si="17"/>
        <v>48.292164692411085</v>
      </c>
      <c r="AZ33" s="19">
        <f t="shared" si="17"/>
        <v>47.259852291675344</v>
      </c>
      <c r="BA33" s="19">
        <f t="shared" si="17"/>
        <v>46.239434000210544</v>
      </c>
      <c r="BB33" s="19">
        <f t="shared" si="17"/>
        <v>45.231064960864366</v>
      </c>
      <c r="BC33" s="19">
        <f t="shared" si="17"/>
        <v>44.234891545000899</v>
      </c>
      <c r="BD33" s="19">
        <f t="shared" si="17"/>
        <v>43.251051330887584</v>
      </c>
      <c r="BE33" s="19">
        <f t="shared" si="17"/>
        <v>42.279673092469672</v>
      </c>
      <c r="BF33" s="19">
        <f t="shared" si="17"/>
        <v>41.320876798421274</v>
      </c>
      <c r="BG33" s="19">
        <f t="shared" si="17"/>
        <v>40.374773621345483</v>
      </c>
      <c r="BH33" s="19">
        <f t="shared" si="17"/>
        <v>39.4414659569807</v>
      </c>
      <c r="BI33" s="19">
        <f t="shared" si="17"/>
        <v>38.521047453254162</v>
      </c>
      <c r="BJ33" s="19">
        <f t="shared" si="17"/>
        <v>37.613603049009264</v>
      </c>
      <c r="BK33" s="19">
        <f t="shared" si="17"/>
        <v>20</v>
      </c>
      <c r="BL33" s="19">
        <f t="shared" si="17"/>
        <v>20</v>
      </c>
      <c r="BM33" s="19">
        <f t="shared" si="17"/>
        <v>20</v>
      </c>
      <c r="BN33" s="19">
        <f t="shared" si="17"/>
        <v>20</v>
      </c>
      <c r="BO33" s="19">
        <f t="shared" si="17"/>
        <v>20</v>
      </c>
      <c r="BP33" s="19">
        <f t="shared" si="17"/>
        <v>20</v>
      </c>
      <c r="BQ33" s="19">
        <f t="shared" si="17"/>
        <v>20</v>
      </c>
      <c r="BR33" s="19">
        <f t="shared" si="17"/>
        <v>20</v>
      </c>
      <c r="BS33" s="19">
        <f t="shared" si="17"/>
        <v>20</v>
      </c>
    </row>
    <row r="34" spans="2:71" x14ac:dyDescent="0.4">
      <c r="B34" s="4">
        <f t="shared" si="11"/>
        <v>-9.9999999999914047E-4</v>
      </c>
      <c r="C34" s="2">
        <f t="shared" si="3"/>
        <v>-9.9999999999914047E-4</v>
      </c>
      <c r="E34" s="2">
        <f t="shared" si="4"/>
        <v>2.8943482634730562</v>
      </c>
      <c r="F34" s="2">
        <f t="shared" si="5"/>
        <v>-2.9001427544910152</v>
      </c>
      <c r="H34" s="15">
        <f t="shared" si="14"/>
        <v>1.5316741944745733</v>
      </c>
      <c r="J34" s="1">
        <f t="shared" si="7"/>
        <v>1.5316741944745733</v>
      </c>
      <c r="K34" s="1">
        <f t="shared" si="8"/>
        <v>0.78199380897409798</v>
      </c>
      <c r="L34" s="18">
        <f t="shared" si="9"/>
        <v>99.03138385302293</v>
      </c>
      <c r="M34" s="19">
        <f t="shared" si="10"/>
        <v>97.686500592742618</v>
      </c>
      <c r="N34" s="19">
        <f t="shared" si="10"/>
        <v>96.34200691231672</v>
      </c>
      <c r="O34" s="19">
        <f t="shared" si="10"/>
        <v>94.998292053077009</v>
      </c>
      <c r="P34" s="19">
        <f t="shared" si="10"/>
        <v>93.655744579800171</v>
      </c>
      <c r="Q34" s="19">
        <f t="shared" si="10"/>
        <v>92.31475204365492</v>
      </c>
      <c r="R34" s="19">
        <f t="shared" si="10"/>
        <v>90.97570064661555</v>
      </c>
      <c r="S34" s="19">
        <f t="shared" si="10"/>
        <v>89.638974907826665</v>
      </c>
      <c r="T34" s="19">
        <f t="shared" si="10"/>
        <v>88.30495733239897</v>
      </c>
      <c r="U34" s="19">
        <f t="shared" si="10"/>
        <v>86.974028083111818</v>
      </c>
      <c r="V34" s="19">
        <f t="shared" si="10"/>
        <v>85.6465646554919</v>
      </c>
      <c r="W34" s="19">
        <f t="shared" si="10"/>
        <v>84.322941556730854</v>
      </c>
      <c r="X34" s="19">
        <f t="shared" si="10"/>
        <v>83.003529988896645</v>
      </c>
      <c r="Y34" s="19">
        <f t="shared" si="10"/>
        <v>81.688697536885257</v>
      </c>
      <c r="Z34" s="19">
        <f t="shared" si="10"/>
        <v>80.378807861549475</v>
      </c>
      <c r="AA34" s="19">
        <f t="shared" si="10"/>
        <v>79.074220398430882</v>
      </c>
      <c r="AB34" s="19">
        <f t="shared" si="10"/>
        <v>77.77529006251099</v>
      </c>
      <c r="AC34" s="19">
        <f t="shared" si="15"/>
        <v>76.482366959384066</v>
      </c>
      <c r="AD34" s="19">
        <f t="shared" si="15"/>
        <v>75.195796103242628</v>
      </c>
      <c r="AE34" s="19">
        <f t="shared" si="15"/>
        <v>73.915917142052209</v>
      </c>
      <c r="AF34" s="19">
        <f t="shared" si="15"/>
        <v>72.643064090278671</v>
      </c>
      <c r="AG34" s="19">
        <f t="shared" si="15"/>
        <v>71.377565069515256</v>
      </c>
      <c r="AH34" s="19">
        <f t="shared" si="15"/>
        <v>70.119742057342535</v>
      </c>
      <c r="AI34" s="19">
        <f t="shared" si="15"/>
        <v>68.869910644736919</v>
      </c>
      <c r="AJ34" s="19">
        <f t="shared" si="15"/>
        <v>67.628379802327871</v>
      </c>
      <c r="AK34" s="19">
        <f t="shared" si="15"/>
        <v>66.395451655785862</v>
      </c>
      <c r="AL34" s="19">
        <f t="shared" si="17"/>
        <v>65.171421270606587</v>
      </c>
      <c r="AM34" s="19">
        <f t="shared" si="17"/>
        <v>63.956576446537724</v>
      </c>
      <c r="AN34" s="19">
        <f t="shared" si="17"/>
        <v>62.751197521876968</v>
      </c>
      <c r="AO34" s="19">
        <f t="shared" si="17"/>
        <v>61.555557187851164</v>
      </c>
      <c r="AP34" s="19">
        <f t="shared" si="17"/>
        <v>60.369920313266988</v>
      </c>
      <c r="AQ34" s="19">
        <f t="shared" si="17"/>
        <v>59.19454377960475</v>
      </c>
      <c r="AR34" s="19">
        <f t="shared" si="17"/>
        <v>58.029676326707389</v>
      </c>
      <c r="AS34" s="19">
        <f t="shared" si="17"/>
        <v>56.875558409196678</v>
      </c>
      <c r="AT34" s="19">
        <f t="shared" si="17"/>
        <v>55.732422063729771</v>
      </c>
      <c r="AU34" s="19">
        <f t="shared" si="17"/>
        <v>54.600490787188619</v>
      </c>
      <c r="AV34" s="19">
        <f t="shared" si="17"/>
        <v>53.479979425875463</v>
      </c>
      <c r="AW34" s="19">
        <f t="shared" si="17"/>
        <v>52.371094075767992</v>
      </c>
      <c r="AX34" s="19">
        <f t="shared" si="17"/>
        <v>51.27403199386773</v>
      </c>
      <c r="AY34" s="19">
        <f t="shared" si="17"/>
        <v>50.188981520655865</v>
      </c>
      <c r="AZ34" s="19">
        <f t="shared" si="17"/>
        <v>49.116122013651584</v>
      </c>
      <c r="BA34" s="19">
        <f t="shared" si="17"/>
        <v>48.055623792048479</v>
      </c>
      <c r="BB34" s="19">
        <f t="shared" si="17"/>
        <v>47.007648092385971</v>
      </c>
      <c r="BC34" s="19">
        <f t="shared" si="17"/>
        <v>45.972347035194034</v>
      </c>
      <c r="BD34" s="19">
        <f t="shared" si="17"/>
        <v>44.949863602531281</v>
      </c>
      <c r="BE34" s="19">
        <f t="shared" si="17"/>
        <v>43.940331626318475</v>
      </c>
      <c r="BF34" s="19">
        <f t="shared" si="17"/>
        <v>42.943875787352319</v>
      </c>
      <c r="BG34" s="19">
        <f t="shared" si="17"/>
        <v>41.960611624866921</v>
      </c>
      <c r="BH34" s="19">
        <f t="shared" si="17"/>
        <v>40.99064555649452</v>
      </c>
      <c r="BI34" s="19">
        <f t="shared" si="17"/>
        <v>40.034074908460177</v>
      </c>
      <c r="BJ34" s="19">
        <f t="shared" si="17"/>
        <v>39.090987955830222</v>
      </c>
      <c r="BK34" s="19">
        <f t="shared" si="17"/>
        <v>20</v>
      </c>
      <c r="BL34" s="19">
        <f t="shared" si="17"/>
        <v>20</v>
      </c>
      <c r="BM34" s="19">
        <f t="shared" si="17"/>
        <v>20</v>
      </c>
      <c r="BN34" s="19">
        <f t="shared" si="17"/>
        <v>20</v>
      </c>
      <c r="BO34" s="19">
        <f t="shared" si="17"/>
        <v>20</v>
      </c>
      <c r="BP34" s="19">
        <f t="shared" si="17"/>
        <v>20</v>
      </c>
      <c r="BQ34" s="19">
        <f t="shared" si="17"/>
        <v>20</v>
      </c>
      <c r="BR34" s="19">
        <f t="shared" si="17"/>
        <v>20</v>
      </c>
      <c r="BS34" s="19">
        <f t="shared" si="17"/>
        <v>20</v>
      </c>
    </row>
    <row r="35" spans="2:71" x14ac:dyDescent="0.4">
      <c r="B35" s="4">
        <f t="shared" si="11"/>
        <v>9.9000000000000865E-2</v>
      </c>
      <c r="C35" s="2">
        <f t="shared" si="3"/>
        <v>9.9000000000000865E-2</v>
      </c>
      <c r="E35" s="2">
        <f t="shared" si="4"/>
        <v>3.1840728143712593</v>
      </c>
      <c r="F35" s="2">
        <f t="shared" si="5"/>
        <v>-2.6104182035928116</v>
      </c>
      <c r="H35" s="15">
        <f t="shared" si="14"/>
        <v>1.6007465251358184</v>
      </c>
      <c r="J35" s="1">
        <f t="shared" si="7"/>
        <v>1.6007465251358184</v>
      </c>
      <c r="K35" s="1">
        <f t="shared" si="8"/>
        <v>0.81725857686230707</v>
      </c>
      <c r="L35" s="18">
        <f t="shared" si="9"/>
        <v>102.59538062061515</v>
      </c>
      <c r="M35" s="19">
        <f t="shared" si="10"/>
        <v>101.20209695022301</v>
      </c>
      <c r="N35" s="19">
        <f t="shared" si="10"/>
        <v>99.809216880102738</v>
      </c>
      <c r="O35" s="19">
        <f t="shared" si="10"/>
        <v>98.417143659820596</v>
      </c>
      <c r="P35" s="19">
        <f t="shared" si="10"/>
        <v>97.026279838039542</v>
      </c>
      <c r="Q35" s="19">
        <f t="shared" si="10"/>
        <v>95.637026913336243</v>
      </c>
      <c r="R35" s="19">
        <f t="shared" si="10"/>
        <v>94.249784986537435</v>
      </c>
      <c r="S35" s="19">
        <f t="shared" si="10"/>
        <v>92.864952415077497</v>
      </c>
      <c r="T35" s="19">
        <f t="shared" si="10"/>
        <v>91.482925469874729</v>
      </c>
      <c r="U35" s="19">
        <f t="shared" si="10"/>
        <v>90.104097995219007</v>
      </c>
      <c r="V35" s="19">
        <f t="shared" si="10"/>
        <v>88.728861072156931</v>
      </c>
      <c r="W35" s="19">
        <f t="shared" si="10"/>
        <v>87.357602685854133</v>
      </c>
      <c r="X35" s="19">
        <f t="shared" si="10"/>
        <v>85.990707397406027</v>
      </c>
      <c r="Y35" s="19">
        <f t="shared" si="10"/>
        <v>84.628556020559174</v>
      </c>
      <c r="Z35" s="19">
        <f t="shared" si="10"/>
        <v>83.271525303796281</v>
      </c>
      <c r="AA35" s="19">
        <f t="shared" si="10"/>
        <v>81.919987618226017</v>
      </c>
      <c r="AB35" s="19">
        <f t="shared" si="10"/>
        <v>80.574310651708529</v>
      </c>
      <c r="AC35" s="19">
        <f t="shared" si="15"/>
        <v>79.234857109633808</v>
      </c>
      <c r="AD35" s="19">
        <f t="shared" si="15"/>
        <v>77.901984422757863</v>
      </c>
      <c r="AE35" s="19">
        <f t="shared" si="15"/>
        <v>76.576044462486962</v>
      </c>
      <c r="AF35" s="19">
        <f t="shared" si="15"/>
        <v>75.257383263986199</v>
      </c>
      <c r="AG35" s="19">
        <f t="shared" si="15"/>
        <v>73.946340757471987</v>
      </c>
      <c r="AH35" s="19">
        <f t="shared" si="15"/>
        <v>72.643250508033944</v>
      </c>
      <c r="AI35" s="19">
        <f t="shared" si="15"/>
        <v>71.348439464312875</v>
      </c>
      <c r="AJ35" s="19">
        <f t="shared" si="15"/>
        <v>70.062227716345859</v>
      </c>
      <c r="AK35" s="19">
        <f t="shared" si="15"/>
        <v>68.784928262870793</v>
      </c>
      <c r="AL35" s="19">
        <f t="shared" si="17"/>
        <v>67.516846788365243</v>
      </c>
      <c r="AM35" s="19">
        <f t="shared" si="17"/>
        <v>66.258281450075017</v>
      </c>
      <c r="AN35" s="19">
        <f t="shared" si="17"/>
        <v>65.009522675269068</v>
      </c>
      <c r="AO35" s="19">
        <f t="shared" si="17"/>
        <v>63.77085296893847</v>
      </c>
      <c r="AP35" s="19">
        <f t="shared" si="17"/>
        <v>62.542546732136479</v>
      </c>
      <c r="AQ35" s="19">
        <f t="shared" si="17"/>
        <v>61.324870091137626</v>
      </c>
      <c r="AR35" s="19">
        <f t="shared" si="17"/>
        <v>60.118080737573287</v>
      </c>
      <c r="AS35" s="19">
        <f t="shared" si="17"/>
        <v>58.922427779680504</v>
      </c>
      <c r="AT35" s="19">
        <f t="shared" si="17"/>
        <v>57.738151604781265</v>
      </c>
      <c r="AU35" s="19">
        <f t="shared" si="17"/>
        <v>56.565483753088174</v>
      </c>
      <c r="AV35" s="19">
        <f t="shared" si="17"/>
        <v>55.404646802912225</v>
      </c>
      <c r="AW35" s="19">
        <f t="shared" si="17"/>
        <v>54.255854267328289</v>
      </c>
      <c r="AX35" s="19">
        <f t="shared" si="17"/>
        <v>53.119310502333072</v>
      </c>
      <c r="AY35" s="19">
        <f t="shared" si="17"/>
        <v>51.9952106265102</v>
      </c>
      <c r="AZ35" s="19">
        <f t="shared" si="17"/>
        <v>50.883740452197472</v>
      </c>
      <c r="BA35" s="19">
        <f t="shared" si="17"/>
        <v>49.785076428130779</v>
      </c>
      <c r="BB35" s="19">
        <f t="shared" si="17"/>
        <v>48.699385593520176</v>
      </c>
      <c r="BC35" s="19">
        <f t="shared" ref="BC35:BS35" si="18">IF((1-ERF(BC$10/SQRT(4*$F$4/($E$4*$C$4)*2*$D$4/$B$4)))*$L35&lt;20,20,(1-ERF(BC$10/SQRT(4*$F$4/($E$4*$C$4)*2*$D$4/$B$4)))*$L35)</f>
        <v>47.626825543494284</v>
      </c>
      <c r="BD35" s="19">
        <f t="shared" si="18"/>
        <v>46.567544405829906</v>
      </c>
      <c r="BE35" s="19">
        <f t="shared" si="18"/>
        <v>45.521680828865733</v>
      </c>
      <c r="BF35" s="19">
        <f t="shared" si="18"/>
        <v>44.48936398048064</v>
      </c>
      <c r="BG35" s="19">
        <f t="shared" si="18"/>
        <v>43.47071355799924</v>
      </c>
      <c r="BH35" s="19">
        <f t="shared" si="18"/>
        <v>42.46583980887096</v>
      </c>
      <c r="BI35" s="19">
        <f t="shared" si="18"/>
        <v>41.474843561951438</v>
      </c>
      <c r="BJ35" s="19">
        <f t="shared" si="18"/>
        <v>40.497816269199411</v>
      </c>
      <c r="BK35" s="19">
        <f t="shared" si="18"/>
        <v>20</v>
      </c>
      <c r="BL35" s="19">
        <f t="shared" si="18"/>
        <v>20</v>
      </c>
      <c r="BM35" s="19">
        <f t="shared" si="18"/>
        <v>20</v>
      </c>
      <c r="BN35" s="19">
        <f t="shared" si="18"/>
        <v>20</v>
      </c>
      <c r="BO35" s="19">
        <f t="shared" si="18"/>
        <v>20</v>
      </c>
      <c r="BP35" s="19">
        <f t="shared" si="18"/>
        <v>20</v>
      </c>
      <c r="BQ35" s="19">
        <f t="shared" si="18"/>
        <v>20</v>
      </c>
      <c r="BR35" s="19">
        <f t="shared" si="18"/>
        <v>20</v>
      </c>
      <c r="BS35" s="19">
        <f t="shared" si="18"/>
        <v>20</v>
      </c>
    </row>
    <row r="36" spans="2:71" x14ac:dyDescent="0.4">
      <c r="B36" s="4">
        <f t="shared" si="11"/>
        <v>0.19900000000000087</v>
      </c>
      <c r="C36" s="2">
        <f t="shared" si="3"/>
        <v>0.19900000000000087</v>
      </c>
      <c r="E36" s="2">
        <f t="shared" si="4"/>
        <v>3.4737973652694634</v>
      </c>
      <c r="F36" s="2">
        <f t="shared" si="5"/>
        <v>-2.320693652694608</v>
      </c>
      <c r="H36" s="15">
        <f t="shared" si="14"/>
        <v>1.6666518506849808</v>
      </c>
      <c r="J36" s="1">
        <f t="shared" si="7"/>
        <v>1.6666518506849808</v>
      </c>
      <c r="K36" s="1">
        <f t="shared" si="8"/>
        <v>0.85090643535844568</v>
      </c>
      <c r="L36" s="18">
        <f t="shared" si="9"/>
        <v>105.99596613692403</v>
      </c>
      <c r="M36" s="19">
        <f t="shared" si="10"/>
        <v>104.55650124237751</v>
      </c>
      <c r="N36" s="19">
        <f t="shared" si="10"/>
        <v>103.11745332567628</v>
      </c>
      <c r="O36" s="19">
        <f t="shared" si="10"/>
        <v>101.67923900233572</v>
      </c>
      <c r="P36" s="19">
        <f t="shared" si="10"/>
        <v>100.24227416373603</v>
      </c>
      <c r="Q36" s="19">
        <f t="shared" si="10"/>
        <v>98.80697361636534</v>
      </c>
      <c r="R36" s="19">
        <f t="shared" si="10"/>
        <v>97.373750722632622</v>
      </c>
      <c r="S36" s="19">
        <f t="shared" si="10"/>
        <v>95.943017043768691</v>
      </c>
      <c r="T36" s="19">
        <f t="shared" si="10"/>
        <v>94.515181985329477</v>
      </c>
      <c r="U36" s="19">
        <f t="shared" si="10"/>
        <v>93.09065244581042</v>
      </c>
      <c r="V36" s="19">
        <f t="shared" si="10"/>
        <v>91.66983246887429</v>
      </c>
      <c r="W36" s="19">
        <f t="shared" si="10"/>
        <v>90.253122899688108</v>
      </c>
      <c r="X36" s="19">
        <f t="shared" si="10"/>
        <v>88.840921045855765</v>
      </c>
      <c r="Y36" s="19">
        <f t="shared" si="10"/>
        <v>87.433620343424224</v>
      </c>
      <c r="Z36" s="19">
        <f t="shared" si="10"/>
        <v>86.031610028430933</v>
      </c>
      <c r="AA36" s="19">
        <f t="shared" si="10"/>
        <v>84.635274814448636</v>
      </c>
      <c r="AB36" s="19">
        <f t="shared" si="10"/>
        <v>83.244994576572452</v>
      </c>
      <c r="AC36" s="19">
        <f t="shared" si="15"/>
        <v>81.861144042280401</v>
      </c>
      <c r="AD36" s="19">
        <f t="shared" si="15"/>
        <v>80.484092489585578</v>
      </c>
      <c r="AE36" s="19">
        <f t="shared" si="15"/>
        <v>79.114203452883402</v>
      </c>
      <c r="AF36" s="19">
        <f t="shared" si="15"/>
        <v>77.751834436882319</v>
      </c>
      <c r="AG36" s="19">
        <f t="shared" si="15"/>
        <v>76.397336638989984</v>
      </c>
      <c r="AH36" s="19">
        <f t="shared" si="15"/>
        <v>75.051054680511285</v>
      </c>
      <c r="AI36" s="19">
        <f t="shared" si="15"/>
        <v>73.713326346996084</v>
      </c>
      <c r="AJ36" s="19">
        <f t="shared" si="15"/>
        <v>72.384482338058007</v>
      </c>
      <c r="AK36" s="19">
        <f t="shared" si="15"/>
        <v>71.064846026966137</v>
      </c>
      <c r="AL36" s="19">
        <f t="shared" ref="AL36:BS43" si="19">IF((1-ERF(AL$10/SQRT(4*$F$4/($E$4*$C$4)*2*$D$4/$B$4)))*$L36&lt;20,20,(1-ERF(AL$10/SQRT(4*$F$4/($E$4*$C$4)*2*$D$4/$B$4)))*$L36)</f>
        <v>69.754733230293667</v>
      </c>
      <c r="AM36" s="19">
        <f t="shared" si="19"/>
        <v>68.454451987887396</v>
      </c>
      <c r="AN36" s="19">
        <f t="shared" si="19"/>
        <v>67.164302353402576</v>
      </c>
      <c r="AO36" s="19">
        <f t="shared" si="19"/>
        <v>65.884576195627886</v>
      </c>
      <c r="AP36" s="19">
        <f t="shared" si="19"/>
        <v>64.615557010804309</v>
      </c>
      <c r="AQ36" s="19">
        <f t="shared" si="19"/>
        <v>63.357519746121632</v>
      </c>
      <c r="AR36" s="19">
        <f t="shared" si="19"/>
        <v>62.110730634555111</v>
      </c>
      <c r="AS36" s="19">
        <f t="shared" si="19"/>
        <v>60.875447041183939</v>
      </c>
      <c r="AT36" s="19">
        <f t="shared" si="19"/>
        <v>59.651917321112286</v>
      </c>
      <c r="AU36" s="19">
        <f t="shared" si="19"/>
        <v>58.440380689092187</v>
      </c>
      <c r="AV36" s="19">
        <f t="shared" si="19"/>
        <v>57.241067100926443</v>
      </c>
      <c r="AW36" s="19">
        <f t="shared" si="19"/>
        <v>56.054197146709051</v>
      </c>
      <c r="AX36" s="19">
        <f t="shared" si="19"/>
        <v>54.879981955938959</v>
      </c>
      <c r="AY36" s="19">
        <f t="shared" si="19"/>
        <v>53.718623114522472</v>
      </c>
      <c r="AZ36" s="19">
        <f t="shared" si="19"/>
        <v>52.570312593658919</v>
      </c>
      <c r="BA36" s="19">
        <f t="shared" si="19"/>
        <v>51.435232690583533</v>
      </c>
      <c r="BB36" s="19">
        <f t="shared" si="19"/>
        <v>50.313555981121333</v>
      </c>
      <c r="BC36" s="19">
        <f t="shared" si="19"/>
        <v>49.205445283986116</v>
      </c>
      <c r="BD36" s="19">
        <f t="shared" si="19"/>
        <v>48.111053636738845</v>
      </c>
      <c r="BE36" s="19">
        <f t="shared" si="19"/>
        <v>47.030524283300672</v>
      </c>
      <c r="BF36" s="19">
        <f t="shared" si="19"/>
        <v>45.963990672897403</v>
      </c>
      <c r="BG36" s="19">
        <f t="shared" si="19"/>
        <v>44.911576470293369</v>
      </c>
      <c r="BH36" s="19">
        <f t="shared" si="19"/>
        <v>43.873395577155939</v>
      </c>
      <c r="BI36" s="19">
        <f t="shared" si="19"/>
        <v>42.849552164373733</v>
      </c>
      <c r="BJ36" s="19">
        <f t="shared" si="19"/>
        <v>41.840140715135576</v>
      </c>
      <c r="BK36" s="19">
        <f t="shared" si="19"/>
        <v>20</v>
      </c>
      <c r="BL36" s="19">
        <f t="shared" si="19"/>
        <v>20</v>
      </c>
      <c r="BM36" s="19">
        <f t="shared" si="19"/>
        <v>20</v>
      </c>
      <c r="BN36" s="19">
        <f t="shared" si="19"/>
        <v>20</v>
      </c>
      <c r="BO36" s="19">
        <f t="shared" si="19"/>
        <v>20</v>
      </c>
      <c r="BP36" s="19">
        <f t="shared" si="19"/>
        <v>20</v>
      </c>
      <c r="BQ36" s="19">
        <f t="shared" si="19"/>
        <v>20</v>
      </c>
      <c r="BR36" s="19">
        <f t="shared" si="19"/>
        <v>20</v>
      </c>
      <c r="BS36" s="19">
        <f t="shared" si="19"/>
        <v>20</v>
      </c>
    </row>
    <row r="37" spans="2:71" x14ac:dyDescent="0.4">
      <c r="B37" s="4">
        <f t="shared" si="11"/>
        <v>0.29900000000000088</v>
      </c>
      <c r="C37" s="2">
        <f t="shared" si="3"/>
        <v>0.29900000000000088</v>
      </c>
      <c r="E37" s="2">
        <f t="shared" si="4"/>
        <v>3.7635219161676665</v>
      </c>
      <c r="F37" s="2">
        <f t="shared" si="5"/>
        <v>-2.0309691017964044</v>
      </c>
      <c r="H37" s="15">
        <f t="shared" si="14"/>
        <v>1.7294910961238958</v>
      </c>
      <c r="J37" s="1">
        <f t="shared" si="7"/>
        <v>1.7294910961238958</v>
      </c>
      <c r="K37" s="1">
        <f t="shared" si="8"/>
        <v>0.88298891156069859</v>
      </c>
      <c r="L37" s="18">
        <f t="shared" si="9"/>
        <v>109.2383479340665</v>
      </c>
      <c r="M37" s="19">
        <f t="shared" si="10"/>
        <v>107.7548502810877</v>
      </c>
      <c r="N37" s="19">
        <f t="shared" si="10"/>
        <v>106.27178236116956</v>
      </c>
      <c r="O37" s="19">
        <f t="shared" si="10"/>
        <v>104.78957353395924</v>
      </c>
      <c r="P37" s="19">
        <f t="shared" si="10"/>
        <v>103.30865241281771</v>
      </c>
      <c r="Q37" s="19">
        <f t="shared" si="10"/>
        <v>101.82944649302736</v>
      </c>
      <c r="R37" s="19">
        <f t="shared" si="10"/>
        <v>100.35238178161751</v>
      </c>
      <c r="S37" s="19">
        <f t="shared" si="10"/>
        <v>98.877882429341867</v>
      </c>
      <c r="T37" s="19">
        <f t="shared" si="10"/>
        <v>97.406370365337892</v>
      </c>
      <c r="U37" s="19">
        <f t="shared" si="10"/>
        <v>95.938264934992361</v>
      </c>
      <c r="V37" s="19">
        <f t="shared" si="10"/>
        <v>94.473982541531029</v>
      </c>
      <c r="W37" s="19">
        <f t="shared" si="10"/>
        <v>93.013936291842953</v>
      </c>
      <c r="X37" s="19">
        <f t="shared" si="10"/>
        <v>91.55853564704114</v>
      </c>
      <c r="Y37" s="19">
        <f t="shared" si="10"/>
        <v>90.108186078252018</v>
      </c>
      <c r="Z37" s="19">
        <f t="shared" si="10"/>
        <v>88.663288728115631</v>
      </c>
      <c r="AA37" s="19">
        <f t="shared" si="10"/>
        <v>87.224240078466579</v>
      </c>
      <c r="AB37" s="19">
        <f t="shared" si="10"/>
        <v>85.791431624654393</v>
      </c>
      <c r="AC37" s="19">
        <f t="shared" si="15"/>
        <v>84.365249556947589</v>
      </c>
      <c r="AD37" s="19">
        <f t="shared" si="15"/>
        <v>82.946074449452411</v>
      </c>
      <c r="AE37" s="19">
        <f t="shared" si="15"/>
        <v>81.534280956962078</v>
      </c>
      <c r="AF37" s="19">
        <f t="shared" si="15"/>
        <v>80.130237520136646</v>
      </c>
      <c r="AG37" s="19">
        <f t="shared" si="15"/>
        <v>78.734306079397172</v>
      </c>
      <c r="AH37" s="19">
        <f t="shared" si="15"/>
        <v>77.346841797901078</v>
      </c>
      <c r="AI37" s="19">
        <f t="shared" si="15"/>
        <v>75.968192793947253</v>
      </c>
      <c r="AJ37" s="19">
        <f t="shared" si="15"/>
        <v>74.598699883141947</v>
      </c>
      <c r="AK37" s="19">
        <f t="shared" si="15"/>
        <v>73.238696330636316</v>
      </c>
      <c r="AL37" s="19">
        <f t="shared" si="19"/>
        <v>71.888507613728862</v>
      </c>
      <c r="AM37" s="19">
        <f t="shared" si="19"/>
        <v>70.548451195104121</v>
      </c>
      <c r="AN37" s="19">
        <f t="shared" si="19"/>
        <v>69.218836306960114</v>
      </c>
      <c r="AO37" s="19">
        <f t="shared" si="19"/>
        <v>67.899963746255949</v>
      </c>
      <c r="AP37" s="19">
        <f t="shared" si="19"/>
        <v>66.592125681289517</v>
      </c>
      <c r="AQ37" s="19">
        <f t="shared" si="19"/>
        <v>65.295605469794822</v>
      </c>
      <c r="AR37" s="19">
        <f t="shared" si="19"/>
        <v>64.010677488726458</v>
      </c>
      <c r="AS37" s="19">
        <f t="shared" si="19"/>
        <v>62.737606975876837</v>
      </c>
      <c r="AT37" s="19">
        <f t="shared" si="19"/>
        <v>61.476649883451238</v>
      </c>
      <c r="AU37" s="19">
        <f t="shared" si="19"/>
        <v>60.228052743702392</v>
      </c>
      <c r="AV37" s="19">
        <f t="shared" si="19"/>
        <v>58.992052546705601</v>
      </c>
      <c r="AW37" s="19">
        <f t="shared" si="19"/>
        <v>57.768876630333395</v>
      </c>
      <c r="AX37" s="19">
        <f t="shared" si="19"/>
        <v>56.558742582466778</v>
      </c>
      <c r="AY37" s="19">
        <f t="shared" si="19"/>
        <v>55.361858155458705</v>
      </c>
      <c r="AZ37" s="19">
        <f t="shared" si="19"/>
        <v>54.178421192844482</v>
      </c>
      <c r="BA37" s="19">
        <f t="shared" si="19"/>
        <v>53.008619568271882</v>
      </c>
      <c r="BB37" s="19">
        <f t="shared" si="19"/>
        <v>51.852631136603762</v>
      </c>
      <c r="BC37" s="19">
        <f t="shared" si="19"/>
        <v>50.710623697124888</v>
      </c>
      <c r="BD37" s="19">
        <f t="shared" si="19"/>
        <v>49.582754968764966</v>
      </c>
      <c r="BE37" s="19">
        <f t="shared" si="19"/>
        <v>48.469172577229664</v>
      </c>
      <c r="BF37" s="19">
        <f t="shared" si="19"/>
        <v>47.370014053912769</v>
      </c>
      <c r="BG37" s="19">
        <f t="shared" si="19"/>
        <v>46.285406846443159</v>
      </c>
      <c r="BH37" s="19">
        <f t="shared" si="19"/>
        <v>45.215468340702799</v>
      </c>
      <c r="BI37" s="19">
        <f t="shared" si="19"/>
        <v>44.160305894133579</v>
      </c>
      <c r="BJ37" s="19">
        <f t="shared" si="19"/>
        <v>43.12001688013406</v>
      </c>
      <c r="BK37" s="19">
        <f t="shared" si="19"/>
        <v>20</v>
      </c>
      <c r="BL37" s="19">
        <f t="shared" si="19"/>
        <v>20</v>
      </c>
      <c r="BM37" s="19">
        <f t="shared" si="19"/>
        <v>20</v>
      </c>
      <c r="BN37" s="19">
        <f t="shared" si="19"/>
        <v>20</v>
      </c>
      <c r="BO37" s="19">
        <f t="shared" si="19"/>
        <v>20</v>
      </c>
      <c r="BP37" s="19">
        <f t="shared" si="19"/>
        <v>20</v>
      </c>
      <c r="BQ37" s="19">
        <f t="shared" si="19"/>
        <v>20</v>
      </c>
      <c r="BR37" s="19">
        <f t="shared" si="19"/>
        <v>20</v>
      </c>
      <c r="BS37" s="19">
        <f t="shared" si="19"/>
        <v>20</v>
      </c>
    </row>
    <row r="38" spans="2:71" x14ac:dyDescent="0.4">
      <c r="B38" s="4">
        <f t="shared" si="11"/>
        <v>0.39900000000000091</v>
      </c>
      <c r="C38" s="2">
        <f t="shared" si="3"/>
        <v>0.39900000000000091</v>
      </c>
      <c r="E38" s="2">
        <f t="shared" si="4"/>
        <v>4.0532464670658701</v>
      </c>
      <c r="F38" s="2">
        <f t="shared" si="5"/>
        <v>-1.7412445508982006</v>
      </c>
      <c r="H38" s="15">
        <f t="shared" si="14"/>
        <v>1.7890796455717379</v>
      </c>
      <c r="J38" s="1">
        <f t="shared" si="7"/>
        <v>1.7890796455717379</v>
      </c>
      <c r="K38" s="1">
        <f t="shared" si="8"/>
        <v>0.91341175012653619</v>
      </c>
      <c r="L38" s="18">
        <f t="shared" si="9"/>
        <v>112.31300019474047</v>
      </c>
      <c r="M38" s="19">
        <f t="shared" si="10"/>
        <v>110.78774761321598</v>
      </c>
      <c r="N38" s="19">
        <f t="shared" si="10"/>
        <v>109.2629368601358</v>
      </c>
      <c r="O38" s="19">
        <f t="shared" si="10"/>
        <v>107.73900938002052</v>
      </c>
      <c r="P38" s="19">
        <f t="shared" si="10"/>
        <v>106.21640585009936</v>
      </c>
      <c r="Q38" s="19">
        <f t="shared" si="10"/>
        <v>104.69556579805328</v>
      </c>
      <c r="R38" s="19">
        <f t="shared" si="10"/>
        <v>103.17692722142131</v>
      </c>
      <c r="S38" s="19">
        <f t="shared" si="10"/>
        <v>101.66092620921967</v>
      </c>
      <c r="T38" s="19">
        <f t="shared" si="10"/>
        <v>100.14799656631814</v>
      </c>
      <c r="U38" s="19">
        <f t="shared" si="10"/>
        <v>98.638569441112807</v>
      </c>
      <c r="V38" s="19">
        <f t="shared" si="10"/>
        <v>97.133072957027935</v>
      </c>
      <c r="W38" s="19">
        <f t="shared" si="10"/>
        <v>95.631931848371437</v>
      </c>
      <c r="X38" s="19">
        <f t="shared" si="10"/>
        <v>94.135567101060246</v>
      </c>
      <c r="Y38" s="19">
        <f t="shared" si="10"/>
        <v>92.644395598721431</v>
      </c>
      <c r="Z38" s="19">
        <f t="shared" si="10"/>
        <v>91.158829774664866</v>
      </c>
      <c r="AA38" s="19">
        <f t="shared" si="10"/>
        <v>89.679277270210775</v>
      </c>
      <c r="AB38" s="19">
        <f t="shared" si="10"/>
        <v>88.206140599843309</v>
      </c>
      <c r="AC38" s="19">
        <f t="shared" si="15"/>
        <v>86.739816823647331</v>
      </c>
      <c r="AD38" s="19">
        <f t="shared" si="15"/>
        <v>85.28069722747145</v>
      </c>
      <c r="AE38" s="19">
        <f t="shared" si="15"/>
        <v>83.829167011244593</v>
      </c>
      <c r="AF38" s="19">
        <f t="shared" si="15"/>
        <v>82.385604985857896</v>
      </c>
      <c r="AG38" s="19">
        <f t="shared" si="15"/>
        <v>80.950383279005948</v>
      </c>
      <c r="AH38" s="19">
        <f t="shared" si="15"/>
        <v>79.523867050365041</v>
      </c>
      <c r="AI38" s="19">
        <f t="shared" si="15"/>
        <v>78.106414216466447</v>
      </c>
      <c r="AJ38" s="19">
        <f t="shared" si="15"/>
        <v>76.698375185605144</v>
      </c>
      <c r="AK38" s="19">
        <f t="shared" si="15"/>
        <v>75.300092603103934</v>
      </c>
      <c r="AL38" s="19">
        <f t="shared" si="19"/>
        <v>73.911901107233902</v>
      </c>
      <c r="AM38" s="19">
        <f t="shared" si="19"/>
        <v>72.534127096070662</v>
      </c>
      <c r="AN38" s="19">
        <f t="shared" si="19"/>
        <v>71.167088505545834</v>
      </c>
      <c r="AO38" s="19">
        <f t="shared" si="19"/>
        <v>69.811094598931547</v>
      </c>
      <c r="AP38" s="19">
        <f t="shared" si="19"/>
        <v>68.466445767974108</v>
      </c>
      <c r="AQ38" s="19">
        <f t="shared" si="19"/>
        <v>67.13343334587141</v>
      </c>
      <c r="AR38" s="19">
        <f t="shared" si="19"/>
        <v>65.812339432266413</v>
      </c>
      <c r="AS38" s="19">
        <f t="shared" si="19"/>
        <v>64.503436730406648</v>
      </c>
      <c r="AT38" s="19">
        <f t="shared" si="19"/>
        <v>63.206988396597765</v>
      </c>
      <c r="AU38" s="19">
        <f t="shared" si="19"/>
        <v>61.92324790205636</v>
      </c>
      <c r="AV38" s="19">
        <f t="shared" si="19"/>
        <v>60.652458907244878</v>
      </c>
      <c r="AW38" s="19">
        <f t="shared" si="19"/>
        <v>59.394855148749443</v>
      </c>
      <c r="AX38" s="19">
        <f t="shared" si="19"/>
        <v>58.150660338738774</v>
      </c>
      <c r="AY38" s="19">
        <f t="shared" si="19"/>
        <v>56.920088077020068</v>
      </c>
      <c r="AZ38" s="19">
        <f t="shared" si="19"/>
        <v>55.703341775686596</v>
      </c>
      <c r="BA38" s="19">
        <f t="shared" si="19"/>
        <v>54.500614596328937</v>
      </c>
      <c r="BB38" s="19">
        <f t="shared" si="19"/>
        <v>53.312089399761305</v>
      </c>
      <c r="BC38" s="19">
        <f t="shared" si="19"/>
        <v>52.137938708192799</v>
      </c>
      <c r="BD38" s="19">
        <f t="shared" si="19"/>
        <v>50.978324679753015</v>
      </c>
      <c r="BE38" s="19">
        <f t="shared" si="19"/>
        <v>49.833399095260901</v>
      </c>
      <c r="BF38" s="19">
        <f t="shared" si="19"/>
        <v>48.703303357106272</v>
      </c>
      <c r="BG38" s="19">
        <f t="shared" si="19"/>
        <v>47.588168500093644</v>
      </c>
      <c r="BH38" s="19">
        <f t="shared" si="19"/>
        <v>46.488115214079947</v>
      </c>
      <c r="BI38" s="19">
        <f t="shared" si="19"/>
        <v>45.403253878218841</v>
      </c>
      <c r="BJ38" s="19">
        <f t="shared" si="19"/>
        <v>44.333684606607051</v>
      </c>
      <c r="BK38" s="19">
        <f t="shared" si="19"/>
        <v>20</v>
      </c>
      <c r="BL38" s="19">
        <f t="shared" si="19"/>
        <v>20</v>
      </c>
      <c r="BM38" s="19">
        <f t="shared" si="19"/>
        <v>20</v>
      </c>
      <c r="BN38" s="19">
        <f t="shared" si="19"/>
        <v>20</v>
      </c>
      <c r="BO38" s="19">
        <f t="shared" si="19"/>
        <v>20</v>
      </c>
      <c r="BP38" s="19">
        <f t="shared" si="19"/>
        <v>20</v>
      </c>
      <c r="BQ38" s="19">
        <f t="shared" si="19"/>
        <v>20</v>
      </c>
      <c r="BR38" s="19">
        <f t="shared" si="19"/>
        <v>20</v>
      </c>
      <c r="BS38" s="19">
        <f t="shared" si="19"/>
        <v>20</v>
      </c>
    </row>
    <row r="39" spans="2:71" x14ac:dyDescent="0.4">
      <c r="B39" s="4">
        <f t="shared" si="11"/>
        <v>0.49900000000000089</v>
      </c>
      <c r="C39" s="2">
        <f t="shared" si="3"/>
        <v>0.49900000000000089</v>
      </c>
      <c r="E39" s="2">
        <f t="shared" si="4"/>
        <v>4.3429710179640741</v>
      </c>
      <c r="F39" s="2">
        <f t="shared" si="5"/>
        <v>-1.4515199999999973</v>
      </c>
      <c r="H39" s="15">
        <f t="shared" si="14"/>
        <v>1.8447359015256319</v>
      </c>
      <c r="J39" s="1">
        <f t="shared" si="7"/>
        <v>1.8447359015256319</v>
      </c>
      <c r="K39" s="1">
        <f t="shared" si="8"/>
        <v>0.94182696254157139</v>
      </c>
      <c r="L39" s="18">
        <f t="shared" si="9"/>
        <v>115.18475382484141</v>
      </c>
      <c r="M39" s="19">
        <f t="shared" si="10"/>
        <v>113.6205017541196</v>
      </c>
      <c r="N39" s="19">
        <f t="shared" si="10"/>
        <v>112.05670280904221</v>
      </c>
      <c r="O39" s="19">
        <f t="shared" si="10"/>
        <v>110.49380972151333</v>
      </c>
      <c r="P39" s="19">
        <f t="shared" si="10"/>
        <v>108.93227443652665</v>
      </c>
      <c r="Q39" s="19">
        <f t="shared" si="10"/>
        <v>107.37254772013456</v>
      </c>
      <c r="R39" s="19">
        <f t="shared" si="10"/>
        <v>105.81507876912302</v>
      </c>
      <c r="S39" s="19">
        <f t="shared" si="10"/>
        <v>104.26031482295579</v>
      </c>
      <c r="T39" s="19">
        <f t="shared" si="10"/>
        <v>102.70870077854636</v>
      </c>
      <c r="U39" s="19">
        <f t="shared" si="10"/>
        <v>101.16067880841065</v>
      </c>
      <c r="V39" s="19">
        <f t="shared" si="10"/>
        <v>99.616687982746626</v>
      </c>
      <c r="W39" s="19">
        <f t="shared" si="10"/>
        <v>98.077163895978941</v>
      </c>
      <c r="X39" s="19">
        <f t="shared" si="10"/>
        <v>96.542538298297842</v>
      </c>
      <c r="Y39" s="19">
        <f t="shared" si="10"/>
        <v>95.013238732711486</v>
      </c>
      <c r="Z39" s="19">
        <f t="shared" si="10"/>
        <v>93.48968817811982</v>
      </c>
      <c r="AA39" s="19">
        <f t="shared" si="10"/>
        <v>91.972304698905688</v>
      </c>
      <c r="AB39" s="19">
        <f t="shared" si="10"/>
        <v>90.461501101526849</v>
      </c>
      <c r="AC39" s="19">
        <f t="shared" si="15"/>
        <v>88.957684598577146</v>
      </c>
      <c r="AD39" s="19">
        <f t="shared" si="15"/>
        <v>87.461256480771496</v>
      </c>
      <c r="AE39" s="19">
        <f t="shared" si="15"/>
        <v>85.972611797293084</v>
      </c>
      <c r="AF39" s="19">
        <f t="shared" si="15"/>
        <v>84.492139044924713</v>
      </c>
      <c r="AG39" s="19">
        <f t="shared" si="15"/>
        <v>83.020219866368649</v>
      </c>
      <c r="AH39" s="19">
        <f t="shared" si="15"/>
        <v>81.557228758142173</v>
      </c>
      <c r="AI39" s="19">
        <f t="shared" si="15"/>
        <v>80.103532788416132</v>
      </c>
      <c r="AJ39" s="19">
        <f t="shared" si="15"/>
        <v>78.65949132514551</v>
      </c>
      <c r="AK39" s="19">
        <f t="shared" si="15"/>
        <v>77.225455774820077</v>
      </c>
      <c r="AL39" s="19">
        <f t="shared" si="19"/>
        <v>75.801769332143991</v>
      </c>
      <c r="AM39" s="19">
        <f t="shared" si="19"/>
        <v>74.388766740930734</v>
      </c>
      <c r="AN39" s="19">
        <f t="shared" si="19"/>
        <v>72.986774066479569</v>
      </c>
      <c r="AO39" s="19">
        <f t="shared" si="19"/>
        <v>71.596108479677213</v>
      </c>
      <c r="AP39" s="19">
        <f t="shared" si="19"/>
        <v>70.217078053046805</v>
      </c>
      <c r="AQ39" s="19">
        <f t="shared" si="19"/>
        <v>68.849981568943221</v>
      </c>
      <c r="AR39" s="19">
        <f t="shared" si="19"/>
        <v>67.495108340071781</v>
      </c>
      <c r="AS39" s="19">
        <f t="shared" si="19"/>
        <v>66.152738042484017</v>
      </c>
      <c r="AT39" s="19">
        <f t="shared" si="19"/>
        <v>64.823140561181987</v>
      </c>
      <c r="AU39" s="19">
        <f t="shared" si="19"/>
        <v>63.506575848438644</v>
      </c>
      <c r="AV39" s="19">
        <f t="shared" si="19"/>
        <v>62.203293794919659</v>
      </c>
      <c r="AW39" s="19">
        <f t="shared" si="19"/>
        <v>60.913534113668845</v>
      </c>
      <c r="AX39" s="19">
        <f t="shared" si="19"/>
        <v>59.637526236996202</v>
      </c>
      <c r="AY39" s="19">
        <f t="shared" si="19"/>
        <v>58.375489226285268</v>
      </c>
      <c r="AZ39" s="19">
        <f t="shared" si="19"/>
        <v>57.127631694713905</v>
      </c>
      <c r="BA39" s="19">
        <f t="shared" si="19"/>
        <v>55.894151742860167</v>
      </c>
      <c r="BB39" s="19">
        <f t="shared" si="19"/>
        <v>54.675236907143088</v>
      </c>
      <c r="BC39" s="19">
        <f t="shared" si="19"/>
        <v>53.47106412102675</v>
      </c>
      <c r="BD39" s="19">
        <f t="shared" si="19"/>
        <v>52.281799688894488</v>
      </c>
      <c r="BE39" s="19">
        <f t="shared" si="19"/>
        <v>51.10759927247944</v>
      </c>
      <c r="BF39" s="19">
        <f t="shared" si="19"/>
        <v>49.948607889717515</v>
      </c>
      <c r="BG39" s="19">
        <f t="shared" si="19"/>
        <v>48.804959925868403</v>
      </c>
      <c r="BH39" s="19">
        <f t="shared" si="19"/>
        <v>47.676779156732209</v>
      </c>
      <c r="BI39" s="19">
        <f t="shared" si="19"/>
        <v>46.564178783769314</v>
      </c>
      <c r="BJ39" s="19">
        <f t="shared" si="19"/>
        <v>45.467261480913862</v>
      </c>
      <c r="BK39" s="19">
        <f t="shared" si="19"/>
        <v>20</v>
      </c>
      <c r="BL39" s="19">
        <f t="shared" si="19"/>
        <v>20</v>
      </c>
      <c r="BM39" s="19">
        <f t="shared" si="19"/>
        <v>20</v>
      </c>
      <c r="BN39" s="19">
        <f t="shared" si="19"/>
        <v>20</v>
      </c>
      <c r="BO39" s="19">
        <f t="shared" si="19"/>
        <v>20</v>
      </c>
      <c r="BP39" s="19">
        <f t="shared" si="19"/>
        <v>20</v>
      </c>
      <c r="BQ39" s="19">
        <f t="shared" si="19"/>
        <v>20</v>
      </c>
      <c r="BR39" s="19">
        <f t="shared" si="19"/>
        <v>20</v>
      </c>
      <c r="BS39" s="19">
        <f t="shared" si="19"/>
        <v>20</v>
      </c>
    </row>
    <row r="40" spans="2:71" x14ac:dyDescent="0.4">
      <c r="B40" s="4">
        <f t="shared" si="11"/>
        <v>0.59900000000000087</v>
      </c>
      <c r="C40" s="2">
        <f t="shared" si="3"/>
        <v>0.59900000000000087</v>
      </c>
      <c r="E40" s="2">
        <f t="shared" si="4"/>
        <v>4.6326955688622773</v>
      </c>
      <c r="F40" s="2">
        <f t="shared" si="5"/>
        <v>-1.1617954491017937</v>
      </c>
      <c r="H40" s="15">
        <f t="shared" si="14"/>
        <v>1.8948109234534469</v>
      </c>
      <c r="J40" s="1">
        <f t="shared" si="7"/>
        <v>1.8948109234534469</v>
      </c>
      <c r="K40" s="1">
        <f t="shared" si="8"/>
        <v>0.96739268485579144</v>
      </c>
      <c r="L40" s="18">
        <f t="shared" si="9"/>
        <v>117.76852672752668</v>
      </c>
      <c r="M40" s="19">
        <f t="shared" si="10"/>
        <v>116.16918605367735</v>
      </c>
      <c r="N40" s="19">
        <f t="shared" si="10"/>
        <v>114.57030866978432</v>
      </c>
      <c r="O40" s="19">
        <f t="shared" si="10"/>
        <v>112.97235746323136</v>
      </c>
      <c r="P40" s="19">
        <f t="shared" si="10"/>
        <v>111.3757945168402</v>
      </c>
      <c r="Q40" s="19">
        <f t="shared" si="10"/>
        <v>109.78108070804578</v>
      </c>
      <c r="R40" s="19">
        <f t="shared" si="10"/>
        <v>108.18867530981557</v>
      </c>
      <c r="S40" s="19">
        <f t="shared" si="10"/>
        <v>106.59903559388903</v>
      </c>
      <c r="T40" s="19">
        <f t="shared" si="10"/>
        <v>105.01261643690829</v>
      </c>
      <c r="U40" s="19">
        <f t="shared" si="10"/>
        <v>103.42986993000551</v>
      </c>
      <c r="V40" s="19">
        <f t="shared" si="10"/>
        <v>101.85124499240501</v>
      </c>
      <c r="W40" s="19">
        <f t="shared" si="10"/>
        <v>100.27718698959083</v>
      </c>
      <c r="X40" s="19">
        <f t="shared" si="10"/>
        <v>98.708137356580508</v>
      </c>
      <c r="Y40" s="19">
        <f t="shared" si="10"/>
        <v>97.144533226835776</v>
      </c>
      <c r="Z40" s="19">
        <f t="shared" si="10"/>
        <v>95.586807067330184</v>
      </c>
      <c r="AA40" s="19">
        <f t="shared" si="10"/>
        <v>94.035386320279926</v>
      </c>
      <c r="AB40" s="19">
        <f t="shared" si="10"/>
        <v>92.49069305203264</v>
      </c>
      <c r="AC40" s="19">
        <f t="shared" si="15"/>
        <v>90.953143609593027</v>
      </c>
      <c r="AD40" s="19">
        <f t="shared" si="15"/>
        <v>89.423148285249937</v>
      </c>
      <c r="AE40" s="19">
        <f t="shared" si="15"/>
        <v>87.901110989753207</v>
      </c>
      <c r="AF40" s="19">
        <f t="shared" si="15"/>
        <v>86.387428934471799</v>
      </c>
      <c r="AG40" s="19">
        <f t="shared" si="15"/>
        <v>84.882492322946447</v>
      </c>
      <c r="AH40" s="19">
        <f t="shared" si="15"/>
        <v>83.38668405223288</v>
      </c>
      <c r="AI40" s="19">
        <f t="shared" si="15"/>
        <v>81.900379424411071</v>
      </c>
      <c r="AJ40" s="19">
        <f t="shared" si="15"/>
        <v>80.423945868617267</v>
      </c>
      <c r="AK40" s="19">
        <f t="shared" si="15"/>
        <v>78.957742673934561</v>
      </c>
      <c r="AL40" s="19">
        <f t="shared" si="19"/>
        <v>77.502120733457261</v>
      </c>
      <c r="AM40" s="19">
        <f t="shared" si="19"/>
        <v>76.05742229982242</v>
      </c>
      <c r="AN40" s="19">
        <f t="shared" si="19"/>
        <v>74.623980752480321</v>
      </c>
      <c r="AO40" s="19">
        <f t="shared" si="19"/>
        <v>73.202120376953232</v>
      </c>
      <c r="AP40" s="19">
        <f t="shared" si="19"/>
        <v>71.792156156309389</v>
      </c>
      <c r="AQ40" s="19">
        <f t="shared" si="19"/>
        <v>70.394393575055872</v>
      </c>
      <c r="AR40" s="19">
        <f t="shared" si="19"/>
        <v>69.009128435631283</v>
      </c>
      <c r="AS40" s="19">
        <f t="shared" si="19"/>
        <v>67.636646687655301</v>
      </c>
      <c r="AT40" s="19">
        <f t="shared" si="19"/>
        <v>66.277224270069667</v>
      </c>
      <c r="AU40" s="19">
        <f t="shared" si="19"/>
        <v>64.931126966280544</v>
      </c>
      <c r="AV40" s="19">
        <f t="shared" si="19"/>
        <v>63.598610272389294</v>
      </c>
      <c r="AW40" s="19">
        <f t="shared" si="19"/>
        <v>62.279919278575534</v>
      </c>
      <c r="AX40" s="19">
        <f t="shared" si="19"/>
        <v>60.975288563672294</v>
      </c>
      <c r="AY40" s="19">
        <f t="shared" si="19"/>
        <v>59.684942102950117</v>
      </c>
      <c r="AZ40" s="19">
        <f t="shared" si="19"/>
        <v>58.409093189104432</v>
      </c>
      <c r="BA40" s="19">
        <f t="shared" si="19"/>
        <v>57.147944366416866</v>
      </c>
      <c r="BB40" s="19">
        <f t="shared" si="19"/>
        <v>55.901687378039583</v>
      </c>
      <c r="BC40" s="19">
        <f t="shared" si="19"/>
        <v>54.670503126329024</v>
      </c>
      <c r="BD40" s="19">
        <f t="shared" si="19"/>
        <v>53.454561646134103</v>
      </c>
      <c r="BE40" s="19">
        <f t="shared" si="19"/>
        <v>52.254022090922376</v>
      </c>
      <c r="BF40" s="19">
        <f t="shared" si="19"/>
        <v>51.06903273160723</v>
      </c>
      <c r="BG40" s="19">
        <f t="shared" si="19"/>
        <v>49.899730967918444</v>
      </c>
      <c r="BH40" s="19">
        <f t="shared" si="19"/>
        <v>48.74624335213953</v>
      </c>
      <c r="BI40" s="19">
        <f t="shared" si="19"/>
        <v>47.608685625015418</v>
      </c>
      <c r="BJ40" s="19">
        <f t="shared" si="19"/>
        <v>46.487162763616041</v>
      </c>
      <c r="BK40" s="19">
        <f t="shared" si="19"/>
        <v>20</v>
      </c>
      <c r="BL40" s="19">
        <f t="shared" si="19"/>
        <v>20</v>
      </c>
      <c r="BM40" s="19">
        <f t="shared" si="19"/>
        <v>20</v>
      </c>
      <c r="BN40" s="19">
        <f t="shared" si="19"/>
        <v>20</v>
      </c>
      <c r="BO40" s="19">
        <f t="shared" si="19"/>
        <v>20</v>
      </c>
      <c r="BP40" s="19">
        <f t="shared" si="19"/>
        <v>20</v>
      </c>
      <c r="BQ40" s="19">
        <f t="shared" si="19"/>
        <v>20</v>
      </c>
      <c r="BR40" s="19">
        <f t="shared" si="19"/>
        <v>20</v>
      </c>
      <c r="BS40" s="19">
        <f t="shared" si="19"/>
        <v>20</v>
      </c>
    </row>
    <row r="41" spans="2:71" x14ac:dyDescent="0.4">
      <c r="B41" s="4">
        <f t="shared" si="11"/>
        <v>0.69900000000000084</v>
      </c>
      <c r="C41" s="2">
        <f t="shared" si="3"/>
        <v>0.69900000000000084</v>
      </c>
      <c r="E41" s="2">
        <f t="shared" si="4"/>
        <v>4.9224201197604804</v>
      </c>
      <c r="F41" s="2">
        <f t="shared" si="5"/>
        <v>-0.87207089820359018</v>
      </c>
      <c r="H41" s="15">
        <f t="shared" si="14"/>
        <v>1.9356104651729358</v>
      </c>
      <c r="J41" s="1">
        <f t="shared" si="7"/>
        <v>1.9356104651729358</v>
      </c>
      <c r="K41" s="1">
        <f t="shared" si="8"/>
        <v>0.98822282559245467</v>
      </c>
      <c r="L41" s="18">
        <f t="shared" si="9"/>
        <v>119.87370304654566</v>
      </c>
      <c r="M41" s="19">
        <f t="shared" si="10"/>
        <v>118.24577329031423</v>
      </c>
      <c r="N41" s="19">
        <f t="shared" si="10"/>
        <v>116.61831510559847</v>
      </c>
      <c r="O41" s="19">
        <f t="shared" si="10"/>
        <v>114.9917996541453</v>
      </c>
      <c r="P41" s="19">
        <f t="shared" si="10"/>
        <v>113.3666972787576</v>
      </c>
      <c r="Q41" s="19">
        <f t="shared" si="10"/>
        <v>111.74347709530458</v>
      </c>
      <c r="R41" s="19">
        <f t="shared" si="10"/>
        <v>110.12260658650719</v>
      </c>
      <c r="S41" s="19">
        <f t="shared" si="10"/>
        <v>108.50455119808538</v>
      </c>
      <c r="T41" s="19">
        <f t="shared" si="10"/>
        <v>106.88977393784806</v>
      </c>
      <c r="U41" s="19">
        <f t="shared" si="10"/>
        <v>105.27873497830171</v>
      </c>
      <c r="V41" s="19">
        <f t="shared" si="10"/>
        <v>103.67189126334537</v>
      </c>
      <c r="W41" s="19">
        <f t="shared" si="10"/>
        <v>102.06969611961277</v>
      </c>
      <c r="X41" s="19">
        <f t="shared" si="10"/>
        <v>100.47259887301192</v>
      </c>
      <c r="Y41" s="19">
        <f t="shared" si="10"/>
        <v>98.881044471002397</v>
      </c>
      <c r="Z41" s="19">
        <f t="shared" si="10"/>
        <v>97.295473111139543</v>
      </c>
      <c r="AA41" s="19">
        <f t="shared" si="10"/>
        <v>95.716319876401116</v>
      </c>
      <c r="AB41" s="19">
        <f t="shared" si="10"/>
        <v>94.144014377799735</v>
      </c>
      <c r="AC41" s="19">
        <f t="shared" si="15"/>
        <v>92.578980404768743</v>
      </c>
      <c r="AD41" s="19">
        <f t="shared" si="15"/>
        <v>91.021635583794279</v>
      </c>
      <c r="AE41" s="19">
        <f t="shared" si="15"/>
        <v>89.472391045750001</v>
      </c>
      <c r="AF41" s="19">
        <f t="shared" si="15"/>
        <v>87.931651102373621</v>
      </c>
      <c r="AG41" s="19">
        <f t="shared" si="15"/>
        <v>86.39981293230592</v>
      </c>
      <c r="AH41" s="19">
        <f t="shared" si="15"/>
        <v>84.877266277095245</v>
      </c>
      <c r="AI41" s="19">
        <f t="shared" si="15"/>
        <v>83.364393147549876</v>
      </c>
      <c r="AJ41" s="19">
        <f t="shared" si="15"/>
        <v>81.861567540801303</v>
      </c>
      <c r="AK41" s="19">
        <f t="shared" si="15"/>
        <v>80.369155168419894</v>
      </c>
      <c r="AL41" s="19">
        <f t="shared" si="19"/>
        <v>78.887513195904432</v>
      </c>
      <c r="AM41" s="19">
        <f t="shared" si="19"/>
        <v>77.416989993843586</v>
      </c>
      <c r="AN41" s="19">
        <f t="shared" si="19"/>
        <v>75.957924901026175</v>
      </c>
      <c r="AO41" s="19">
        <f t="shared" si="19"/>
        <v>74.51064799975417</v>
      </c>
      <c r="AP41" s="19">
        <f t="shared" si="19"/>
        <v>73.075479903589056</v>
      </c>
      <c r="AQ41" s="19">
        <f t="shared" si="19"/>
        <v>71.652731557739259</v>
      </c>
      <c r="AR41" s="19">
        <f t="shared" si="19"/>
        <v>70.242704052272444</v>
      </c>
      <c r="AS41" s="19">
        <f t="shared" si="19"/>
        <v>68.845688448312941</v>
      </c>
      <c r="AT41" s="19">
        <f t="shared" si="19"/>
        <v>67.461965617360789</v>
      </c>
      <c r="AU41" s="19">
        <f t="shared" si="19"/>
        <v>66.091806093844767</v>
      </c>
      <c r="AV41" s="19">
        <f t="shared" si="19"/>
        <v>64.73546994099766</v>
      </c>
      <c r="AW41" s="19">
        <f t="shared" si="19"/>
        <v>63.39320663011906</v>
      </c>
      <c r="AX41" s="19">
        <f t="shared" si="19"/>
        <v>62.065254933265912</v>
      </c>
      <c r="AY41" s="19">
        <f t="shared" si="19"/>
        <v>60.751842829388274</v>
      </c>
      <c r="AZ41" s="19">
        <f t="shared" si="19"/>
        <v>59.453187423904218</v>
      </c>
      <c r="BA41" s="19">
        <f t="shared" si="19"/>
        <v>58.169494881684329</v>
      </c>
      <c r="BB41" s="19">
        <f t="shared" si="19"/>
        <v>56.900960373393652</v>
      </c>
      <c r="BC41" s="19">
        <f t="shared" si="19"/>
        <v>55.647768035116414</v>
      </c>
      <c r="BD41" s="19">
        <f t="shared" si="19"/>
        <v>54.410090941166708</v>
      </c>
      <c r="BE41" s="19">
        <f t="shared" si="19"/>
        <v>53.18809108996669</v>
      </c>
      <c r="BF41" s="19">
        <f t="shared" si="19"/>
        <v>51.981919402852782</v>
      </c>
      <c r="BG41" s="19">
        <f t="shared" si="19"/>
        <v>50.79171573564949</v>
      </c>
      <c r="BH41" s="19">
        <f t="shared" si="19"/>
        <v>49.617608902831059</v>
      </c>
      <c r="BI41" s="19">
        <f t="shared" si="19"/>
        <v>48.459716714071028</v>
      </c>
      <c r="BJ41" s="19">
        <f t="shared" si="19"/>
        <v>47.318146022961436</v>
      </c>
      <c r="BK41" s="19">
        <f t="shared" si="19"/>
        <v>20</v>
      </c>
      <c r="BL41" s="19">
        <f t="shared" si="19"/>
        <v>20</v>
      </c>
      <c r="BM41" s="19">
        <f t="shared" si="19"/>
        <v>20</v>
      </c>
      <c r="BN41" s="19">
        <f t="shared" si="19"/>
        <v>20</v>
      </c>
      <c r="BO41" s="19">
        <f t="shared" si="19"/>
        <v>20</v>
      </c>
      <c r="BP41" s="19">
        <f t="shared" si="19"/>
        <v>20</v>
      </c>
      <c r="BQ41" s="19">
        <f t="shared" si="19"/>
        <v>20</v>
      </c>
      <c r="BR41" s="19">
        <f t="shared" si="19"/>
        <v>20</v>
      </c>
      <c r="BS41" s="19">
        <f t="shared" si="19"/>
        <v>20</v>
      </c>
    </row>
    <row r="42" spans="2:71" x14ac:dyDescent="0.4">
      <c r="B42" s="4">
        <f t="shared" si="11"/>
        <v>0.79900000000000082</v>
      </c>
      <c r="C42" s="2">
        <f t="shared" si="3"/>
        <v>0.79900000000000082</v>
      </c>
      <c r="E42" s="2">
        <f t="shared" si="4"/>
        <v>5.2121446706586845</v>
      </c>
      <c r="F42" s="2">
        <f t="shared" si="5"/>
        <v>-0.5823463473053867</v>
      </c>
      <c r="H42" s="15">
        <f t="shared" si="14"/>
        <v>1.9586781594652074</v>
      </c>
      <c r="J42" s="1">
        <f t="shared" si="7"/>
        <v>1.9586781594652074</v>
      </c>
      <c r="K42" s="1">
        <f t="shared" si="8"/>
        <v>1</v>
      </c>
      <c r="L42" s="18">
        <f t="shared" si="9"/>
        <v>121.06395082168827</v>
      </c>
      <c r="M42" s="19">
        <f t="shared" si="10"/>
        <v>119.41985705515935</v>
      </c>
      <c r="N42" s="19">
        <f t="shared" si="10"/>
        <v>117.77623954246533</v>
      </c>
      <c r="O42" s="19">
        <f t="shared" si="10"/>
        <v>116.13357412360375</v>
      </c>
      <c r="P42" s="19">
        <f t="shared" si="10"/>
        <v>114.49233581149663</v>
      </c>
      <c r="Q42" s="19">
        <f t="shared" si="10"/>
        <v>112.85299837994982</v>
      </c>
      <c r="R42" s="19">
        <f t="shared" si="10"/>
        <v>111.21603395340517</v>
      </c>
      <c r="S42" s="19">
        <f t="shared" si="10"/>
        <v>109.58191259907774</v>
      </c>
      <c r="T42" s="19">
        <f t="shared" si="10"/>
        <v>107.95110192206509</v>
      </c>
      <c r="U42" s="19">
        <f t="shared" si="10"/>
        <v>106.32406666401009</v>
      </c>
      <c r="V42" s="19">
        <f t="shared" si="10"/>
        <v>104.70126830589081</v>
      </c>
      <c r="W42" s="19">
        <f t="shared" si="10"/>
        <v>103.08316467550345</v>
      </c>
      <c r="X42" s="19">
        <f t="shared" si="10"/>
        <v>101.47020956019462</v>
      </c>
      <c r="Y42" s="19">
        <f t="shared" si="10"/>
        <v>99.862852325388019</v>
      </c>
      <c r="Z42" s="19">
        <f t="shared" si="10"/>
        <v>98.261537539440511</v>
      </c>
      <c r="AA42" s="19">
        <f t="shared" si="10"/>
        <v>96.666704605347775</v>
      </c>
      <c r="AB42" s="19">
        <f t="shared" si="10"/>
        <v>95.078787399808249</v>
      </c>
      <c r="AC42" s="19">
        <f t="shared" si="15"/>
        <v>93.498213920137502</v>
      </c>
      <c r="AD42" s="19">
        <f t="shared" si="15"/>
        <v>91.925405939510952</v>
      </c>
      <c r="AE42" s="19">
        <f t="shared" si="15"/>
        <v>90.360778670995401</v>
      </c>
      <c r="AF42" s="19">
        <f t="shared" si="15"/>
        <v>88.804740440813248</v>
      </c>
      <c r="AG42" s="19">
        <f t="shared" si="15"/>
        <v>87.257692371264142</v>
      </c>
      <c r="AH42" s="19">
        <f t="shared" si="15"/>
        <v>85.720028073711077</v>
      </c>
      <c r="AI42" s="19">
        <f t="shared" si="15"/>
        <v>84.192133352017052</v>
      </c>
      <c r="AJ42" s="19">
        <f t="shared" si="15"/>
        <v>82.674385916799025</v>
      </c>
      <c r="AK42" s="19">
        <f t="shared" si="15"/>
        <v>81.167155110843964</v>
      </c>
      <c r="AL42" s="19">
        <f t="shared" si="19"/>
        <v>79.670801646011782</v>
      </c>
      <c r="AM42" s="19">
        <f t="shared" si="19"/>
        <v>78.185677351926032</v>
      </c>
      <c r="AN42" s="19">
        <f t="shared" si="19"/>
        <v>76.71212493673201</v>
      </c>
      <c r="AO42" s="19">
        <f t="shared" si="19"/>
        <v>75.250477760178811</v>
      </c>
      <c r="AP42" s="19">
        <f t="shared" si="19"/>
        <v>73.80105961925824</v>
      </c>
      <c r="AQ42" s="19">
        <f t="shared" si="19"/>
        <v>72.364184546610176</v>
      </c>
      <c r="AR42" s="19">
        <f t="shared" si="19"/>
        <v>70.940156621880263</v>
      </c>
      <c r="AS42" s="19">
        <f t="shared" si="19"/>
        <v>69.529269796191613</v>
      </c>
      <c r="AT42" s="19">
        <f t="shared" si="19"/>
        <v>68.131807729868427</v>
      </c>
      <c r="AU42" s="19">
        <f t="shared" si="19"/>
        <v>66.748043643524952</v>
      </c>
      <c r="AV42" s="19">
        <f t="shared" si="19"/>
        <v>65.378240182609076</v>
      </c>
      <c r="AW42" s="19">
        <f t="shared" si="19"/>
        <v>64.022649295466238</v>
      </c>
      <c r="AX42" s="19">
        <f t="shared" si="19"/>
        <v>62.681512124964534</v>
      </c>
      <c r="AY42" s="19">
        <f t="shared" si="19"/>
        <v>61.355058913698407</v>
      </c>
      <c r="AZ42" s="19">
        <f t="shared" si="19"/>
        <v>60.043508922765078</v>
      </c>
      <c r="BA42" s="19">
        <f t="shared" si="19"/>
        <v>58.747070364083591</v>
      </c>
      <c r="BB42" s="19">
        <f t="shared" si="19"/>
        <v>57.465940346203972</v>
      </c>
      <c r="BC42" s="19">
        <f t="shared" si="19"/>
        <v>56.200304833531085</v>
      </c>
      <c r="BD42" s="19">
        <f t="shared" si="19"/>
        <v>54.950338618865331</v>
      </c>
      <c r="BE42" s="19">
        <f t="shared" si="19"/>
        <v>53.716205309140626</v>
      </c>
      <c r="BF42" s="19">
        <f t="shared" si="19"/>
        <v>52.49805732421877</v>
      </c>
      <c r="BG42" s="19">
        <f t="shared" si="19"/>
        <v>51.296035908578148</v>
      </c>
      <c r="BH42" s="19">
        <f t="shared" si="19"/>
        <v>50.110271155715324</v>
      </c>
      <c r="BI42" s="19">
        <f t="shared" si="19"/>
        <v>48.940882045057492</v>
      </c>
      <c r="BJ42" s="19">
        <f t="shared" si="19"/>
        <v>47.787976491165416</v>
      </c>
      <c r="BK42" s="19">
        <f t="shared" si="19"/>
        <v>20</v>
      </c>
      <c r="BL42" s="19">
        <f t="shared" si="19"/>
        <v>20</v>
      </c>
      <c r="BM42" s="19">
        <f t="shared" si="19"/>
        <v>20</v>
      </c>
      <c r="BN42" s="19">
        <f t="shared" si="19"/>
        <v>20</v>
      </c>
      <c r="BO42" s="19">
        <f t="shared" si="19"/>
        <v>20</v>
      </c>
      <c r="BP42" s="19">
        <f t="shared" si="19"/>
        <v>20</v>
      </c>
      <c r="BQ42" s="19">
        <f t="shared" si="19"/>
        <v>20</v>
      </c>
      <c r="BR42" s="19">
        <f t="shared" si="19"/>
        <v>20</v>
      </c>
      <c r="BS42" s="19">
        <f t="shared" si="19"/>
        <v>20</v>
      </c>
    </row>
    <row r="43" spans="2:71" ht="15" thickBot="1" x14ac:dyDescent="0.45">
      <c r="B43" s="20">
        <f t="shared" si="11"/>
        <v>0.8990000000000008</v>
      </c>
      <c r="C43" s="21">
        <f t="shared" si="3"/>
        <v>0.8990000000000008</v>
      </c>
      <c r="E43" s="21">
        <f t="shared" si="4"/>
        <v>5.5018692215568876</v>
      </c>
      <c r="F43" s="21">
        <f t="shared" si="5"/>
        <v>-0.29262179640718328</v>
      </c>
      <c r="H43" s="22">
        <f t="shared" si="14"/>
        <v>1.9422857466680943</v>
      </c>
      <c r="J43" s="1">
        <f t="shared" si="7"/>
        <v>1.9422857466680943</v>
      </c>
      <c r="K43" s="1">
        <f t="shared" si="8"/>
        <v>0.99163087987789234</v>
      </c>
      <c r="L43" s="18">
        <f t="shared" si="9"/>
        <v>120.21813447724678</v>
      </c>
      <c r="M43" s="19">
        <f t="shared" si="10"/>
        <v>118.58552721326538</v>
      </c>
      <c r="N43" s="19">
        <f t="shared" si="10"/>
        <v>116.95339287575945</v>
      </c>
      <c r="O43" s="19">
        <f t="shared" ref="O43:AD56" si="20">IF((1-ERF(O$10/SQRT(4*$F$4/($E$4*$C$4)*2*$D$4/$B$4)))*$L43&lt;20,20,(1-ERF(O$10/SQRT(4*$F$4/($E$4*$C$4)*2*$D$4/$B$4)))*$L43)</f>
        <v>115.32220398025838</v>
      </c>
      <c r="P43" s="19">
        <f t="shared" si="20"/>
        <v>113.69243222099445</v>
      </c>
      <c r="Q43" s="19">
        <f t="shared" si="20"/>
        <v>112.06454806174089</v>
      </c>
      <c r="R43" s="19">
        <f t="shared" si="20"/>
        <v>110.43902032843022</v>
      </c>
      <c r="S43" s="19">
        <f t="shared" si="20"/>
        <v>108.81631580414104</v>
      </c>
      <c r="T43" s="19">
        <f t="shared" si="20"/>
        <v>107.19689882703612</v>
      </c>
      <c r="U43" s="19">
        <f t="shared" si="20"/>
        <v>105.58123089182914</v>
      </c>
      <c r="V43" s="19">
        <f t="shared" si="20"/>
        <v>103.96977025534964</v>
      </c>
      <c r="W43" s="19">
        <f t="shared" si="20"/>
        <v>102.36297154676843</v>
      </c>
      <c r="X43" s="19">
        <f t="shared" si="20"/>
        <v>100.76128538303534</v>
      </c>
      <c r="Y43" s="19">
        <f t="shared" si="20"/>
        <v>99.165157990071251</v>
      </c>
      <c r="Z43" s="19">
        <f t="shared" si="20"/>
        <v>97.575030830244955</v>
      </c>
      <c r="AA43" s="19">
        <f t="shared" si="20"/>
        <v>95.99134023665205</v>
      </c>
      <c r="AB43" s="19">
        <f t="shared" si="20"/>
        <v>94.414517054700454</v>
      </c>
      <c r="AC43" s="19">
        <f t="shared" si="20"/>
        <v>92.844986291491736</v>
      </c>
      <c r="AD43" s="19">
        <f t="shared" si="20"/>
        <v>91.283166773472374</v>
      </c>
      <c r="AE43" s="19">
        <f t="shared" si="15"/>
        <v>89.729470812812608</v>
      </c>
      <c r="AF43" s="19">
        <f t="shared" si="15"/>
        <v>88.184303882953387</v>
      </c>
      <c r="AG43" s="19">
        <f t="shared" si="15"/>
        <v>86.648064303743311</v>
      </c>
      <c r="AH43" s="19">
        <f t="shared" si="15"/>
        <v>85.121142936569655</v>
      </c>
      <c r="AI43" s="19">
        <f t="shared" si="15"/>
        <v>83.603922889867036</v>
      </c>
      <c r="AJ43" s="19">
        <f t="shared" si="15"/>
        <v>82.096779235367606</v>
      </c>
      <c r="AK43" s="19">
        <f t="shared" si="15"/>
        <v>80.600078735435687</v>
      </c>
      <c r="AL43" s="19">
        <f t="shared" si="19"/>
        <v>79.114179581808671</v>
      </c>
      <c r="AM43" s="19">
        <f t="shared" si="19"/>
        <v>77.639431146043577</v>
      </c>
      <c r="AN43" s="19">
        <f t="shared" si="19"/>
        <v>76.176173741946599</v>
      </c>
      <c r="AO43" s="19">
        <f t="shared" si="19"/>
        <v>74.724738400240568</v>
      </c>
      <c r="AP43" s="19">
        <f t="shared" si="19"/>
        <v>73.285446655701421</v>
      </c>
      <c r="AQ43" s="19">
        <f t="shared" si="19"/>
        <v>71.858610346972057</v>
      </c>
      <c r="AR43" s="19">
        <f t="shared" si="19"/>
        <v>70.444531429238054</v>
      </c>
      <c r="AS43" s="19">
        <f t="shared" si="19"/>
        <v>69.043501799925579</v>
      </c>
      <c r="AT43" s="19">
        <f t="shared" si="19"/>
        <v>67.65580313755882</v>
      </c>
      <c r="AU43" s="19">
        <f t="shared" si="19"/>
        <v>66.28170675388931</v>
      </c>
      <c r="AV43" s="19">
        <f t="shared" si="19"/>
        <v>64.921473459385922</v>
      </c>
      <c r="AW43" s="19">
        <f t="shared" si="19"/>
        <v>63.575353442150593</v>
      </c>
      <c r="AX43" s="19">
        <f t="shared" si="19"/>
        <v>62.243586160300708</v>
      </c>
      <c r="AY43" s="19">
        <f t="shared" si="19"/>
        <v>60.926400247835012</v>
      </c>
      <c r="AZ43" s="19">
        <f t="shared" si="19"/>
        <v>59.624013433977552</v>
      </c>
      <c r="BA43" s="19">
        <f t="shared" si="19"/>
        <v>58.336632475969552</v>
      </c>
      <c r="BB43" s="19">
        <f t="shared" si="19"/>
        <v>57.064453105257172</v>
      </c>
      <c r="BC43" s="19">
        <f t="shared" ref="BC43:BS43" si="21">IF((1-ERF(BC$10/SQRT(4*$F$4/($E$4*$C$4)*2*$D$4/$B$4)))*$L43&lt;20,20,(1-ERF(BC$10/SQRT(4*$F$4/($E$4*$C$4)*2*$D$4/$B$4)))*$L43)</f>
        <v>55.807659987000278</v>
      </c>
      <c r="BD43" s="19">
        <f t="shared" si="21"/>
        <v>54.566426692804974</v>
      </c>
      <c r="BE43" s="19">
        <f t="shared" si="21"/>
        <v>53.340915686561203</v>
      </c>
      <c r="BF43" s="19">
        <f t="shared" si="21"/>
        <v>52.131278323245546</v>
      </c>
      <c r="BG43" s="19">
        <f t="shared" si="21"/>
        <v>50.937654860528291</v>
      </c>
      <c r="BH43" s="19">
        <f t="shared" si="21"/>
        <v>49.760174483004505</v>
      </c>
      <c r="BI43" s="19">
        <f t="shared" si="21"/>
        <v>48.598955338848626</v>
      </c>
      <c r="BJ43" s="19">
        <f t="shared" si="21"/>
        <v>47.454104588673594</v>
      </c>
      <c r="BK43" s="19">
        <f t="shared" si="21"/>
        <v>20</v>
      </c>
      <c r="BL43" s="19">
        <f t="shared" si="21"/>
        <v>20</v>
      </c>
      <c r="BM43" s="19">
        <f t="shared" si="21"/>
        <v>20</v>
      </c>
      <c r="BN43" s="19">
        <f t="shared" si="21"/>
        <v>20</v>
      </c>
      <c r="BO43" s="19">
        <f t="shared" si="21"/>
        <v>20</v>
      </c>
      <c r="BP43" s="19">
        <f t="shared" si="21"/>
        <v>20</v>
      </c>
      <c r="BQ43" s="19">
        <f t="shared" si="21"/>
        <v>20</v>
      </c>
      <c r="BR43" s="19">
        <f t="shared" si="21"/>
        <v>20</v>
      </c>
      <c r="BS43" s="19">
        <f t="shared" si="21"/>
        <v>20</v>
      </c>
    </row>
    <row r="44" spans="2:71" ht="26.6" thickBot="1" x14ac:dyDescent="0.75">
      <c r="B44" s="24">
        <f t="shared" si="11"/>
        <v>0.99900000000000078</v>
      </c>
      <c r="C44" s="25">
        <f t="shared" si="3"/>
        <v>0.99900000000000078</v>
      </c>
      <c r="D44" s="26"/>
      <c r="E44" s="25">
        <f t="shared" si="4"/>
        <v>5.7915937724550908</v>
      </c>
      <c r="F44" s="25">
        <f t="shared" si="5"/>
        <v>-2.8972455089797864E-3</v>
      </c>
      <c r="G44" s="26"/>
      <c r="H44" s="27">
        <f t="shared" si="14"/>
        <v>1.7875219421252613</v>
      </c>
      <c r="I44" s="27"/>
      <c r="J44" s="26">
        <f t="shared" si="7"/>
        <v>1.7875219421252613</v>
      </c>
      <c r="K44" s="28">
        <f t="shared" si="8"/>
        <v>0.91261646712460498</v>
      </c>
      <c r="L44" s="26">
        <f t="shared" si="9"/>
        <v>112.23262575254397</v>
      </c>
      <c r="M44" s="26">
        <f t="shared" ref="M44:AB56" si="22">IF((1-ERF(M$10/SQRT(4*$F$4/($E$4*$C$4)*2*$D$4/$B$4)))*$L44&lt;20,20,(1-ERF(M$10/SQRT(4*$F$4/($E$4*$C$4)*2*$D$4/$B$4)))*$L44)</f>
        <v>110.70846468602875</v>
      </c>
      <c r="N44" s="26">
        <f t="shared" si="22"/>
        <v>109.18474513177257</v>
      </c>
      <c r="O44" s="26">
        <f t="shared" si="22"/>
        <v>107.66190821838555</v>
      </c>
      <c r="P44" s="26">
        <f t="shared" si="22"/>
        <v>106.14039430773548</v>
      </c>
      <c r="Q44" s="26">
        <f t="shared" si="22"/>
        <v>104.6206426129645</v>
      </c>
      <c r="R44" s="26">
        <f t="shared" si="22"/>
        <v>103.10309081816797</v>
      </c>
      <c r="S44" s="26">
        <f t="shared" si="22"/>
        <v>101.58817470028413</v>
      </c>
      <c r="T44" s="26">
        <f t="shared" si="22"/>
        <v>100.07632775373938</v>
      </c>
      <c r="U44" s="26">
        <f t="shared" si="22"/>
        <v>98.567980818387539</v>
      </c>
      <c r="V44" s="26">
        <f t="shared" si="22"/>
        <v>97.063561711275298</v>
      </c>
      <c r="W44" s="26">
        <f t="shared" si="22"/>
        <v>95.56349486275839</v>
      </c>
      <c r="X44" s="26">
        <f t="shared" si="22"/>
        <v>94.068200957483995</v>
      </c>
      <c r="Y44" s="26">
        <f t="shared" si="22"/>
        <v>92.578096580745168</v>
      </c>
      <c r="Z44" s="26">
        <f t="shared" si="22"/>
        <v>91.093593870702549</v>
      </c>
      <c r="AA44" s="26">
        <f t="shared" si="22"/>
        <v>89.615100176956389</v>
      </c>
      <c r="AB44" s="26">
        <f t="shared" si="22"/>
        <v>88.143017725939785</v>
      </c>
      <c r="AC44" s="26">
        <f t="shared" si="20"/>
        <v>86.677743293589913</v>
      </c>
      <c r="AD44" s="26">
        <f t="shared" si="20"/>
        <v>85.219667885739852</v>
      </c>
      <c r="AE44" s="29">
        <f t="shared" si="15"/>
        <v>83.769176426658262</v>
      </c>
      <c r="AF44" s="29">
        <f t="shared" si="15"/>
        <v>82.326647456148251</v>
      </c>
      <c r="AG44" s="29">
        <f t="shared" si="15"/>
        <v>80.89245283559903</v>
      </c>
      <c r="AH44" s="29">
        <f t="shared" si="15"/>
        <v>79.466957463368004</v>
      </c>
      <c r="AI44" s="29">
        <f t="shared" si="15"/>
        <v>78.050518999850979</v>
      </c>
      <c r="AJ44" s="29">
        <f t="shared" si="15"/>
        <v>76.643487602580635</v>
      </c>
      <c r="AK44" s="29">
        <f t="shared" si="15"/>
        <v>75.246205671672797</v>
      </c>
      <c r="AL44" s="29">
        <f t="shared" ref="AL44:BS51" si="23">IF((1-ERF(AL$10/SQRT(4*$F$4/($E$4*$C$4)*2*$D$4/$B$4)))*$L44&lt;20,20,(1-ERF(AL$10/SQRT(4*$F$4/($E$4*$C$4)*2*$D$4/$B$4)))*$L44)</f>
        <v>73.859007605921704</v>
      </c>
      <c r="AM44" s="29">
        <f t="shared" si="23"/>
        <v>72.482219569823044</v>
      </c>
      <c r="AN44" s="29">
        <f t="shared" si="23"/>
        <v>71.116159271784255</v>
      </c>
      <c r="AO44" s="29">
        <f t="shared" si="23"/>
        <v>69.761135753759689</v>
      </c>
      <c r="AP44" s="29">
        <f t="shared" si="23"/>
        <v>68.417449192526604</v>
      </c>
      <c r="AQ44" s="29">
        <f t="shared" si="23"/>
        <v>67.085390712796396</v>
      </c>
      <c r="AR44" s="29">
        <f t="shared" si="23"/>
        <v>65.765242212333348</v>
      </c>
      <c r="AS44" s="29">
        <f t="shared" si="23"/>
        <v>64.457276199230606</v>
      </c>
      <c r="AT44" s="29">
        <f t="shared" si="23"/>
        <v>63.161755641471572</v>
      </c>
      <c r="AU44" s="29">
        <f t="shared" si="23"/>
        <v>61.878933828881451</v>
      </c>
      <c r="AV44" s="29">
        <f t="shared" si="23"/>
        <v>60.609054247552201</v>
      </c>
      <c r="AW44" s="29">
        <f t="shared" si="23"/>
        <v>59.352350466801269</v>
      </c>
      <c r="AX44" s="29">
        <f t="shared" si="23"/>
        <v>58.109046038702438</v>
      </c>
      <c r="AY44" s="29">
        <f t="shared" si="23"/>
        <v>56.879354410204705</v>
      </c>
      <c r="AZ44" s="29">
        <f t="shared" si="23"/>
        <v>55.66347884783373</v>
      </c>
      <c r="BA44" s="29">
        <f t="shared" si="23"/>
        <v>54.461612374948054</v>
      </c>
      <c r="BB44" s="29">
        <f t="shared" si="23"/>
        <v>53.273937721501383</v>
      </c>
      <c r="BC44" s="29">
        <f t="shared" si="23"/>
        <v>52.100627286240929</v>
      </c>
      <c r="BD44" s="29">
        <f t="shared" si="23"/>
        <v>50.941843111251217</v>
      </c>
      <c r="BE44" s="29">
        <f t="shared" si="23"/>
        <v>49.797736868732429</v>
      </c>
      <c r="BF44" s="29">
        <f t="shared" si="23"/>
        <v>48.668449859882735</v>
      </c>
      <c r="BG44" s="29">
        <f t="shared" si="23"/>
        <v>47.554113025734345</v>
      </c>
      <c r="BH44" s="29">
        <f t="shared" si="23"/>
        <v>46.454846969775012</v>
      </c>
      <c r="BI44" s="29">
        <f t="shared" si="23"/>
        <v>45.370761992167893</v>
      </c>
      <c r="BJ44" s="29">
        <f t="shared" si="23"/>
        <v>44.301958135365133</v>
      </c>
      <c r="BK44" s="29">
        <f t="shared" si="23"/>
        <v>20</v>
      </c>
      <c r="BL44" s="29">
        <f t="shared" si="23"/>
        <v>20</v>
      </c>
      <c r="BM44" s="29">
        <f t="shared" si="23"/>
        <v>20</v>
      </c>
      <c r="BN44" s="29">
        <f t="shared" si="23"/>
        <v>20</v>
      </c>
      <c r="BO44" s="29">
        <f t="shared" si="23"/>
        <v>20</v>
      </c>
      <c r="BP44" s="29">
        <f t="shared" si="23"/>
        <v>20</v>
      </c>
      <c r="BQ44" s="29">
        <f t="shared" si="23"/>
        <v>20</v>
      </c>
      <c r="BR44" s="29">
        <f t="shared" si="23"/>
        <v>20</v>
      </c>
      <c r="BS44" s="29">
        <f t="shared" si="23"/>
        <v>20</v>
      </c>
    </row>
    <row r="45" spans="2:71" x14ac:dyDescent="0.4">
      <c r="B45" s="2">
        <f t="shared" si="11"/>
        <v>1.0990000000000009</v>
      </c>
      <c r="C45" s="2">
        <f t="shared" si="3"/>
        <v>1.0990000000000009</v>
      </c>
      <c r="E45" s="2">
        <f t="shared" si="4"/>
        <v>6.0813183233532957</v>
      </c>
      <c r="F45" s="2">
        <f t="shared" si="5"/>
        <v>0.28682730538922402</v>
      </c>
      <c r="I45" s="23">
        <f>(((C45+1)*EXP(E45))*(BESSELK(E45,0)+BESSELK(E45,1)))+(((1-C45)*EXP(F45))*(BESSELK(F45,0)+BESSELK(F45,1)))</f>
        <v>1.5656877575614621</v>
      </c>
      <c r="J45" s="1">
        <f t="shared" si="7"/>
        <v>1.5656877575614621</v>
      </c>
      <c r="K45" s="1">
        <f t="shared" si="8"/>
        <v>0.79935937917894262</v>
      </c>
      <c r="L45" s="18">
        <f t="shared" si="9"/>
        <v>100.78641698619592</v>
      </c>
      <c r="M45" s="19">
        <f t="shared" si="22"/>
        <v>99.417699719056287</v>
      </c>
      <c r="N45" s="19">
        <f t="shared" si="22"/>
        <v>98.049378935901103</v>
      </c>
      <c r="O45" s="19">
        <f t="shared" si="22"/>
        <v>96.681850776192888</v>
      </c>
      <c r="P45" s="19">
        <f t="shared" si="22"/>
        <v>95.315510690849209</v>
      </c>
      <c r="Q45" s="19">
        <f t="shared" si="22"/>
        <v>93.950753099216442</v>
      </c>
      <c r="R45" s="19">
        <f t="shared" si="22"/>
        <v>92.587971047536186</v>
      </c>
      <c r="S45" s="19">
        <f t="shared" si="22"/>
        <v>91.227555869397221</v>
      </c>
      <c r="T45" s="19">
        <f t="shared" si="22"/>
        <v>89.869896848661782</v>
      </c>
      <c r="U45" s="19">
        <f t="shared" si="22"/>
        <v>88.51538088534997</v>
      </c>
      <c r="V45" s="19">
        <f t="shared" si="22"/>
        <v>87.164392164960177</v>
      </c>
      <c r="W45" s="19">
        <f t="shared" si="22"/>
        <v>85.817311831696514</v>
      </c>
      <c r="X45" s="19">
        <f t="shared" si="22"/>
        <v>84.474517666066063</v>
      </c>
      <c r="Y45" s="19">
        <f t="shared" si="22"/>
        <v>83.13638376730043</v>
      </c>
      <c r="Z45" s="19">
        <f t="shared" si="22"/>
        <v>81.803280241046153</v>
      </c>
      <c r="AA45" s="19">
        <f t="shared" si="22"/>
        <v>80.475572892757697</v>
      </c>
      <c r="AB45" s="19">
        <f t="shared" si="22"/>
        <v>79.153622927216077</v>
      </c>
      <c r="AC45" s="19">
        <f t="shared" si="20"/>
        <v>77.837786654583212</v>
      </c>
      <c r="AD45" s="19">
        <f t="shared" si="20"/>
        <v>76.528415203389457</v>
      </c>
      <c r="AE45" s="19">
        <f t="shared" si="15"/>
        <v>75.225854240838004</v>
      </c>
      <c r="AF45" s="19">
        <f t="shared" si="15"/>
        <v>73.930443700795507</v>
      </c>
      <c r="AG45" s="19">
        <f t="shared" si="15"/>
        <v>72.642517519822619</v>
      </c>
      <c r="AH45" s="19">
        <f t="shared" si="15"/>
        <v>71.362403381583164</v>
      </c>
      <c r="AI45" s="19">
        <f t="shared" si="15"/>
        <v>70.090422469953495</v>
      </c>
      <c r="AJ45" s="19">
        <f t="shared" si="15"/>
        <v>68.826889231137272</v>
      </c>
      <c r="AK45" s="19">
        <f t="shared" si="15"/>
        <v>67.572111145072924</v>
      </c>
      <c r="AL45" s="19">
        <f t="shared" si="23"/>
        <v>66.326388506403703</v>
      </c>
      <c r="AM45" s="19">
        <f t="shared" si="23"/>
        <v>65.090014215261363</v>
      </c>
      <c r="AN45" s="19">
        <f t="shared" si="23"/>
        <v>63.863273578095942</v>
      </c>
      <c r="AO45" s="19">
        <f t="shared" si="23"/>
        <v>62.646444118765295</v>
      </c>
      <c r="AP45" s="19">
        <f t="shared" si="23"/>
        <v>61.439795400078289</v>
      </c>
      <c r="AQ45" s="19">
        <f t="shared" si="23"/>
        <v>60.243588855966102</v>
      </c>
      <c r="AR45" s="19">
        <f t="shared" si="23"/>
        <v>59.058077634436529</v>
      </c>
      <c r="AS45" s="19">
        <f t="shared" si="23"/>
        <v>57.883506451445598</v>
      </c>
      <c r="AT45" s="19">
        <f t="shared" si="23"/>
        <v>56.720111455801629</v>
      </c>
      <c r="AU45" s="19">
        <f t="shared" si="23"/>
        <v>55.568120105195945</v>
      </c>
      <c r="AV45" s="19">
        <f t="shared" si="23"/>
        <v>54.427751053434676</v>
      </c>
      <c r="AW45" s="19">
        <f t="shared" si="23"/>
        <v>53.299214048926245</v>
      </c>
      <c r="AX45" s="19">
        <f t="shared" si="23"/>
        <v>52.182709844458657</v>
      </c>
      <c r="AY45" s="19">
        <f t="shared" si="23"/>
        <v>51.078430118281105</v>
      </c>
      <c r="AZ45" s="19">
        <f t="shared" si="23"/>
        <v>49.986557406484827</v>
      </c>
      <c r="BA45" s="19">
        <f t="shared" si="23"/>
        <v>48.90726504665836</v>
      </c>
      <c r="BB45" s="19">
        <f t="shared" si="23"/>
        <v>47.840717132773356</v>
      </c>
      <c r="BC45" s="19">
        <f t="shared" si="23"/>
        <v>46.787068481238222</v>
      </c>
      <c r="BD45" s="19">
        <f t="shared" si="23"/>
        <v>45.746464608038089</v>
      </c>
      <c r="BE45" s="19">
        <f t="shared" si="23"/>
        <v>44.719041716861597</v>
      </c>
      <c r="BF45" s="19">
        <f t="shared" si="23"/>
        <v>43.704926698097196</v>
      </c>
      <c r="BG45" s="19">
        <f t="shared" si="23"/>
        <v>42.704237138564089</v>
      </c>
      <c r="BH45" s="19">
        <f t="shared" si="23"/>
        <v>41.717081341826642</v>
      </c>
      <c r="BI45" s="19">
        <f t="shared" si="23"/>
        <v>40.743558358924268</v>
      </c>
      <c r="BJ45" s="19">
        <f t="shared" si="23"/>
        <v>39.783758029333072</v>
      </c>
      <c r="BK45" s="19">
        <f t="shared" si="23"/>
        <v>20</v>
      </c>
      <c r="BL45" s="19">
        <f t="shared" si="23"/>
        <v>20</v>
      </c>
      <c r="BM45" s="19">
        <f t="shared" si="23"/>
        <v>20</v>
      </c>
      <c r="BN45" s="19">
        <f t="shared" si="23"/>
        <v>20</v>
      </c>
      <c r="BO45" s="19">
        <f t="shared" si="23"/>
        <v>20</v>
      </c>
      <c r="BP45" s="19">
        <f t="shared" si="23"/>
        <v>20</v>
      </c>
      <c r="BQ45" s="19">
        <f t="shared" si="23"/>
        <v>20</v>
      </c>
      <c r="BR45" s="19">
        <f t="shared" si="23"/>
        <v>20</v>
      </c>
      <c r="BS45" s="19">
        <f t="shared" si="23"/>
        <v>20</v>
      </c>
    </row>
    <row r="46" spans="2:71" x14ac:dyDescent="0.4">
      <c r="B46" s="4">
        <f t="shared" si="11"/>
        <v>1.199000000000001</v>
      </c>
      <c r="C46" s="2">
        <f t="shared" si="3"/>
        <v>1.199000000000001</v>
      </c>
      <c r="E46" s="2">
        <f t="shared" si="4"/>
        <v>6.371042874251498</v>
      </c>
      <c r="F46" s="2">
        <f t="shared" si="5"/>
        <v>0.57655185628742778</v>
      </c>
      <c r="I46" s="15">
        <f t="shared" ref="I46:I58" si="24">(((C46+1)*EXP(E46))*(BESSELK(E46,0)+BESSELK(E46,1)))+(((1-C46)*EXP(F46))*(BESSELK(F46,0)+BESSELK(F46,1)))</f>
        <v>1.4520153131516724</v>
      </c>
      <c r="J46" s="1">
        <f t="shared" si="7"/>
        <v>1.4520153131516724</v>
      </c>
      <c r="K46" s="1">
        <f t="shared" si="8"/>
        <v>0.74132409458638526</v>
      </c>
      <c r="L46" s="18">
        <f t="shared" si="9"/>
        <v>94.921141838211014</v>
      </c>
      <c r="M46" s="19">
        <f t="shared" si="22"/>
        <v>93.632077202959977</v>
      </c>
      <c r="N46" s="19">
        <f t="shared" si="22"/>
        <v>92.343385978270106</v>
      </c>
      <c r="O46" s="19">
        <f t="shared" si="22"/>
        <v>91.055441250230118</v>
      </c>
      <c r="P46" s="19">
        <f t="shared" si="22"/>
        <v>89.768615456453716</v>
      </c>
      <c r="Q46" s="19">
        <f t="shared" si="22"/>
        <v>88.483280063015798</v>
      </c>
      <c r="R46" s="19">
        <f t="shared" si="22"/>
        <v>87.199805242794469</v>
      </c>
      <c r="S46" s="19">
        <f t="shared" si="22"/>
        <v>85.91855955568299</v>
      </c>
      <c r="T46" s="19">
        <f t="shared" si="22"/>
        <v>84.639909631132085</v>
      </c>
      <c r="U46" s="19">
        <f t="shared" si="22"/>
        <v>83.364219853478303</v>
      </c>
      <c r="V46" s="19">
        <f t="shared" si="22"/>
        <v>82.091852050508322</v>
      </c>
      <c r="W46" s="19">
        <f t="shared" si="22"/>
        <v>80.823165185702933</v>
      </c>
      <c r="X46" s="19">
        <f t="shared" si="22"/>
        <v>79.558515054596597</v>
      </c>
      <c r="Y46" s="19">
        <f t="shared" si="22"/>
        <v>78.298253985680461</v>
      </c>
      <c r="Z46" s="19">
        <f t="shared" si="22"/>
        <v>77.042730546267663</v>
      </c>
      <c r="AA46" s="19">
        <f t="shared" si="22"/>
        <v>75.792289253729351</v>
      </c>
      <c r="AB46" s="19">
        <f t="shared" si="22"/>
        <v>74.547270292499888</v>
      </c>
      <c r="AC46" s="19">
        <f t="shared" si="20"/>
        <v>73.308009237237314</v>
      </c>
      <c r="AD46" s="19">
        <f t="shared" si="20"/>
        <v>72.074836782513685</v>
      </c>
      <c r="AE46" s="19">
        <f t="shared" si="15"/>
        <v>70.848078479396321</v>
      </c>
      <c r="AF46" s="19">
        <f t="shared" si="15"/>
        <v>69.62805447926813</v>
      </c>
      <c r="AG46" s="19">
        <f t="shared" si="15"/>
        <v>68.415079285219733</v>
      </c>
      <c r="AH46" s="19">
        <f t="shared" si="15"/>
        <v>67.209461511332918</v>
      </c>
      <c r="AI46" s="19">
        <f t="shared" si="15"/>
        <v>66.011503650157692</v>
      </c>
      <c r="AJ46" s="19">
        <f t="shared" si="15"/>
        <v>64.821501848670948</v>
      </c>
      <c r="AK46" s="19">
        <f t="shared" si="15"/>
        <v>63.639745692986736</v>
      </c>
      <c r="AL46" s="19">
        <f t="shared" si="23"/>
        <v>62.466518002072917</v>
      </c>
      <c r="AM46" s="19">
        <f t="shared" si="23"/>
        <v>61.302094630710151</v>
      </c>
      <c r="AN46" s="19">
        <f t="shared" si="23"/>
        <v>60.146744281912405</v>
      </c>
      <c r="AO46" s="19">
        <f t="shared" si="23"/>
        <v>59.000728329010165</v>
      </c>
      <c r="AP46" s="19">
        <f t="shared" si="23"/>
        <v>57.864300647578922</v>
      </c>
      <c r="AQ46" s="19">
        <f t="shared" si="23"/>
        <v>56.737707457377304</v>
      </c>
      <c r="AR46" s="19">
        <f t="shared" si="23"/>
        <v>55.621187174440649</v>
      </c>
      <c r="AS46" s="19">
        <f t="shared" si="23"/>
        <v>54.514970273456576</v>
      </c>
      <c r="AT46" s="19">
        <f t="shared" si="23"/>
        <v>53.419279160531005</v>
      </c>
      <c r="AU46" s="19">
        <f t="shared" si="23"/>
        <v>52.334328056433208</v>
      </c>
      <c r="AV46" s="19">
        <f t="shared" si="23"/>
        <v>51.260322890390221</v>
      </c>
      <c r="AW46" s="19">
        <f t="shared" si="23"/>
        <v>50.197461204481819</v>
      </c>
      <c r="AX46" s="19">
        <f t="shared" si="23"/>
        <v>49.145932068668387</v>
      </c>
      <c r="AY46" s="19">
        <f t="shared" si="23"/>
        <v>48.105916006465115</v>
      </c>
      <c r="AZ46" s="19">
        <f t="shared" si="23"/>
        <v>47.077584931258009</v>
      </c>
      <c r="BA46" s="19">
        <f t="shared" si="23"/>
        <v>46.061102093238112</v>
      </c>
      <c r="BB46" s="19">
        <f t="shared" si="23"/>
        <v>45.056622036912742</v>
      </c>
      <c r="BC46" s="19">
        <f t="shared" si="23"/>
        <v>44.064290569134656</v>
      </c>
      <c r="BD46" s="19">
        <f t="shared" si="23"/>
        <v>43.084244737572348</v>
      </c>
      <c r="BE46" s="19">
        <f t="shared" si="23"/>
        <v>42.116612819527816</v>
      </c>
      <c r="BF46" s="19">
        <f t="shared" si="23"/>
        <v>41.161514320991252</v>
      </c>
      <c r="BG46" s="19">
        <f t="shared" si="23"/>
        <v>40.2190599858057</v>
      </c>
      <c r="BH46" s="19">
        <f t="shared" si="23"/>
        <v>39.289351814799275</v>
      </c>
      <c r="BI46" s="19">
        <f t="shared" si="23"/>
        <v>38.372483094726697</v>
      </c>
      <c r="BJ46" s="19">
        <f t="shared" si="23"/>
        <v>37.468538436847197</v>
      </c>
      <c r="BK46" s="19">
        <f t="shared" si="23"/>
        <v>20</v>
      </c>
      <c r="BL46" s="19">
        <f t="shared" si="23"/>
        <v>20</v>
      </c>
      <c r="BM46" s="19">
        <f t="shared" si="23"/>
        <v>20</v>
      </c>
      <c r="BN46" s="19">
        <f t="shared" si="23"/>
        <v>20</v>
      </c>
      <c r="BO46" s="19">
        <f t="shared" si="23"/>
        <v>20</v>
      </c>
      <c r="BP46" s="19">
        <f t="shared" si="23"/>
        <v>20</v>
      </c>
      <c r="BQ46" s="19">
        <f t="shared" si="23"/>
        <v>20</v>
      </c>
      <c r="BR46" s="19">
        <f t="shared" si="23"/>
        <v>20</v>
      </c>
      <c r="BS46" s="19">
        <f t="shared" si="23"/>
        <v>20</v>
      </c>
    </row>
    <row r="47" spans="2:71" x14ac:dyDescent="0.4">
      <c r="B47" s="4">
        <f t="shared" si="11"/>
        <v>1.299000000000001</v>
      </c>
      <c r="C47" s="2">
        <f t="shared" si="3"/>
        <v>1.299000000000001</v>
      </c>
      <c r="E47" s="2">
        <f t="shared" si="4"/>
        <v>6.6607674251497029</v>
      </c>
      <c r="F47" s="2">
        <f t="shared" si="5"/>
        <v>0.86627640718563159</v>
      </c>
      <c r="I47" s="15">
        <f t="shared" si="24"/>
        <v>1.3683999929627262</v>
      </c>
      <c r="J47" s="1">
        <f t="shared" si="7"/>
        <v>1.3683999929627262</v>
      </c>
      <c r="K47" s="1">
        <f t="shared" si="8"/>
        <v>0.69863442666678366</v>
      </c>
      <c r="L47" s="18">
        <f t="shared" si="9"/>
        <v>90.606755338990197</v>
      </c>
      <c r="M47" s="19">
        <f t="shared" si="22"/>
        <v>89.376281687278208</v>
      </c>
      <c r="N47" s="19">
        <f t="shared" si="22"/>
        <v>88.146164473749536</v>
      </c>
      <c r="O47" s="19">
        <f t="shared" si="22"/>
        <v>86.916759826863128</v>
      </c>
      <c r="P47" s="19">
        <f t="shared" si="22"/>
        <v>85.688423256077542</v>
      </c>
      <c r="Q47" s="19">
        <f t="shared" si="22"/>
        <v>84.461509343471278</v>
      </c>
      <c r="R47" s="19">
        <f t="shared" si="22"/>
        <v>83.236371436704815</v>
      </c>
      <c r="S47" s="19">
        <f t="shared" si="22"/>
        <v>82.013361343767713</v>
      </c>
      <c r="T47" s="19">
        <f t="shared" si="22"/>
        <v>80.792829029950084</v>
      </c>
      <c r="U47" s="19">
        <f t="shared" si="22"/>
        <v>79.575122317473557</v>
      </c>
      <c r="V47" s="19">
        <f t="shared" si="22"/>
        <v>78.360586588210964</v>
      </c>
      <c r="W47" s="19">
        <f t="shared" si="22"/>
        <v>77.149564489918646</v>
      </c>
      <c r="X47" s="19">
        <f t="shared" si="22"/>
        <v>75.942395646397145</v>
      </c>
      <c r="Y47" s="19">
        <f t="shared" si="22"/>
        <v>74.739416371988852</v>
      </c>
      <c r="Z47" s="19">
        <f t="shared" si="22"/>
        <v>73.540959390812404</v>
      </c>
      <c r="AA47" s="19">
        <f t="shared" si="22"/>
        <v>72.347353561123782</v>
      </c>
      <c r="AB47" s="19">
        <f t="shared" si="22"/>
        <v>71.158923605184171</v>
      </c>
      <c r="AC47" s="19">
        <f t="shared" si="20"/>
        <v>69.975989845003539</v>
      </c>
      <c r="AD47" s="19">
        <f t="shared" si="20"/>
        <v>68.798867944317053</v>
      </c>
      <c r="AE47" s="19">
        <f t="shared" si="15"/>
        <v>67.627868657139459</v>
      </c>
      <c r="AF47" s="19">
        <f t="shared" si="15"/>
        <v>66.46329758322922</v>
      </c>
      <c r="AG47" s="19">
        <f t="shared" si="15"/>
        <v>65.305454930780584</v>
      </c>
      <c r="AH47" s="19">
        <f t="shared" si="15"/>
        <v>64.154635286648087</v>
      </c>
      <c r="AI47" s="19">
        <f t="shared" si="15"/>
        <v>63.011127394392318</v>
      </c>
      <c r="AJ47" s="19">
        <f t="shared" si="15"/>
        <v>61.875213940421801</v>
      </c>
      <c r="AK47" s="19">
        <f t="shared" si="15"/>
        <v>60.747171348488699</v>
      </c>
      <c r="AL47" s="19">
        <f t="shared" si="23"/>
        <v>59.627269582781494</v>
      </c>
      <c r="AM47" s="19">
        <f t="shared" si="23"/>
        <v>58.515771959839952</v>
      </c>
      <c r="AN47" s="19">
        <f t="shared" si="23"/>
        <v>57.412934969501585</v>
      </c>
      <c r="AO47" s="19">
        <f t="shared" si="23"/>
        <v>56.319008105071546</v>
      </c>
      <c r="AP47" s="19">
        <f t="shared" si="23"/>
        <v>55.234233702890407</v>
      </c>
      <c r="AQ47" s="19">
        <f t="shared" si="23"/>
        <v>54.158846791456533</v>
      </c>
      <c r="AR47" s="19">
        <f t="shared" si="23"/>
        <v>53.093074950242361</v>
      </c>
      <c r="AS47" s="19">
        <f t="shared" si="23"/>
        <v>52.037138178325328</v>
      </c>
      <c r="AT47" s="19">
        <f t="shared" si="23"/>
        <v>50.991248772936942</v>
      </c>
      <c r="AU47" s="19">
        <f t="shared" si="23"/>
        <v>49.955611218014653</v>
      </c>
      <c r="AV47" s="19">
        <f t="shared" si="23"/>
        <v>48.930422082823533</v>
      </c>
      <c r="AW47" s="19">
        <f t="shared" si="23"/>
        <v>47.915869930696751</v>
      </c>
      <c r="AX47" s="19">
        <f t="shared" si="23"/>
        <v>46.912135237925561</v>
      </c>
      <c r="AY47" s="19">
        <f t="shared" si="23"/>
        <v>45.919390322811843</v>
      </c>
      <c r="AZ47" s="19">
        <f t="shared" si="23"/>
        <v>44.937799284878679</v>
      </c>
      <c r="BA47" s="19">
        <f t="shared" si="23"/>
        <v>43.967517954216511</v>
      </c>
      <c r="BB47" s="19">
        <f t="shared" si="23"/>
        <v>43.008693850925646</v>
      </c>
      <c r="BC47" s="19">
        <f t="shared" si="23"/>
        <v>42.061466154598506</v>
      </c>
      <c r="BD47" s="19">
        <f t="shared" si="23"/>
        <v>41.125965683768555</v>
      </c>
      <c r="BE47" s="19">
        <f t="shared" si="23"/>
        <v>40.202314885236284</v>
      </c>
      <c r="BF47" s="19">
        <f t="shared" si="23"/>
        <v>39.290627833166887</v>
      </c>
      <c r="BG47" s="19">
        <f t="shared" si="23"/>
        <v>38.391010237838373</v>
      </c>
      <c r="BH47" s="19">
        <f t="shared" si="23"/>
        <v>37.503559463904168</v>
      </c>
      <c r="BI47" s="19">
        <f t="shared" si="23"/>
        <v>36.628364558019172</v>
      </c>
      <c r="BJ47" s="19">
        <f t="shared" si="23"/>
        <v>35.765506285664259</v>
      </c>
      <c r="BK47" s="19">
        <f t="shared" si="23"/>
        <v>20</v>
      </c>
      <c r="BL47" s="19">
        <f t="shared" si="23"/>
        <v>20</v>
      </c>
      <c r="BM47" s="19">
        <f t="shared" si="23"/>
        <v>20</v>
      </c>
      <c r="BN47" s="19">
        <f t="shared" si="23"/>
        <v>20</v>
      </c>
      <c r="BO47" s="19">
        <f t="shared" si="23"/>
        <v>20</v>
      </c>
      <c r="BP47" s="19">
        <f t="shared" si="23"/>
        <v>20</v>
      </c>
      <c r="BQ47" s="19">
        <f t="shared" si="23"/>
        <v>20</v>
      </c>
      <c r="BR47" s="19">
        <f t="shared" si="23"/>
        <v>20</v>
      </c>
      <c r="BS47" s="19">
        <f t="shared" si="23"/>
        <v>20</v>
      </c>
    </row>
    <row r="48" spans="2:71" x14ac:dyDescent="0.4">
      <c r="B48" s="4">
        <f t="shared" si="11"/>
        <v>1.3990000000000011</v>
      </c>
      <c r="C48" s="2">
        <f t="shared" si="3"/>
        <v>1.3990000000000011</v>
      </c>
      <c r="E48" s="2">
        <f t="shared" si="4"/>
        <v>6.950491976047906</v>
      </c>
      <c r="F48" s="2">
        <f t="shared" si="5"/>
        <v>1.1560009580838355</v>
      </c>
      <c r="I48" s="15">
        <f t="shared" si="24"/>
        <v>1.3014993507499568</v>
      </c>
      <c r="J48" s="1">
        <f t="shared" si="7"/>
        <v>1.3014993507499568</v>
      </c>
      <c r="K48" s="1">
        <f t="shared" si="8"/>
        <v>0.66447841084076564</v>
      </c>
      <c r="L48" s="18">
        <f t="shared" si="9"/>
        <v>87.154813435284709</v>
      </c>
      <c r="M48" s="19">
        <f t="shared" si="22"/>
        <v>85.971218446690699</v>
      </c>
      <c r="N48" s="19">
        <f t="shared" si="22"/>
        <v>84.787966316675536</v>
      </c>
      <c r="O48" s="19">
        <f t="shared" si="22"/>
        <v>83.605399605893552</v>
      </c>
      <c r="P48" s="19">
        <f t="shared" si="22"/>
        <v>82.423860279581461</v>
      </c>
      <c r="Q48" s="19">
        <f t="shared" si="22"/>
        <v>81.24368941092726</v>
      </c>
      <c r="R48" s="19">
        <f t="shared" si="22"/>
        <v>80.065226885729899</v>
      </c>
      <c r="S48" s="19">
        <f t="shared" si="22"/>
        <v>78.888811108775855</v>
      </c>
      <c r="T48" s="19">
        <f t="shared" si="22"/>
        <v>77.714778712355454</v>
      </c>
      <c r="U48" s="19">
        <f t="shared" si="22"/>
        <v>76.543464267337285</v>
      </c>
      <c r="V48" s="19">
        <f t="shared" si="22"/>
        <v>75.375199997213741</v>
      </c>
      <c r="W48" s="19">
        <f t="shared" si="22"/>
        <v>74.210315495525208</v>
      </c>
      <c r="X48" s="19">
        <f t="shared" si="22"/>
        <v>73.049137447063188</v>
      </c>
      <c r="Y48" s="19">
        <f t="shared" si="22"/>
        <v>71.891989353244938</v>
      </c>
      <c r="Z48" s="19">
        <f t="shared" si="22"/>
        <v>70.739191262044557</v>
      </c>
      <c r="AA48" s="19">
        <f t="shared" si="22"/>
        <v>69.591059502855359</v>
      </c>
      <c r="AB48" s="19">
        <f t="shared" si="22"/>
        <v>68.447906426649254</v>
      </c>
      <c r="AC48" s="19">
        <f t="shared" si="20"/>
        <v>67.310040151787987</v>
      </c>
      <c r="AD48" s="19">
        <f t="shared" si="20"/>
        <v>66.177764315829762</v>
      </c>
      <c r="AE48" s="19">
        <f t="shared" si="15"/>
        <v>65.051377833663153</v>
      </c>
      <c r="AF48" s="19">
        <f t="shared" si="15"/>
        <v>63.93117466228771</v>
      </c>
      <c r="AG48" s="19">
        <f t="shared" si="15"/>
        <v>62.817443572546864</v>
      </c>
      <c r="AH48" s="19">
        <f t="shared" si="15"/>
        <v>61.710467928106496</v>
      </c>
      <c r="AI48" s="19">
        <f t="shared" si="15"/>
        <v>60.61052547195677</v>
      </c>
      <c r="AJ48" s="19">
        <f t="shared" si="15"/>
        <v>59.517888120701478</v>
      </c>
      <c r="AK48" s="19">
        <f t="shared" si="15"/>
        <v>58.43282176688318</v>
      </c>
      <c r="AL48" s="19">
        <f t="shared" si="23"/>
        <v>57.355586089577606</v>
      </c>
      <c r="AM48" s="19">
        <f t="shared" si="23"/>
        <v>56.286434373474314</v>
      </c>
      <c r="AN48" s="19">
        <f t="shared" si="23"/>
        <v>55.225613336644734</v>
      </c>
      <c r="AO48" s="19">
        <f t="shared" si="23"/>
        <v>54.173362967182292</v>
      </c>
      <c r="AP48" s="19">
        <f t="shared" si="23"/>
        <v>53.129916368882292</v>
      </c>
      <c r="AQ48" s="19">
        <f t="shared" si="23"/>
        <v>52.095499616112491</v>
      </c>
      <c r="AR48" s="19">
        <f t="shared" si="23"/>
        <v>51.070331618008161</v>
      </c>
      <c r="AS48" s="19">
        <f t="shared" si="23"/>
        <v>50.054623992107963</v>
      </c>
      <c r="AT48" s="19">
        <f t="shared" si="23"/>
        <v>49.048580947530027</v>
      </c>
      <c r="AU48" s="19">
        <f t="shared" si="23"/>
        <v>48.052399177769814</v>
      </c>
      <c r="AV48" s="19">
        <f t="shared" si="23"/>
        <v>47.066267763184072</v>
      </c>
      <c r="AW48" s="19">
        <f t="shared" si="23"/>
        <v>46.090368083208155</v>
      </c>
      <c r="AX48" s="19">
        <f t="shared" si="23"/>
        <v>45.124873738336156</v>
      </c>
      <c r="AY48" s="19">
        <f t="shared" si="23"/>
        <v>44.16995048187637</v>
      </c>
      <c r="AZ48" s="19">
        <f t="shared" si="23"/>
        <v>43.225756161477854</v>
      </c>
      <c r="BA48" s="19">
        <f t="shared" si="23"/>
        <v>42.2924406704064</v>
      </c>
      <c r="BB48" s="19">
        <f t="shared" si="23"/>
        <v>41.37014590853218</v>
      </c>
      <c r="BC48" s="19">
        <f t="shared" si="23"/>
        <v>40.45900575297469</v>
      </c>
      <c r="BD48" s="19">
        <f t="shared" si="23"/>
        <v>39.559146038334632</v>
      </c>
      <c r="BE48" s="19">
        <f t="shared" si="23"/>
        <v>38.670684546426529</v>
      </c>
      <c r="BF48" s="19">
        <f t="shared" si="23"/>
        <v>37.793731005410805</v>
      </c>
      <c r="BG48" s="19">
        <f t="shared" si="23"/>
        <v>36.928387098208603</v>
      </c>
      <c r="BH48" s="19">
        <f t="shared" si="23"/>
        <v>36.074746480068605</v>
      </c>
      <c r="BI48" s="19">
        <f t="shared" si="23"/>
        <v>35.232894805140631</v>
      </c>
      <c r="BJ48" s="19">
        <f t="shared" si="23"/>
        <v>34.402909761897128</v>
      </c>
      <c r="BK48" s="19">
        <f t="shared" si="23"/>
        <v>20</v>
      </c>
      <c r="BL48" s="19">
        <f t="shared" si="23"/>
        <v>20</v>
      </c>
      <c r="BM48" s="19">
        <f t="shared" si="23"/>
        <v>20</v>
      </c>
      <c r="BN48" s="19">
        <f t="shared" si="23"/>
        <v>20</v>
      </c>
      <c r="BO48" s="19">
        <f t="shared" si="23"/>
        <v>20</v>
      </c>
      <c r="BP48" s="19">
        <f t="shared" si="23"/>
        <v>20</v>
      </c>
      <c r="BQ48" s="19">
        <f t="shared" si="23"/>
        <v>20</v>
      </c>
      <c r="BR48" s="19">
        <f t="shared" si="23"/>
        <v>20</v>
      </c>
      <c r="BS48" s="19">
        <f t="shared" si="23"/>
        <v>20</v>
      </c>
    </row>
    <row r="49" spans="2:71" x14ac:dyDescent="0.4">
      <c r="B49" s="4">
        <f t="shared" si="11"/>
        <v>1.4990000000000012</v>
      </c>
      <c r="C49" s="2">
        <f t="shared" si="3"/>
        <v>1.4990000000000012</v>
      </c>
      <c r="E49" s="2">
        <f t="shared" si="4"/>
        <v>7.240216526946111</v>
      </c>
      <c r="F49" s="2">
        <f t="shared" si="5"/>
        <v>1.4457255089820393</v>
      </c>
      <c r="I49" s="15">
        <f t="shared" si="24"/>
        <v>1.2455882388507871</v>
      </c>
      <c r="J49" s="1">
        <f t="shared" si="7"/>
        <v>1.2455882388507871</v>
      </c>
      <c r="K49" s="1">
        <f t="shared" si="8"/>
        <v>0.63593308213069544</v>
      </c>
      <c r="L49" s="18">
        <f t="shared" si="9"/>
        <v>84.269909738341255</v>
      </c>
      <c r="M49" s="19">
        <f t="shared" si="22"/>
        <v>83.125492821774372</v>
      </c>
      <c r="N49" s="19">
        <f t="shared" si="22"/>
        <v>81.981407414855141</v>
      </c>
      <c r="O49" s="19">
        <f t="shared" si="22"/>
        <v>80.837984739168249</v>
      </c>
      <c r="P49" s="19">
        <f t="shared" si="22"/>
        <v>79.695555440589658</v>
      </c>
      <c r="Q49" s="19">
        <f t="shared" si="22"/>
        <v>78.554449302474225</v>
      </c>
      <c r="R49" s="19">
        <f t="shared" si="22"/>
        <v>77.414994960091406</v>
      </c>
      <c r="S49" s="19">
        <f t="shared" si="22"/>
        <v>76.277519616721065</v>
      </c>
      <c r="T49" s="19">
        <f t="shared" si="22"/>
        <v>75.142348761818155</v>
      </c>
      <c r="U49" s="19">
        <f t="shared" si="22"/>
        <v>74.009805891650814</v>
      </c>
      <c r="V49" s="19">
        <f t="shared" si="22"/>
        <v>72.880212232811274</v>
      </c>
      <c r="W49" s="19">
        <f t="shared" si="22"/>
        <v>71.753886468993599</v>
      </c>
      <c r="X49" s="19">
        <f t="shared" si="22"/>
        <v>70.631144471425145</v>
      </c>
      <c r="Y49" s="19">
        <f t="shared" si="22"/>
        <v>69.512299033331644</v>
      </c>
      <c r="Z49" s="19">
        <f t="shared" si="22"/>
        <v>68.397659608807814</v>
      </c>
      <c r="AA49" s="19">
        <f t="shared" si="22"/>
        <v>67.28753205645593</v>
      </c>
      <c r="AB49" s="19">
        <f t="shared" si="22"/>
        <v>66.18221838814631</v>
      </c>
      <c r="AC49" s="19">
        <f t="shared" si="20"/>
        <v>65.082016523242302</v>
      </c>
      <c r="AD49" s="19">
        <f t="shared" si="20"/>
        <v>63.987220048622397</v>
      </c>
      <c r="AE49" s="19">
        <f t="shared" si="15"/>
        <v>62.898117984820161</v>
      </c>
      <c r="AF49" s="19">
        <f t="shared" si="15"/>
        <v>61.814994558590733</v>
      </c>
      <c r="AG49" s="19">
        <f t="shared" si="15"/>
        <v>60.738128982199648</v>
      </c>
      <c r="AH49" s="19">
        <f t="shared" si="15"/>
        <v>59.667795239717385</v>
      </c>
      <c r="AI49" s="19">
        <f t="shared" si="15"/>
        <v>58.604261880588183</v>
      </c>
      <c r="AJ49" s="19">
        <f t="shared" si="15"/>
        <v>57.547791820728627</v>
      </c>
      <c r="AK49" s="19">
        <f t="shared" si="15"/>
        <v>56.498642151395963</v>
      </c>
      <c r="AL49" s="19">
        <f t="shared" si="23"/>
        <v>55.457063956052025</v>
      </c>
      <c r="AM49" s="19">
        <f t="shared" si="23"/>
        <v>54.423302135432479</v>
      </c>
      <c r="AN49" s="19">
        <f t="shared" si="23"/>
        <v>53.3975952410159</v>
      </c>
      <c r="AO49" s="19">
        <f t="shared" si="23"/>
        <v>52.380175317071263</v>
      </c>
      <c r="AP49" s="19">
        <f t="shared" si="23"/>
        <v>51.371267751445963</v>
      </c>
      <c r="AQ49" s="19">
        <f t="shared" si="23"/>
        <v>50.371091135240292</v>
      </c>
      <c r="AR49" s="19">
        <f t="shared" si="23"/>
        <v>49.379857131497793</v>
      </c>
      <c r="AS49" s="19">
        <f t="shared" si="23"/>
        <v>48.397770353023873</v>
      </c>
      <c r="AT49" s="19">
        <f t="shared" si="23"/>
        <v>47.42502824942887</v>
      </c>
      <c r="AU49" s="19">
        <f t="shared" si="23"/>
        <v>46.461821003474419</v>
      </c>
      <c r="AV49" s="19">
        <f t="shared" si="23"/>
        <v>45.508331436785269</v>
      </c>
      <c r="AW49" s="19">
        <f t="shared" si="23"/>
        <v>44.564734924972278</v>
      </c>
      <c r="AX49" s="19">
        <f t="shared" si="23"/>
        <v>43.631199322195087</v>
      </c>
      <c r="AY49" s="19">
        <f t="shared" si="23"/>
        <v>42.707884895176534</v>
      </c>
      <c r="AZ49" s="19">
        <f t="shared" si="23"/>
        <v>41.794944266664729</v>
      </c>
      <c r="BA49" s="19">
        <f t="shared" si="23"/>
        <v>40.892522368321877</v>
      </c>
      <c r="BB49" s="19">
        <f t="shared" si="23"/>
        <v>40.000756403003201</v>
      </c>
      <c r="BC49" s="19">
        <f t="shared" si="23"/>
        <v>39.11977581637364</v>
      </c>
      <c r="BD49" s="19">
        <f t="shared" si="23"/>
        <v>38.249702277793986</v>
      </c>
      <c r="BE49" s="19">
        <f t="shared" si="23"/>
        <v>37.390649670393458</v>
      </c>
      <c r="BF49" s="19">
        <f t="shared" si="23"/>
        <v>36.542724090230436</v>
      </c>
      <c r="BG49" s="19">
        <f t="shared" si="23"/>
        <v>35.706023854428764</v>
      </c>
      <c r="BH49" s="19">
        <f t="shared" si="23"/>
        <v>34.880639518163115</v>
      </c>
      <c r="BI49" s="19">
        <f t="shared" si="23"/>
        <v>34.066653900352925</v>
      </c>
      <c r="BJ49" s="19">
        <f t="shared" si="23"/>
        <v>33.264142117911469</v>
      </c>
      <c r="BK49" s="19">
        <f t="shared" si="23"/>
        <v>20</v>
      </c>
      <c r="BL49" s="19">
        <f t="shared" si="23"/>
        <v>20</v>
      </c>
      <c r="BM49" s="19">
        <f t="shared" si="23"/>
        <v>20</v>
      </c>
      <c r="BN49" s="19">
        <f t="shared" si="23"/>
        <v>20</v>
      </c>
      <c r="BO49" s="19">
        <f t="shared" si="23"/>
        <v>20</v>
      </c>
      <c r="BP49" s="19">
        <f t="shared" si="23"/>
        <v>20</v>
      </c>
      <c r="BQ49" s="19">
        <f t="shared" si="23"/>
        <v>20</v>
      </c>
      <c r="BR49" s="19">
        <f t="shared" si="23"/>
        <v>20</v>
      </c>
      <c r="BS49" s="19">
        <f t="shared" si="23"/>
        <v>20</v>
      </c>
    </row>
    <row r="50" spans="2:71" x14ac:dyDescent="0.4">
      <c r="B50" s="4">
        <f t="shared" si="11"/>
        <v>1.5990000000000013</v>
      </c>
      <c r="C50" s="2">
        <f t="shared" si="3"/>
        <v>1.5990000000000013</v>
      </c>
      <c r="E50" s="2">
        <f t="shared" si="4"/>
        <v>7.5299410778443132</v>
      </c>
      <c r="F50" s="2">
        <f t="shared" si="5"/>
        <v>1.7354500598802431</v>
      </c>
      <c r="I50" s="15">
        <f t="shared" si="24"/>
        <v>1.1975608640960813</v>
      </c>
      <c r="J50" s="1">
        <f t="shared" si="7"/>
        <v>1.1975608640960813</v>
      </c>
      <c r="K50" s="1">
        <f t="shared" si="8"/>
        <v>0.61141278280402145</v>
      </c>
      <c r="L50" s="18">
        <f t="shared" si="9"/>
        <v>81.791791413057183</v>
      </c>
      <c r="M50" s="19">
        <f t="shared" si="22"/>
        <v>80.68102827091009</v>
      </c>
      <c r="N50" s="19">
        <f t="shared" si="22"/>
        <v>79.570586889733605</v>
      </c>
      <c r="O50" s="19">
        <f t="shared" si="22"/>
        <v>78.460788750906474</v>
      </c>
      <c r="P50" s="19">
        <f t="shared" si="22"/>
        <v>77.351954777028467</v>
      </c>
      <c r="Q50" s="19">
        <f t="shared" si="22"/>
        <v>76.244405053542394</v>
      </c>
      <c r="R50" s="19">
        <f t="shared" si="22"/>
        <v>75.138458551567268</v>
      </c>
      <c r="S50" s="19">
        <f t="shared" si="22"/>
        <v>74.034432852342945</v>
      </c>
      <c r="T50" s="19">
        <f t="shared" si="22"/>
        <v>72.932643873682679</v>
      </c>
      <c r="U50" s="19">
        <f t="shared" si="22"/>
        <v>71.83340559882636</v>
      </c>
      <c r="V50" s="19">
        <f t="shared" si="22"/>
        <v>70.73702980808217</v>
      </c>
      <c r="W50" s="19">
        <f t="shared" si="22"/>
        <v>69.643825813638898</v>
      </c>
      <c r="X50" s="19">
        <f t="shared" si="22"/>
        <v>68.55410019792464</v>
      </c>
      <c r="Y50" s="19">
        <f t="shared" si="22"/>
        <v>67.468156555880398</v>
      </c>
      <c r="Z50" s="19">
        <f t="shared" si="22"/>
        <v>66.386295241509686</v>
      </c>
      <c r="AA50" s="19">
        <f t="shared" si="22"/>
        <v>65.308813119055955</v>
      </c>
      <c r="AB50" s="19">
        <f t="shared" si="22"/>
        <v>64.236003319151209</v>
      </c>
      <c r="AC50" s="19">
        <f t="shared" si="20"/>
        <v>63.168155000268492</v>
      </c>
      <c r="AD50" s="19">
        <f t="shared" si="20"/>
        <v>62.105553115801058</v>
      </c>
      <c r="AE50" s="19">
        <f t="shared" si="15"/>
        <v>61.048478187079347</v>
      </c>
      <c r="AF50" s="19">
        <f t="shared" si="15"/>
        <v>59.997206082625596</v>
      </c>
      <c r="AG50" s="19">
        <f t="shared" si="15"/>
        <v>58.952007803933164</v>
      </c>
      <c r="AH50" s="19">
        <f t="shared" si="15"/>
        <v>57.913149278045417</v>
      </c>
      <c r="AI50" s="19">
        <f t="shared" si="15"/>
        <v>56.88089115719513</v>
      </c>
      <c r="AJ50" s="19">
        <f t="shared" si="15"/>
        <v>55.855488625752074</v>
      </c>
      <c r="AK50" s="19">
        <f t="shared" si="15"/>
        <v>54.837191214711986</v>
      </c>
      <c r="AL50" s="19">
        <f t="shared" si="23"/>
        <v>53.826242623945916</v>
      </c>
      <c r="AM50" s="19">
        <f t="shared" si="23"/>
        <v>52.822880552413679</v>
      </c>
      <c r="AN50" s="19">
        <f t="shared" si="23"/>
        <v>51.827336536530098</v>
      </c>
      <c r="AO50" s="19">
        <f t="shared" si="23"/>
        <v>50.839835796857344</v>
      </c>
      <c r="AP50" s="19">
        <f t="shared" si="23"/>
        <v>49.860597093280866</v>
      </c>
      <c r="AQ50" s="19">
        <f t="shared" si="23"/>
        <v>48.889832588810407</v>
      </c>
      <c r="AR50" s="19">
        <f t="shared" si="23"/>
        <v>47.927747722131734</v>
      </c>
      <c r="AS50" s="19">
        <f t="shared" si="23"/>
        <v>46.97454108901826</v>
      </c>
      <c r="AT50" s="19">
        <f t="shared" si="23"/>
        <v>46.030404332695838</v>
      </c>
      <c r="AU50" s="19">
        <f t="shared" si="23"/>
        <v>45.095522043237217</v>
      </c>
      <c r="AV50" s="19">
        <f t="shared" si="23"/>
        <v>44.170071666046624</v>
      </c>
      <c r="AW50" s="19">
        <f t="shared" si="23"/>
        <v>43.254223419478713</v>
      </c>
      <c r="AX50" s="19">
        <f t="shared" si="23"/>
        <v>42.348140221619602</v>
      </c>
      <c r="AY50" s="19">
        <f t="shared" si="23"/>
        <v>41.451977626241764</v>
      </c>
      <c r="AZ50" s="19">
        <f t="shared" si="23"/>
        <v>40.565883767928675</v>
      </c>
      <c r="BA50" s="19">
        <f t="shared" si="23"/>
        <v>39.689999316349017</v>
      </c>
      <c r="BB50" s="19">
        <f t="shared" si="23"/>
        <v>38.824457439644924</v>
      </c>
      <c r="BC50" s="19">
        <f t="shared" si="23"/>
        <v>37.969383776883262</v>
      </c>
      <c r="BD50" s="19">
        <f t="shared" si="23"/>
        <v>37.124896419503926</v>
      </c>
      <c r="BE50" s="19">
        <f t="shared" si="23"/>
        <v>36.291105901684269</v>
      </c>
      <c r="BF50" s="19">
        <f t="shared" si="23"/>
        <v>35.468115199524604</v>
      </c>
      <c r="BG50" s="19">
        <f t="shared" si="23"/>
        <v>34.656019738945162</v>
      </c>
      <c r="BH50" s="19">
        <f t="shared" si="23"/>
        <v>33.854907412172025</v>
      </c>
      <c r="BI50" s="19">
        <f t="shared" si="23"/>
        <v>33.064858602675457</v>
      </c>
      <c r="BJ50" s="19">
        <f t="shared" si="23"/>
        <v>32.28594621841183</v>
      </c>
      <c r="BK50" s="19">
        <f t="shared" si="23"/>
        <v>20</v>
      </c>
      <c r="BL50" s="19">
        <f t="shared" si="23"/>
        <v>20</v>
      </c>
      <c r="BM50" s="19">
        <f t="shared" si="23"/>
        <v>20</v>
      </c>
      <c r="BN50" s="19">
        <f t="shared" si="23"/>
        <v>20</v>
      </c>
      <c r="BO50" s="19">
        <f t="shared" si="23"/>
        <v>20</v>
      </c>
      <c r="BP50" s="19">
        <f t="shared" si="23"/>
        <v>20</v>
      </c>
      <c r="BQ50" s="19">
        <f t="shared" si="23"/>
        <v>20</v>
      </c>
      <c r="BR50" s="19">
        <f t="shared" si="23"/>
        <v>20</v>
      </c>
      <c r="BS50" s="19">
        <f t="shared" si="23"/>
        <v>20</v>
      </c>
    </row>
    <row r="51" spans="2:71" x14ac:dyDescent="0.4">
      <c r="B51" s="4">
        <f t="shared" si="11"/>
        <v>1.6990000000000014</v>
      </c>
      <c r="C51" s="2">
        <f t="shared" si="3"/>
        <v>1.6990000000000014</v>
      </c>
      <c r="E51" s="2">
        <f t="shared" si="4"/>
        <v>7.8196656287425181</v>
      </c>
      <c r="F51" s="2">
        <f t="shared" si="5"/>
        <v>2.0251746107784467</v>
      </c>
      <c r="I51" s="15">
        <f t="shared" si="24"/>
        <v>1.155506778645923</v>
      </c>
      <c r="J51" s="1">
        <f t="shared" si="7"/>
        <v>1.155506778645923</v>
      </c>
      <c r="K51" s="1">
        <f t="shared" si="8"/>
        <v>0.58994213677321017</v>
      </c>
      <c r="L51" s="18">
        <f t="shared" si="9"/>
        <v>79.621883098489405</v>
      </c>
      <c r="M51" s="19">
        <f t="shared" si="22"/>
        <v>78.540588123453219</v>
      </c>
      <c r="N51" s="19">
        <f t="shared" si="22"/>
        <v>77.4596063731789</v>
      </c>
      <c r="O51" s="19">
        <f t="shared" si="22"/>
        <v>76.379250800253899</v>
      </c>
      <c r="P51" s="19">
        <f t="shared" si="22"/>
        <v>75.299833813310954</v>
      </c>
      <c r="Q51" s="19">
        <f t="shared" si="22"/>
        <v>74.22166700603529</v>
      </c>
      <c r="R51" s="19">
        <f t="shared" si="22"/>
        <v>73.145060887350994</v>
      </c>
      <c r="S51" s="19">
        <f t="shared" si="22"/>
        <v>72.070324613176012</v>
      </c>
      <c r="T51" s="19">
        <f t="shared" si="22"/>
        <v>70.997765720131795</v>
      </c>
      <c r="U51" s="19">
        <f t="shared" si="22"/>
        <v>69.927689861590039</v>
      </c>
      <c r="V51" s="19">
        <f t="shared" si="22"/>
        <v>68.860400546433752</v>
      </c>
      <c r="W51" s="19">
        <f t="shared" si="22"/>
        <v>67.79619888090491</v>
      </c>
      <c r="X51" s="19">
        <f t="shared" si="22"/>
        <v>66.735383313904393</v>
      </c>
      <c r="Y51" s="19">
        <f t="shared" si="22"/>
        <v>65.678249386103033</v>
      </c>
      <c r="Z51" s="19">
        <f t="shared" si="22"/>
        <v>64.625089483215135</v>
      </c>
      <c r="AA51" s="19">
        <f t="shared" si="22"/>
        <v>63.576192593777066</v>
      </c>
      <c r="AB51" s="19">
        <f t="shared" si="22"/>
        <v>62.531844071765185</v>
      </c>
      <c r="AC51" s="19">
        <f t="shared" si="20"/>
        <v>61.492325404376949</v>
      </c>
      <c r="AD51" s="19">
        <f t="shared" si="20"/>
        <v>60.457913985289316</v>
      </c>
      <c r="AE51" s="19">
        <f t="shared" si="15"/>
        <v>59.428882893697548</v>
      </c>
      <c r="AF51" s="19">
        <f t="shared" si="15"/>
        <v>58.40550067942614</v>
      </c>
      <c r="AG51" s="19">
        <f t="shared" si="15"/>
        <v>57.388031154391314</v>
      </c>
      <c r="AH51" s="19">
        <f t="shared" si="15"/>
        <v>56.376733190682714</v>
      </c>
      <c r="AI51" s="19">
        <f t="shared" si="15"/>
        <v>55.371860525518329</v>
      </c>
      <c r="AJ51" s="19">
        <f t="shared" si="15"/>
        <v>54.373661573313697</v>
      </c>
      <c r="AK51" s="19">
        <f t="shared" si="15"/>
        <v>53.382379245092366</v>
      </c>
      <c r="AL51" s="19">
        <f t="shared" si="23"/>
        <v>52.39825077545099</v>
      </c>
      <c r="AM51" s="19">
        <f t="shared" si="23"/>
        <v>51.421507557277096</v>
      </c>
      <c r="AN51" s="19">
        <f t="shared" si="23"/>
        <v>50.452374984403413</v>
      </c>
      <c r="AO51" s="19">
        <f t="shared" si="23"/>
        <v>49.491072302367478</v>
      </c>
      <c r="AP51" s="19">
        <f t="shared" si="23"/>
        <v>48.537812467429617</v>
      </c>
      <c r="AQ51" s="19">
        <f t="shared" si="23"/>
        <v>47.592802013987331</v>
      </c>
      <c r="AR51" s="19">
        <f t="shared" si="23"/>
        <v>46.656240930508162</v>
      </c>
      <c r="AS51" s="19">
        <f t="shared" si="23"/>
        <v>45.728322544087426</v>
      </c>
      <c r="AT51" s="19">
        <f t="shared" si="23"/>
        <v>44.809233413721586</v>
      </c>
      <c r="AU51" s="19">
        <f t="shared" si="23"/>
        <v>43.899153232371759</v>
      </c>
      <c r="AV51" s="19">
        <f t="shared" si="23"/>
        <v>42.998254737876145</v>
      </c>
      <c r="AW51" s="19">
        <f t="shared" si="23"/>
        <v>42.106703632754538</v>
      </c>
      <c r="AX51" s="19">
        <f t="shared" si="23"/>
        <v>41.224658512931839</v>
      </c>
      <c r="AY51" s="19">
        <f t="shared" si="23"/>
        <v>40.352270805392003</v>
      </c>
      <c r="AZ51" s="19">
        <f t="shared" si="23"/>
        <v>39.489684714758575</v>
      </c>
      <c r="BA51" s="19">
        <f t="shared" si="23"/>
        <v>38.637037178781917</v>
      </c>
      <c r="BB51" s="19">
        <f t="shared" si="23"/>
        <v>37.794457832698797</v>
      </c>
      <c r="BC51" s="19">
        <f t="shared" ref="BC51:BS52" si="25">IF((1-ERF(BC$10/SQRT(4*$F$4/($E$4*$C$4)*2*$D$4/$B$4)))*$L51&lt;20,20,(1-ERF(BC$10/SQRT(4*$F$4/($E$4*$C$4)*2*$D$4/$B$4)))*$L51)</f>
        <v>36.962068982414522</v>
      </c>
      <c r="BD51" s="19">
        <f t="shared" si="25"/>
        <v>36.139985586443373</v>
      </c>
      <c r="BE51" s="19">
        <f t="shared" si="25"/>
        <v>35.328315246528703</v>
      </c>
      <c r="BF51" s="19">
        <f t="shared" si="25"/>
        <v>34.527158206850032</v>
      </c>
      <c r="BG51" s="19">
        <f t="shared" si="25"/>
        <v>33.736607361710483</v>
      </c>
      <c r="BH51" s="19">
        <f t="shared" si="25"/>
        <v>32.956748271585369</v>
      </c>
      <c r="BI51" s="19">
        <f t="shared" si="25"/>
        <v>32.187659187398936</v>
      </c>
      <c r="BJ51" s="19">
        <f t="shared" si="25"/>
        <v>31.429411082884329</v>
      </c>
      <c r="BK51" s="19">
        <f t="shared" si="25"/>
        <v>20</v>
      </c>
      <c r="BL51" s="19">
        <f t="shared" si="25"/>
        <v>20</v>
      </c>
      <c r="BM51" s="19">
        <f t="shared" si="25"/>
        <v>20</v>
      </c>
      <c r="BN51" s="19">
        <f t="shared" si="25"/>
        <v>20</v>
      </c>
      <c r="BO51" s="19">
        <f t="shared" si="25"/>
        <v>20</v>
      </c>
      <c r="BP51" s="19">
        <f t="shared" si="25"/>
        <v>20</v>
      </c>
      <c r="BQ51" s="19">
        <f t="shared" si="25"/>
        <v>20</v>
      </c>
      <c r="BR51" s="19">
        <f t="shared" si="25"/>
        <v>20</v>
      </c>
      <c r="BS51" s="19">
        <f t="shared" si="25"/>
        <v>20</v>
      </c>
    </row>
    <row r="52" spans="2:71" x14ac:dyDescent="0.4">
      <c r="B52" s="4">
        <f t="shared" si="11"/>
        <v>1.7990000000000015</v>
      </c>
      <c r="C52" s="2">
        <f t="shared" si="3"/>
        <v>1.7990000000000015</v>
      </c>
      <c r="E52" s="2">
        <f t="shared" si="4"/>
        <v>8.1093901796407213</v>
      </c>
      <c r="F52" s="2">
        <f t="shared" si="5"/>
        <v>2.3148991616766508</v>
      </c>
      <c r="I52" s="15">
        <f t="shared" si="24"/>
        <v>1.1181527430660709</v>
      </c>
      <c r="J52" s="1">
        <f t="shared" si="7"/>
        <v>1.1181527430660709</v>
      </c>
      <c r="K52" s="1">
        <f t="shared" si="8"/>
        <v>0.57087109368257238</v>
      </c>
      <c r="L52" s="18">
        <f t="shared" si="9"/>
        <v>77.69448813745889</v>
      </c>
      <c r="M52" s="19">
        <f t="shared" si="22"/>
        <v>76.639367907419555</v>
      </c>
      <c r="N52" s="19">
        <f t="shared" si="22"/>
        <v>75.584553319957337</v>
      </c>
      <c r="O52" s="19">
        <f t="shared" si="22"/>
        <v>74.530349752063444</v>
      </c>
      <c r="P52" s="19">
        <f t="shared" si="22"/>
        <v>73.477062049941736</v>
      </c>
      <c r="Q52" s="19">
        <f t="shared" si="22"/>
        <v>72.424994264575957</v>
      </c>
      <c r="R52" s="19">
        <f t="shared" si="22"/>
        <v>71.374449388447317</v>
      </c>
      <c r="S52" s="19">
        <f t="shared" si="22"/>
        <v>70.325729093782883</v>
      </c>
      <c r="T52" s="19">
        <f t="shared" si="22"/>
        <v>69.279133472711322</v>
      </c>
      <c r="U52" s="19">
        <f t="shared" si="22"/>
        <v>68.234960779699108</v>
      </c>
      <c r="V52" s="19">
        <f t="shared" si="22"/>
        <v>67.193507176635308</v>
      </c>
      <c r="W52" s="19">
        <f t="shared" si="22"/>
        <v>66.155066480928326</v>
      </c>
      <c r="X52" s="19">
        <f t="shared" si="22"/>
        <v>65.119929916971373</v>
      </c>
      <c r="Y52" s="19">
        <f t="shared" si="22"/>
        <v>64.088385871326636</v>
      </c>
      <c r="Z52" s="19">
        <f t="shared" si="22"/>
        <v>63.060719651971368</v>
      </c>
      <c r="AA52" s="19">
        <f t="shared" si="22"/>
        <v>62.037213251939868</v>
      </c>
      <c r="AB52" s="19">
        <f t="shared" si="22"/>
        <v>61.018145117687666</v>
      </c>
      <c r="AC52" s="19">
        <f t="shared" si="20"/>
        <v>60.003789922493908</v>
      </c>
      <c r="AD52" s="19">
        <f t="shared" si="20"/>
        <v>58.994418345208508</v>
      </c>
      <c r="AE52" s="19">
        <f t="shared" si="15"/>
        <v>57.990296854639674</v>
      </c>
      <c r="AF52" s="19">
        <f t="shared" si="15"/>
        <v>56.991687499866643</v>
      </c>
      <c r="AG52" s="19">
        <f t="shared" si="15"/>
        <v>55.998847706750212</v>
      </c>
      <c r="AH52" s="19">
        <f t="shared" si="15"/>
        <v>55.012030080902271</v>
      </c>
      <c r="AI52" s="19">
        <f t="shared" si="15"/>
        <v>54.031482217362075</v>
      </c>
      <c r="AJ52" s="19">
        <f t="shared" si="15"/>
        <v>53.057446517214736</v>
      </c>
      <c r="AK52" s="19">
        <f t="shared" si="15"/>
        <v>52.09016001137315</v>
      </c>
      <c r="AL52" s="19">
        <f t="shared" ref="AL52:BS56" si="26">IF((1-ERF(AL$10/SQRT(4*$F$4/($E$4*$C$4)*2*$D$4/$B$4)))*$L52&lt;20,20,(1-ERF(AL$10/SQRT(4*$F$4/($E$4*$C$4)*2*$D$4/$B$4)))*$L52)</f>
        <v>51.129854191731738</v>
      </c>
      <c r="AM52" s="19">
        <f t="shared" si="26"/>
        <v>50.176754849885164</v>
      </c>
      <c r="AN52" s="19">
        <f t="shared" si="26"/>
        <v>49.231081923591518</v>
      </c>
      <c r="AO52" s="19">
        <f t="shared" si="26"/>
        <v>48.293049351144539</v>
      </c>
      <c r="AP52" s="19">
        <f t="shared" si="26"/>
        <v>47.362864933804374</v>
      </c>
      <c r="AQ52" s="19">
        <f t="shared" si="26"/>
        <v>46.440730206421378</v>
      </c>
      <c r="AR52" s="19">
        <f t="shared" si="26"/>
        <v>45.526840316372308</v>
      </c>
      <c r="AS52" s="19">
        <f t="shared" si="26"/>
        <v>44.621383910912542</v>
      </c>
      <c r="AT52" s="19">
        <f t="shared" si="26"/>
        <v>43.724543033032944</v>
      </c>
      <c r="AU52" s="19">
        <f t="shared" si="26"/>
        <v>42.836493025894114</v>
      </c>
      <c r="AV52" s="19">
        <f t="shared" si="26"/>
        <v>41.957402445895362</v>
      </c>
      <c r="AW52" s="19">
        <f t="shared" si="26"/>
        <v>41.087432984420474</v>
      </c>
      <c r="AX52" s="19">
        <f t="shared" si="26"/>
        <v>40.226739398286632</v>
      </c>
      <c r="AY52" s="19">
        <f t="shared" si="26"/>
        <v>39.375469448907552</v>
      </c>
      <c r="AZ52" s="19">
        <f t="shared" si="26"/>
        <v>38.533763850167098</v>
      </c>
      <c r="BA52" s="19">
        <f t="shared" si="26"/>
        <v>37.701756224984109</v>
      </c>
      <c r="BB52" s="19">
        <f t="shared" si="26"/>
        <v>36.87957307053464</v>
      </c>
      <c r="BC52" s="19">
        <f t="shared" si="26"/>
        <v>36.067333732083327</v>
      </c>
      <c r="BD52" s="19">
        <f t="shared" si="26"/>
        <v>35.265150385360968</v>
      </c>
      <c r="BE52" s="19">
        <f t="shared" si="26"/>
        <v>34.473128027411697</v>
      </c>
      <c r="BF52" s="19">
        <f t="shared" si="25"/>
        <v>33.691364475819213</v>
      </c>
      <c r="BG52" s="19">
        <f t="shared" si="25"/>
        <v>32.91995037620822</v>
      </c>
      <c r="BH52" s="19">
        <f t="shared" si="25"/>
        <v>32.158969217904463</v>
      </c>
      <c r="BI52" s="19">
        <f t="shared" si="25"/>
        <v>31.408497357623805</v>
      </c>
      <c r="BJ52" s="19">
        <f t="shared" si="25"/>
        <v>30.668604051048916</v>
      </c>
      <c r="BK52" s="19">
        <f t="shared" si="25"/>
        <v>20</v>
      </c>
      <c r="BL52" s="19">
        <f t="shared" si="25"/>
        <v>20</v>
      </c>
      <c r="BM52" s="19">
        <f t="shared" si="25"/>
        <v>20</v>
      </c>
      <c r="BN52" s="19">
        <f t="shared" si="25"/>
        <v>20</v>
      </c>
      <c r="BO52" s="19">
        <f t="shared" si="25"/>
        <v>20</v>
      </c>
      <c r="BP52" s="19">
        <f t="shared" si="25"/>
        <v>20</v>
      </c>
      <c r="BQ52" s="19">
        <f t="shared" si="25"/>
        <v>20</v>
      </c>
      <c r="BR52" s="19">
        <f t="shared" si="25"/>
        <v>20</v>
      </c>
      <c r="BS52" s="19">
        <f t="shared" si="25"/>
        <v>20</v>
      </c>
    </row>
    <row r="53" spans="2:71" x14ac:dyDescent="0.4">
      <c r="B53" s="4">
        <f t="shared" si="11"/>
        <v>1.8990000000000016</v>
      </c>
      <c r="C53" s="2">
        <f t="shared" si="3"/>
        <v>1.8990000000000016</v>
      </c>
      <c r="E53" s="2">
        <f t="shared" si="4"/>
        <v>8.3991147305389262</v>
      </c>
      <c r="F53" s="2">
        <f t="shared" si="5"/>
        <v>2.6046237125748544</v>
      </c>
      <c r="I53" s="15">
        <f t="shared" si="24"/>
        <v>1.0846015799300237</v>
      </c>
      <c r="J53" s="1">
        <f t="shared" si="7"/>
        <v>1.0846015799300237</v>
      </c>
      <c r="K53" s="1">
        <f t="shared" si="8"/>
        <v>0.55374160103268866</v>
      </c>
      <c r="L53" s="18">
        <f t="shared" si="9"/>
        <v>75.963313934690575</v>
      </c>
      <c r="M53" s="19">
        <f t="shared" si="22"/>
        <v>74.931703698305242</v>
      </c>
      <c r="N53" s="19">
        <f t="shared" si="22"/>
        <v>73.900392294225711</v>
      </c>
      <c r="O53" s="19">
        <f t="shared" si="22"/>
        <v>72.869678295089585</v>
      </c>
      <c r="P53" s="19">
        <f t="shared" si="22"/>
        <v>71.83985975457405</v>
      </c>
      <c r="Q53" s="19">
        <f t="shared" si="22"/>
        <v>70.81123394885509</v>
      </c>
      <c r="R53" s="19">
        <f t="shared" si="22"/>
        <v>69.784097119191543</v>
      </c>
      <c r="S53" s="19">
        <f t="shared" si="22"/>
        <v>68.75874421600578</v>
      </c>
      <c r="T53" s="19">
        <f t="shared" si="22"/>
        <v>67.735468644829197</v>
      </c>
      <c r="U53" s="19">
        <f t="shared" si="22"/>
        <v>66.714562014477437</v>
      </c>
      <c r="V53" s="19">
        <f t="shared" si="22"/>
        <v>65.696313887815165</v>
      </c>
      <c r="W53" s="19">
        <f t="shared" si="22"/>
        <v>64.681011535465743</v>
      </c>
      <c r="X53" s="19">
        <f t="shared" si="22"/>
        <v>63.668939692814284</v>
      </c>
      <c r="Y53" s="19">
        <f t="shared" si="22"/>
        <v>62.660380320647029</v>
      </c>
      <c r="Z53" s="19">
        <f t="shared" si="22"/>
        <v>61.655612369761677</v>
      </c>
      <c r="AA53" s="19">
        <f t="shared" si="22"/>
        <v>60.654911549875941</v>
      </c>
      <c r="AB53" s="19">
        <f t="shared" si="22"/>
        <v>59.658550103152969</v>
      </c>
      <c r="AC53" s="19">
        <f t="shared" si="20"/>
        <v>58.666796582652751</v>
      </c>
      <c r="AD53" s="19">
        <f t="shared" si="20"/>
        <v>57.679915636009156</v>
      </c>
      <c r="AE53" s="19">
        <f t="shared" si="15"/>
        <v>56.698167794621746</v>
      </c>
      <c r="AF53" s="19">
        <f t="shared" si="15"/>
        <v>55.721809268640683</v>
      </c>
      <c r="AG53" s="19">
        <f t="shared" si="15"/>
        <v>54.751091748011383</v>
      </c>
      <c r="AH53" s="19">
        <f t="shared" si="15"/>
        <v>53.786262209834248</v>
      </c>
      <c r="AI53" s="19">
        <f t="shared" si="15"/>
        <v>52.827562732281706</v>
      </c>
      <c r="AJ53" s="19">
        <f t="shared" si="15"/>
        <v>51.875230315302758</v>
      </c>
      <c r="AK53" s="19">
        <f t="shared" si="15"/>
        <v>50.929496708331378</v>
      </c>
      <c r="AL53" s="19">
        <f t="shared" si="26"/>
        <v>49.990588245202446</v>
      </c>
      <c r="AM53" s="19">
        <f t="shared" si="26"/>
        <v>49.058725686464101</v>
      </c>
      <c r="AN53" s="19">
        <f t="shared" si="26"/>
        <v>48.134124069262022</v>
      </c>
      <c r="AO53" s="19">
        <f t="shared" si="26"/>
        <v>47.216992564956506</v>
      </c>
      <c r="AP53" s="19">
        <f t="shared" si="26"/>
        <v>46.30753434461846</v>
      </c>
      <c r="AQ53" s="19">
        <f t="shared" si="26"/>
        <v>45.405946452536035</v>
      </c>
      <c r="AR53" s="19">
        <f t="shared" si="26"/>
        <v>44.512419687848251</v>
      </c>
      <c r="AS53" s="19">
        <f t="shared" si="26"/>
        <v>43.627138494407255</v>
      </c>
      <c r="AT53" s="19">
        <f t="shared" si="26"/>
        <v>42.750280858955698</v>
      </c>
      <c r="AU53" s="19">
        <f t="shared" si="26"/>
        <v>41.882018217690323</v>
      </c>
      <c r="AV53" s="19">
        <f t="shared" si="26"/>
        <v>41.022515371267957</v>
      </c>
      <c r="AW53" s="19">
        <f t="shared" si="26"/>
        <v>40.171930408294912</v>
      </c>
      <c r="AX53" s="19">
        <f t="shared" si="26"/>
        <v>39.330414637325603</v>
      </c>
      <c r="AY53" s="19">
        <f t="shared" si="26"/>
        <v>38.498112527381274</v>
      </c>
      <c r="AZ53" s="19">
        <f t="shared" si="26"/>
        <v>37.67516165698509</v>
      </c>
      <c r="BA53" s="19">
        <f t="shared" si="26"/>
        <v>36.86169267169474</v>
      </c>
      <c r="BB53" s="19">
        <f t="shared" si="26"/>
        <v>36.057829250099623</v>
      </c>
      <c r="BC53" s="19">
        <f t="shared" si="26"/>
        <v>35.263688078235269</v>
      </c>
      <c r="BD53" s="19">
        <f t="shared" si="26"/>
        <v>34.479378832353625</v>
      </c>
      <c r="BE53" s="19">
        <f t="shared" si="26"/>
        <v>33.705004169974096</v>
      </c>
      <c r="BF53" s="19">
        <f t="shared" si="26"/>
        <v>32.940659729127113</v>
      </c>
      <c r="BG53" s="19">
        <f t="shared" si="26"/>
        <v>32.186434135688344</v>
      </c>
      <c r="BH53" s="19">
        <f t="shared" si="26"/>
        <v>31.442409018689826</v>
      </c>
      <c r="BI53" s="19">
        <f t="shared" si="26"/>
        <v>30.708659033481222</v>
      </c>
      <c r="BJ53" s="19">
        <f t="shared" si="26"/>
        <v>29.985251892602889</v>
      </c>
      <c r="BK53" s="19">
        <f t="shared" si="26"/>
        <v>20</v>
      </c>
      <c r="BL53" s="19">
        <f t="shared" si="26"/>
        <v>20</v>
      </c>
      <c r="BM53" s="19">
        <f t="shared" si="26"/>
        <v>20</v>
      </c>
      <c r="BN53" s="19">
        <f t="shared" si="26"/>
        <v>20</v>
      </c>
      <c r="BO53" s="19">
        <f t="shared" si="26"/>
        <v>20</v>
      </c>
      <c r="BP53" s="19">
        <f t="shared" si="26"/>
        <v>20</v>
      </c>
      <c r="BQ53" s="19">
        <f t="shared" si="26"/>
        <v>20</v>
      </c>
      <c r="BR53" s="19">
        <f t="shared" si="26"/>
        <v>20</v>
      </c>
      <c r="BS53" s="19">
        <f t="shared" si="26"/>
        <v>20</v>
      </c>
    </row>
    <row r="54" spans="2:71" x14ac:dyDescent="0.4">
      <c r="B54" s="4">
        <f t="shared" si="11"/>
        <v>1.9990000000000017</v>
      </c>
      <c r="C54" s="2">
        <f t="shared" si="3"/>
        <v>1.9990000000000017</v>
      </c>
      <c r="E54" s="2">
        <f t="shared" si="4"/>
        <v>8.6888392814371294</v>
      </c>
      <c r="F54" s="2">
        <f t="shared" si="5"/>
        <v>2.8943482634730584</v>
      </c>
      <c r="I54" s="15">
        <f t="shared" si="24"/>
        <v>1.0541941899123797</v>
      </c>
      <c r="J54" s="1">
        <f t="shared" si="7"/>
        <v>1.0541941899123797</v>
      </c>
      <c r="K54" s="1">
        <f t="shared" si="8"/>
        <v>0.53821715671767856</v>
      </c>
      <c r="L54" s="18">
        <f t="shared" si="9"/>
        <v>74.394352257904359</v>
      </c>
      <c r="M54" s="19">
        <f t="shared" si="22"/>
        <v>73.384049108353878</v>
      </c>
      <c r="N54" s="19">
        <f t="shared" si="22"/>
        <v>72.374038618966196</v>
      </c>
      <c r="O54" s="19">
        <f t="shared" si="22"/>
        <v>71.364613195599176</v>
      </c>
      <c r="P54" s="19">
        <f t="shared" si="22"/>
        <v>70.356064735868983</v>
      </c>
      <c r="Q54" s="19">
        <f t="shared" si="22"/>
        <v>69.348684375949219</v>
      </c>
      <c r="R54" s="19">
        <f t="shared" si="22"/>
        <v>68.342762238471735</v>
      </c>
      <c r="S54" s="19">
        <f t="shared" si="22"/>
        <v>67.338587181893118</v>
      </c>
      <c r="T54" s="19">
        <f t="shared" si="22"/>
        <v>66.336446551687487</v>
      </c>
      <c r="U54" s="19">
        <f t="shared" si="22"/>
        <v>65.336625933722914</v>
      </c>
      <c r="V54" s="19">
        <f t="shared" si="22"/>
        <v>64.339408910174001</v>
      </c>
      <c r="W54" s="19">
        <f t="shared" si="22"/>
        <v>63.345076818318432</v>
      </c>
      <c r="X54" s="19">
        <f t="shared" si="22"/>
        <v>62.353908512559002</v>
      </c>
      <c r="Y54" s="19">
        <f t="shared" si="22"/>
        <v>61.36618013000674</v>
      </c>
      <c r="Z54" s="19">
        <f t="shared" si="22"/>
        <v>60.382164859953058</v>
      </c>
      <c r="AA54" s="19">
        <f t="shared" si="22"/>
        <v>59.402132717551282</v>
      </c>
      <c r="AB54" s="19">
        <f t="shared" si="22"/>
        <v>58.426350322019779</v>
      </c>
      <c r="AC54" s="19">
        <f t="shared" si="20"/>
        <v>57.455080679669223</v>
      </c>
      <c r="AD54" s="19">
        <f t="shared" si="20"/>
        <v>56.488582972047631</v>
      </c>
      <c r="AE54" s="19">
        <f t="shared" si="15"/>
        <v>55.527112349486252</v>
      </c>
      <c r="AF54" s="19">
        <f t="shared" si="15"/>
        <v>54.570919730318906</v>
      </c>
      <c r="AG54" s="19">
        <f t="shared" si="15"/>
        <v>53.620251606035872</v>
      </c>
      <c r="AH54" s="19">
        <f t="shared" si="15"/>
        <v>52.675349852622482</v>
      </c>
      <c r="AI54" s="19">
        <f t="shared" si="15"/>
        <v>51.736451548319543</v>
      </c>
      <c r="AJ54" s="19">
        <f t="shared" si="15"/>
        <v>50.803788798031093</v>
      </c>
      <c r="AK54" s="19">
        <f t="shared" si="15"/>
        <v>49.877588564591349</v>
      </c>
      <c r="AL54" s="19">
        <f t="shared" si="26"/>
        <v>48.958072507090293</v>
      </c>
      <c r="AM54" s="19">
        <f t="shared" si="26"/>
        <v>48.045456826442987</v>
      </c>
      <c r="AN54" s="19">
        <f t="shared" si="26"/>
        <v>47.139952118374339</v>
      </c>
      <c r="AO54" s="19">
        <f t="shared" si="26"/>
        <v>46.241763233976968</v>
      </c>
      <c r="AP54" s="19">
        <f t="shared" si="26"/>
        <v>45.351089147985348</v>
      </c>
      <c r="AQ54" s="19">
        <f t="shared" si="26"/>
        <v>44.468122834894956</v>
      </c>
      <c r="AR54" s="19">
        <f t="shared" si="26"/>
        <v>43.593051153040754</v>
      </c>
      <c r="AS54" s="19">
        <f t="shared" si="26"/>
        <v>42.726054736734191</v>
      </c>
      <c r="AT54" s="19">
        <f t="shared" si="26"/>
        <v>41.867307896543664</v>
      </c>
      <c r="AU54" s="19">
        <f t="shared" si="26"/>
        <v>41.016978527787991</v>
      </c>
      <c r="AV54" s="19">
        <f t="shared" si="26"/>
        <v>40.175228027297834</v>
      </c>
      <c r="AW54" s="19">
        <f t="shared" si="26"/>
        <v>39.342211218485396</v>
      </c>
      <c r="AX54" s="19">
        <f t="shared" si="26"/>
        <v>38.518076284747551</v>
      </c>
      <c r="AY54" s="19">
        <f t="shared" si="26"/>
        <v>37.702964711213127</v>
      </c>
      <c r="AZ54" s="19">
        <f t="shared" si="26"/>
        <v>36.897011234830579</v>
      </c>
      <c r="BA54" s="19">
        <f t="shared" si="26"/>
        <v>36.100343802777786</v>
      </c>
      <c r="BB54" s="19">
        <f t="shared" si="26"/>
        <v>35.313083539161497</v>
      </c>
      <c r="BC54" s="19">
        <f t="shared" si="26"/>
        <v>34.535344719960229</v>
      </c>
      <c r="BD54" s="19">
        <f t="shared" si="26"/>
        <v>33.767234756150387</v>
      </c>
      <c r="BE54" s="19">
        <f t="shared" si="26"/>
        <v>33.008854184942187</v>
      </c>
      <c r="BF54" s="19">
        <f t="shared" si="26"/>
        <v>32.260296669038802</v>
      </c>
      <c r="BG54" s="19">
        <f t="shared" si="26"/>
        <v>31.521649003819093</v>
      </c>
      <c r="BH54" s="19">
        <f t="shared" si="26"/>
        <v>30.792991132332542</v>
      </c>
      <c r="BI54" s="19">
        <f t="shared" si="26"/>
        <v>30.074396167982091</v>
      </c>
      <c r="BJ54" s="19">
        <f t="shared" si="26"/>
        <v>29.365930424759572</v>
      </c>
      <c r="BK54" s="19">
        <f t="shared" si="26"/>
        <v>20</v>
      </c>
      <c r="BL54" s="19">
        <f t="shared" si="26"/>
        <v>20</v>
      </c>
      <c r="BM54" s="19">
        <f t="shared" si="26"/>
        <v>20</v>
      </c>
      <c r="BN54" s="19">
        <f t="shared" si="26"/>
        <v>20</v>
      </c>
      <c r="BO54" s="19">
        <f t="shared" si="26"/>
        <v>20</v>
      </c>
      <c r="BP54" s="19">
        <f t="shared" si="26"/>
        <v>20</v>
      </c>
      <c r="BQ54" s="19">
        <f t="shared" si="26"/>
        <v>20</v>
      </c>
      <c r="BR54" s="19">
        <f t="shared" si="26"/>
        <v>20</v>
      </c>
      <c r="BS54" s="19">
        <f t="shared" si="26"/>
        <v>20</v>
      </c>
    </row>
    <row r="55" spans="2:71" x14ac:dyDescent="0.4">
      <c r="B55" s="4">
        <f>B54+1</f>
        <v>2.9990000000000014</v>
      </c>
      <c r="C55" s="2">
        <f t="shared" si="3"/>
        <v>2.9990000000000014</v>
      </c>
      <c r="E55" s="2">
        <f t="shared" si="4"/>
        <v>11.586084790419164</v>
      </c>
      <c r="F55" s="2">
        <f t="shared" si="5"/>
        <v>5.7915937724550934</v>
      </c>
      <c r="I55" s="15">
        <f t="shared" si="24"/>
        <v>0.85047310892295691</v>
      </c>
      <c r="J55" s="1">
        <f t="shared" si="7"/>
        <v>0.85047310892295691</v>
      </c>
      <c r="K55" s="1">
        <f t="shared" si="8"/>
        <v>0.43420768481697269</v>
      </c>
      <c r="L55" s="18">
        <f t="shared" si="9"/>
        <v>63.882744104741647</v>
      </c>
      <c r="M55" s="19">
        <f t="shared" si="22"/>
        <v>63.015192528417643</v>
      </c>
      <c r="N55" s="19">
        <f t="shared" si="22"/>
        <v>62.147892260609986</v>
      </c>
      <c r="O55" s="19">
        <f t="shared" si="22"/>
        <v>61.281094391462268</v>
      </c>
      <c r="P55" s="19">
        <f t="shared" si="22"/>
        <v>60.41504957468883</v>
      </c>
      <c r="Q55" s="19">
        <f t="shared" si="22"/>
        <v>59.550007810150049</v>
      </c>
      <c r="R55" s="19">
        <f t="shared" si="22"/>
        <v>58.68621822737375</v>
      </c>
      <c r="S55" s="19">
        <f t="shared" si="22"/>
        <v>57.823928870335088</v>
      </c>
      <c r="T55" s="19">
        <f t="shared" si="22"/>
        <v>56.963386483804811</v>
      </c>
      <c r="U55" s="19">
        <f t="shared" si="22"/>
        <v>56.10483630157254</v>
      </c>
      <c r="V55" s="19">
        <f t="shared" si="22"/>
        <v>55.248521836847857</v>
      </c>
      <c r="W55" s="19">
        <f t="shared" si="22"/>
        <v>54.394684675137867</v>
      </c>
      <c r="X55" s="19">
        <f t="shared" si="22"/>
        <v>53.543564269894574</v>
      </c>
      <c r="Y55" s="19">
        <f t="shared" si="22"/>
        <v>52.695397741220056</v>
      </c>
      <c r="Z55" s="19">
        <f t="shared" si="22"/>
        <v>51.850419677911233</v>
      </c>
      <c r="AA55" s="19">
        <f t="shared" si="22"/>
        <v>51.008861943119314</v>
      </c>
      <c r="AB55" s="19">
        <f t="shared" si="22"/>
        <v>50.170953483891786</v>
      </c>
      <c r="AC55" s="19">
        <f t="shared" si="20"/>
        <v>49.336920144857068</v>
      </c>
      <c r="AD55" s="19">
        <f t="shared" si="20"/>
        <v>48.506984486303779</v>
      </c>
      <c r="AE55" s="19">
        <f t="shared" si="15"/>
        <v>47.681365606897657</v>
      </c>
      <c r="AF55" s="19">
        <f t="shared" si="15"/>
        <v>46.860278971270418</v>
      </c>
      <c r="AG55" s="19">
        <f t="shared" si="15"/>
        <v>46.043936242704554</v>
      </c>
      <c r="AH55" s="19">
        <f t="shared" si="15"/>
        <v>45.232545121128979</v>
      </c>
      <c r="AI55" s="19">
        <f t="shared" si="15"/>
        <v>44.426309186629162</v>
      </c>
      <c r="AJ55" s="19">
        <f t="shared" si="15"/>
        <v>43.625427748665281</v>
      </c>
      <c r="AK55" s="19">
        <f t="shared" si="15"/>
        <v>42.830095701180497</v>
      </c>
      <c r="AL55" s="19">
        <f t="shared" si="26"/>
        <v>42.040503383770414</v>
      </c>
      <c r="AM55" s="19">
        <f t="shared" si="26"/>
        <v>41.2568364490728</v>
      </c>
      <c r="AN55" s="19">
        <f t="shared" si="26"/>
        <v>40.479275736524997</v>
      </c>
      <c r="AO55" s="19">
        <f t="shared" si="26"/>
        <v>39.70799715262438</v>
      </c>
      <c r="AP55" s="19">
        <f t="shared" si="26"/>
        <v>38.943171557814772</v>
      </c>
      <c r="AQ55" s="19">
        <f t="shared" si="26"/>
        <v>38.184964660109472</v>
      </c>
      <c r="AR55" s="19">
        <f t="shared" si="26"/>
        <v>37.433536915548949</v>
      </c>
      <c r="AS55" s="19">
        <f t="shared" si="26"/>
        <v>36.689043435578427</v>
      </c>
      <c r="AT55" s="19">
        <f t="shared" si="26"/>
        <v>35.951633901418283</v>
      </c>
      <c r="AU55" s="19">
        <f t="shared" si="26"/>
        <v>35.221452485487028</v>
      </c>
      <c r="AV55" s="19">
        <f t="shared" si="26"/>
        <v>34.498637779923975</v>
      </c>
      <c r="AW55" s="19">
        <f t="shared" si="26"/>
        <v>33.78332273224629</v>
      </c>
      <c r="AX55" s="19">
        <f t="shared" si="26"/>
        <v>33.075634588161954</v>
      </c>
      <c r="AY55" s="19">
        <f t="shared" si="26"/>
        <v>32.375694841547919</v>
      </c>
      <c r="AZ55" s="19">
        <f t="shared" si="26"/>
        <v>31.683619191590189</v>
      </c>
      <c r="BA55" s="19">
        <f t="shared" si="26"/>
        <v>30.999517507070138</v>
      </c>
      <c r="BB55" s="19">
        <f t="shared" si="26"/>
        <v>30.323493797769178</v>
      </c>
      <c r="BC55" s="19">
        <f t="shared" si="26"/>
        <v>29.655646192952112</v>
      </c>
      <c r="BD55" s="19">
        <f t="shared" si="26"/>
        <v>28.996066926877475</v>
      </c>
      <c r="BE55" s="19">
        <f t="shared" si="26"/>
        <v>28.344842331271789</v>
      </c>
      <c r="BF55" s="19">
        <f t="shared" si="26"/>
        <v>27.702052834693347</v>
      </c>
      <c r="BG55" s="19">
        <f t="shared" si="26"/>
        <v>27.067772968700137</v>
      </c>
      <c r="BH55" s="19">
        <f t="shared" si="26"/>
        <v>26.44207138072596</v>
      </c>
      <c r="BI55" s="19">
        <f t="shared" si="26"/>
        <v>25.825010853558343</v>
      </c>
      <c r="BJ55" s="19">
        <f t="shared" si="26"/>
        <v>25.216648331301808</v>
      </c>
      <c r="BK55" s="19">
        <f t="shared" si="26"/>
        <v>20</v>
      </c>
      <c r="BL55" s="19">
        <f t="shared" si="26"/>
        <v>20</v>
      </c>
      <c r="BM55" s="19">
        <f t="shared" si="26"/>
        <v>20</v>
      </c>
      <c r="BN55" s="19">
        <f t="shared" si="26"/>
        <v>20</v>
      </c>
      <c r="BO55" s="19">
        <f t="shared" si="26"/>
        <v>20</v>
      </c>
      <c r="BP55" s="19">
        <f t="shared" si="26"/>
        <v>20</v>
      </c>
      <c r="BQ55" s="19">
        <f t="shared" si="26"/>
        <v>20</v>
      </c>
      <c r="BR55" s="19">
        <f t="shared" si="26"/>
        <v>20</v>
      </c>
      <c r="BS55" s="19">
        <f t="shared" si="26"/>
        <v>20</v>
      </c>
    </row>
    <row r="56" spans="2:71" x14ac:dyDescent="0.4">
      <c r="B56" s="4">
        <f t="shared" ref="B56:B57" si="27">B55+1</f>
        <v>3.9990000000000014</v>
      </c>
      <c r="C56" s="2">
        <f t="shared" si="3"/>
        <v>3.9990000000000014</v>
      </c>
      <c r="E56" s="2">
        <f t="shared" si="4"/>
        <v>14.483330299401199</v>
      </c>
      <c r="F56" s="2">
        <f t="shared" si="5"/>
        <v>8.6888392814371294</v>
      </c>
      <c r="I56" s="15">
        <f t="shared" si="24"/>
        <v>0.7344489683250246</v>
      </c>
      <c r="J56" s="1">
        <f t="shared" si="7"/>
        <v>0.7344489683250246</v>
      </c>
      <c r="K56" s="1">
        <f t="shared" si="8"/>
        <v>0.3749717454987892</v>
      </c>
      <c r="L56" s="18">
        <f t="shared" si="9"/>
        <v>57.896126046612238</v>
      </c>
      <c r="M56" s="19">
        <f t="shared" si="22"/>
        <v>57.109874984315375</v>
      </c>
      <c r="N56" s="19">
        <f t="shared" si="22"/>
        <v>56.323851679760338</v>
      </c>
      <c r="O56" s="19">
        <f t="shared" si="22"/>
        <v>55.538283692780489</v>
      </c>
      <c r="P56" s="19">
        <f t="shared" si="22"/>
        <v>54.753398187678826</v>
      </c>
      <c r="Q56" s="19">
        <f t="shared" si="22"/>
        <v>53.969421736178781</v>
      </c>
      <c r="R56" s="19">
        <f t="shared" si="22"/>
        <v>53.186580121232318</v>
      </c>
      <c r="S56" s="19">
        <f t="shared" si="22"/>
        <v>52.405098141968736</v>
      </c>
      <c r="T56" s="19">
        <f t="shared" si="22"/>
        <v>51.625199420064718</v>
      </c>
      <c r="U56" s="19">
        <f t="shared" si="22"/>
        <v>50.847106207813809</v>
      </c>
      <c r="V56" s="19">
        <f t="shared" si="22"/>
        <v>50.07103919816953</v>
      </c>
      <c r="W56" s="19">
        <f t="shared" si="22"/>
        <v>49.297217337032947</v>
      </c>
      <c r="X56" s="19">
        <f t="shared" si="22"/>
        <v>48.525857638050454</v>
      </c>
      <c r="Y56" s="19">
        <f t="shared" si="22"/>
        <v>47.757175000182784</v>
      </c>
      <c r="Z56" s="19">
        <f t="shared" si="22"/>
        <v>46.991382028300748</v>
      </c>
      <c r="AA56" s="19">
        <f t="shared" si="22"/>
        <v>46.228688857056753</v>
      </c>
      <c r="AB56" s="19">
        <f t="shared" si="22"/>
        <v>45.469302978275138</v>
      </c>
      <c r="AC56" s="19">
        <f t="shared" si="20"/>
        <v>44.713429072096986</v>
      </c>
      <c r="AD56" s="19">
        <f t="shared" si="20"/>
        <v>43.961268842107536</v>
      </c>
      <c r="AE56" s="19">
        <f t="shared" si="15"/>
        <v>43.21302085466688</v>
      </c>
      <c r="AF56" s="19">
        <f t="shared" si="15"/>
        <v>42.468880382655833</v>
      </c>
      <c r="AG56" s="19">
        <f t="shared" si="15"/>
        <v>41.72903925384032</v>
      </c>
      <c r="AH56" s="19">
        <f t="shared" si="15"/>
        <v>40.993685704048858</v>
      </c>
      <c r="AI56" s="19">
        <f t="shared" si="15"/>
        <v>40.263004235347744</v>
      </c>
      <c r="AJ56" s="19">
        <f t="shared" si="15"/>
        <v>39.537175479389418</v>
      </c>
      <c r="AK56" s="19">
        <f t="shared" si="15"/>
        <v>38.816376066098854</v>
      </c>
      <c r="AL56" s="19">
        <f t="shared" si="26"/>
        <v>38.10077849785322</v>
      </c>
      <c r="AM56" s="19">
        <f t="shared" si="26"/>
        <v>37.390551029298884</v>
      </c>
      <c r="AN56" s="19">
        <f t="shared" si="26"/>
        <v>36.685857552939282</v>
      </c>
      <c r="AO56" s="19">
        <f t="shared" si="26"/>
        <v>35.986857490616529</v>
      </c>
      <c r="AP56" s="19">
        <f t="shared" si="26"/>
        <v>35.293705690997989</v>
      </c>
      <c r="AQ56" s="19">
        <f t="shared" si="26"/>
        <v>34.606552333168167</v>
      </c>
      <c r="AR56" s="19">
        <f t="shared" si="26"/>
        <v>33.925542836414749</v>
      </c>
      <c r="AS56" s="19">
        <f t="shared" si="26"/>
        <v>33.250817776286105</v>
      </c>
      <c r="AT56" s="19">
        <f t="shared" si="26"/>
        <v>32.582512806986259</v>
      </c>
      <c r="AU56" s="19">
        <f t="shared" si="26"/>
        <v>31.920758590161501</v>
      </c>
      <c r="AV56" s="19">
        <f t="shared" si="26"/>
        <v>31.265680730121403</v>
      </c>
      <c r="AW56" s="19">
        <f t="shared" si="26"/>
        <v>30.617399715525604</v>
      </c>
      <c r="AX56" s="19">
        <f t="shared" si="26"/>
        <v>29.976030867555927</v>
      </c>
      <c r="AY56" s="19">
        <f t="shared" si="26"/>
        <v>29.341684294582201</v>
      </c>
      <c r="AZ56" s="19">
        <f t="shared" si="26"/>
        <v>28.714464853318884</v>
      </c>
      <c r="BA56" s="19">
        <f t="shared" si="26"/>
        <v>28.094472116458153</v>
      </c>
      <c r="BB56" s="19">
        <f t="shared" si="26"/>
        <v>27.481800346754355</v>
      </c>
      <c r="BC56" s="19">
        <f t="shared" si="26"/>
        <v>26.876538477523741</v>
      </c>
      <c r="BD56" s="19">
        <f t="shared" si="26"/>
        <v>26.278770099512649</v>
      </c>
      <c r="BE56" s="19">
        <f t="shared" si="26"/>
        <v>25.688573454077023</v>
      </c>
      <c r="BF56" s="19">
        <f t="shared" si="26"/>
        <v>25.106021432605836</v>
      </c>
      <c r="BG56" s="19">
        <f t="shared" si="26"/>
        <v>24.531181582110975</v>
      </c>
      <c r="BH56" s="19">
        <f t="shared" si="26"/>
        <v>23.964116116896722</v>
      </c>
      <c r="BI56" s="19">
        <f t="shared" si="26"/>
        <v>23.404881936212337</v>
      </c>
      <c r="BJ56" s="19">
        <f t="shared" si="26"/>
        <v>22.853530647782243</v>
      </c>
      <c r="BK56" s="19">
        <f t="shared" si="26"/>
        <v>20</v>
      </c>
      <c r="BL56" s="19">
        <f t="shared" si="26"/>
        <v>20</v>
      </c>
      <c r="BM56" s="19">
        <f t="shared" si="26"/>
        <v>20</v>
      </c>
      <c r="BN56" s="19">
        <f t="shared" si="26"/>
        <v>20</v>
      </c>
      <c r="BO56" s="19">
        <f t="shared" si="26"/>
        <v>20</v>
      </c>
      <c r="BP56" s="19">
        <f t="shared" si="26"/>
        <v>20</v>
      </c>
      <c r="BQ56" s="19">
        <f t="shared" si="26"/>
        <v>20</v>
      </c>
      <c r="BR56" s="19">
        <f t="shared" si="26"/>
        <v>20</v>
      </c>
      <c r="BS56" s="19">
        <f t="shared" si="26"/>
        <v>20</v>
      </c>
    </row>
    <row r="57" spans="2:71" x14ac:dyDescent="0.4">
      <c r="B57" s="4">
        <f t="shared" si="27"/>
        <v>4.9990000000000014</v>
      </c>
      <c r="C57" s="2">
        <f t="shared" si="3"/>
        <v>4.9990000000000014</v>
      </c>
      <c r="E57" s="2">
        <f t="shared" si="4"/>
        <v>17.380575808383234</v>
      </c>
      <c r="F57" s="2">
        <f t="shared" si="5"/>
        <v>11.586084790419164</v>
      </c>
      <c r="I57" s="15">
        <f t="shared" si="24"/>
        <v>0.65639219059086873</v>
      </c>
      <c r="J57" s="1">
        <f t="shared" si="7"/>
        <v>0.65639219059086873</v>
      </c>
      <c r="K57" s="1">
        <f t="shared" si="8"/>
        <v>0.33511998253459285</v>
      </c>
      <c r="L57" s="18">
        <f t="shared" si="9"/>
        <v>53.868549434241125</v>
      </c>
    </row>
    <row r="58" spans="2:71" ht="20.6" x14ac:dyDescent="0.55000000000000004">
      <c r="B58">
        <v>35</v>
      </c>
      <c r="C58" s="2">
        <f t="shared" si="3"/>
        <v>35</v>
      </c>
      <c r="D58"/>
      <c r="E58" s="2">
        <f t="shared" si="4"/>
        <v>104.30083832335328</v>
      </c>
      <c r="F58" s="2">
        <f>($D$14*($B58-1))/2</f>
        <v>98.506347305389212</v>
      </c>
      <c r="I58" s="15">
        <f t="shared" si="24"/>
        <v>0.2486420843260202</v>
      </c>
      <c r="J58" s="1">
        <f t="shared" si="7"/>
        <v>0.2486420843260202</v>
      </c>
      <c r="K58" s="1">
        <f t="shared" si="8"/>
        <v>0.12694381827074072</v>
      </c>
      <c r="L58" s="18">
        <f>IF($G$4&gt;5,K58*$I$9,K58*$J$9)+20</f>
        <v>32.82944380683147</v>
      </c>
      <c r="M58" s="33" t="s">
        <v>32</v>
      </c>
    </row>
    <row r="59" spans="2:71" x14ac:dyDescent="0.4">
      <c r="B59" t="s">
        <v>25</v>
      </c>
      <c r="C59"/>
      <c r="D59"/>
      <c r="E59" s="44" t="s">
        <v>47</v>
      </c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2:71" x14ac:dyDescent="0.4">
      <c r="B60"/>
      <c r="C60"/>
      <c r="D60"/>
      <c r="E60" s="44" t="s">
        <v>48</v>
      </c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2:71" ht="32.6" x14ac:dyDescent="1">
      <c r="B61" t="s">
        <v>26</v>
      </c>
      <c r="C61" t="s">
        <v>30</v>
      </c>
      <c r="D61" s="30" t="s">
        <v>27</v>
      </c>
      <c r="E61" s="30" t="s">
        <v>31</v>
      </c>
      <c r="F61" s="1" t="s">
        <v>33</v>
      </c>
      <c r="G61" s="30" t="s">
        <v>28</v>
      </c>
      <c r="H61" s="30" t="s">
        <v>29</v>
      </c>
      <c r="I61" s="35">
        <f>MIN(I63:I1042)</f>
        <v>162</v>
      </c>
      <c r="J61" s="35" t="s">
        <v>34</v>
      </c>
      <c r="K61"/>
      <c r="L61"/>
      <c r="M61"/>
      <c r="N61"/>
      <c r="O61"/>
      <c r="P61"/>
      <c r="Q61"/>
      <c r="R61"/>
    </row>
    <row r="62" spans="2:71" ht="41.15" x14ac:dyDescent="0.55000000000000004">
      <c r="B62">
        <v>20</v>
      </c>
      <c r="C62" s="40">
        <v>72000</v>
      </c>
      <c r="D62" s="42">
        <f>6.957*10^-9*B62+2.346*10^-5</f>
        <v>2.3599140000000002E-5</v>
      </c>
      <c r="E62" s="31">
        <f>(-0.0057*B62^2+0.00357*B62+523)</f>
        <v>520.79139999999995</v>
      </c>
      <c r="F62" s="41">
        <v>0.33</v>
      </c>
      <c r="G62" s="31">
        <f>C62*D62*(B62-$B$62)/(1-F62)</f>
        <v>0</v>
      </c>
      <c r="H62" s="31">
        <f>IF(G62&gt;E62,G62-E62,0)</f>
        <v>0</v>
      </c>
      <c r="I62" s="34" t="b">
        <f>IF(H62&gt;0,B62)</f>
        <v>0</v>
      </c>
      <c r="J62"/>
      <c r="K62" s="37" t="s">
        <v>36</v>
      </c>
      <c r="L62" s="36">
        <f>IF(L44&gt;$I$61,2.8788*L44-1365.2,0)</f>
        <v>0</v>
      </c>
      <c r="M62" s="36">
        <f t="shared" ref="M62:BS62" si="28">IF(M44&gt;$I$61,2.8788*M44-1365.2,0)</f>
        <v>0</v>
      </c>
      <c r="N62" s="36">
        <f t="shared" si="28"/>
        <v>0</v>
      </c>
      <c r="O62" s="36">
        <f t="shared" si="28"/>
        <v>0</v>
      </c>
      <c r="P62" s="36">
        <f t="shared" si="28"/>
        <v>0</v>
      </c>
      <c r="Q62" s="36">
        <f t="shared" si="28"/>
        <v>0</v>
      </c>
      <c r="R62" s="36">
        <f t="shared" si="28"/>
        <v>0</v>
      </c>
      <c r="S62" s="36">
        <f t="shared" si="28"/>
        <v>0</v>
      </c>
      <c r="T62" s="36">
        <f t="shared" si="28"/>
        <v>0</v>
      </c>
      <c r="U62" s="36">
        <f t="shared" si="28"/>
        <v>0</v>
      </c>
      <c r="V62" s="36">
        <f t="shared" si="28"/>
        <v>0</v>
      </c>
      <c r="W62" s="36">
        <f t="shared" si="28"/>
        <v>0</v>
      </c>
      <c r="X62" s="36">
        <f t="shared" si="28"/>
        <v>0</v>
      </c>
      <c r="Y62" s="36">
        <f t="shared" si="28"/>
        <v>0</v>
      </c>
      <c r="Z62" s="36">
        <f t="shared" si="28"/>
        <v>0</v>
      </c>
      <c r="AA62" s="36">
        <f t="shared" si="28"/>
        <v>0</v>
      </c>
      <c r="AB62" s="36">
        <f t="shared" si="28"/>
        <v>0</v>
      </c>
      <c r="AC62" s="36">
        <f t="shared" si="28"/>
        <v>0</v>
      </c>
      <c r="AD62" s="36">
        <f t="shared" si="28"/>
        <v>0</v>
      </c>
      <c r="AE62" s="36">
        <f t="shared" si="28"/>
        <v>0</v>
      </c>
      <c r="AF62" s="36">
        <f t="shared" si="28"/>
        <v>0</v>
      </c>
      <c r="AG62" s="36">
        <f t="shared" si="28"/>
        <v>0</v>
      </c>
      <c r="AH62" s="36">
        <f t="shared" si="28"/>
        <v>0</v>
      </c>
      <c r="AI62" s="36">
        <f t="shared" si="28"/>
        <v>0</v>
      </c>
      <c r="AJ62" s="36">
        <f t="shared" si="28"/>
        <v>0</v>
      </c>
      <c r="AK62" s="36">
        <f t="shared" si="28"/>
        <v>0</v>
      </c>
      <c r="AL62" s="36">
        <f t="shared" si="28"/>
        <v>0</v>
      </c>
      <c r="AM62" s="36">
        <f t="shared" si="28"/>
        <v>0</v>
      </c>
      <c r="AN62" s="36">
        <f t="shared" si="28"/>
        <v>0</v>
      </c>
      <c r="AO62" s="36">
        <f t="shared" si="28"/>
        <v>0</v>
      </c>
      <c r="AP62" s="36">
        <f t="shared" si="28"/>
        <v>0</v>
      </c>
      <c r="AQ62" s="36">
        <f t="shared" si="28"/>
        <v>0</v>
      </c>
      <c r="AR62" s="36">
        <f t="shared" si="28"/>
        <v>0</v>
      </c>
      <c r="AS62" s="36">
        <f t="shared" si="28"/>
        <v>0</v>
      </c>
      <c r="AT62" s="36">
        <f t="shared" si="28"/>
        <v>0</v>
      </c>
      <c r="AU62" s="36">
        <f t="shared" si="28"/>
        <v>0</v>
      </c>
      <c r="AV62" s="36">
        <f t="shared" si="28"/>
        <v>0</v>
      </c>
      <c r="AW62" s="36">
        <f t="shared" si="28"/>
        <v>0</v>
      </c>
      <c r="AX62" s="36">
        <f t="shared" si="28"/>
        <v>0</v>
      </c>
      <c r="AY62" s="36">
        <f t="shared" si="28"/>
        <v>0</v>
      </c>
      <c r="AZ62" s="36">
        <f t="shared" si="28"/>
        <v>0</v>
      </c>
      <c r="BA62" s="36">
        <f t="shared" si="28"/>
        <v>0</v>
      </c>
      <c r="BB62" s="36">
        <f t="shared" si="28"/>
        <v>0</v>
      </c>
      <c r="BC62" s="36">
        <f t="shared" si="28"/>
        <v>0</v>
      </c>
      <c r="BD62" s="36">
        <f t="shared" si="28"/>
        <v>0</v>
      </c>
      <c r="BE62" s="36">
        <f t="shared" si="28"/>
        <v>0</v>
      </c>
      <c r="BF62" s="36">
        <f t="shared" si="28"/>
        <v>0</v>
      </c>
      <c r="BG62" s="36">
        <f t="shared" si="28"/>
        <v>0</v>
      </c>
      <c r="BH62" s="36">
        <f t="shared" si="28"/>
        <v>0</v>
      </c>
      <c r="BI62" s="36">
        <f t="shared" si="28"/>
        <v>0</v>
      </c>
      <c r="BJ62" s="36">
        <f t="shared" si="28"/>
        <v>0</v>
      </c>
      <c r="BK62" s="36">
        <f t="shared" si="28"/>
        <v>0</v>
      </c>
      <c r="BL62" s="36">
        <f t="shared" si="28"/>
        <v>0</v>
      </c>
      <c r="BM62" s="36">
        <f t="shared" si="28"/>
        <v>0</v>
      </c>
      <c r="BN62" s="36">
        <f t="shared" si="28"/>
        <v>0</v>
      </c>
      <c r="BO62" s="36">
        <f t="shared" si="28"/>
        <v>0</v>
      </c>
      <c r="BP62" s="36">
        <f t="shared" si="28"/>
        <v>0</v>
      </c>
      <c r="BQ62" s="36">
        <f t="shared" si="28"/>
        <v>0</v>
      </c>
      <c r="BR62" s="36">
        <f t="shared" si="28"/>
        <v>0</v>
      </c>
      <c r="BS62" s="36">
        <f t="shared" si="28"/>
        <v>0</v>
      </c>
    </row>
    <row r="63" spans="2:71" x14ac:dyDescent="0.4">
      <c r="B63">
        <v>21</v>
      </c>
      <c r="C63" s="40">
        <v>72000</v>
      </c>
      <c r="D63" s="42">
        <f t="shared" ref="D63:D126" si="29">6.957*10^-9*B63+2.346*10^-5</f>
        <v>2.3606097000000003E-5</v>
      </c>
      <c r="E63" s="31">
        <f t="shared" ref="E63:E126" si="30">(-0.0057*B63^2+0.00357*B63+523)</f>
        <v>520.56127000000004</v>
      </c>
      <c r="F63" s="41">
        <v>0.33</v>
      </c>
      <c r="G63" s="31">
        <f t="shared" ref="G63:G126" si="31">C63*D63*(B63-$B$62)/(1-F63)</f>
        <v>2.5367746029850751</v>
      </c>
      <c r="H63" s="31">
        <f t="shared" ref="H63:H126" si="32">IF(G63&gt;E63,G63-E63,0)</f>
        <v>0</v>
      </c>
      <c r="I63" s="34" t="b">
        <f t="shared" ref="I63:I126" si="33">IF(H63&gt;0,B63)</f>
        <v>0</v>
      </c>
      <c r="J63"/>
      <c r="K63"/>
      <c r="L63">
        <f>$I$61</f>
        <v>162</v>
      </c>
      <c r="M63">
        <f t="shared" ref="M63:BS63" si="34">$I$61</f>
        <v>162</v>
      </c>
      <c r="N63">
        <f t="shared" si="34"/>
        <v>162</v>
      </c>
      <c r="O63">
        <f t="shared" si="34"/>
        <v>162</v>
      </c>
      <c r="P63">
        <f t="shared" si="34"/>
        <v>162</v>
      </c>
      <c r="Q63">
        <f t="shared" si="34"/>
        <v>162</v>
      </c>
      <c r="R63">
        <f t="shared" si="34"/>
        <v>162</v>
      </c>
      <c r="S63">
        <f t="shared" si="34"/>
        <v>162</v>
      </c>
      <c r="T63">
        <f t="shared" si="34"/>
        <v>162</v>
      </c>
      <c r="U63">
        <f t="shared" si="34"/>
        <v>162</v>
      </c>
      <c r="V63">
        <f t="shared" si="34"/>
        <v>162</v>
      </c>
      <c r="W63">
        <f t="shared" si="34"/>
        <v>162</v>
      </c>
      <c r="X63">
        <f t="shared" si="34"/>
        <v>162</v>
      </c>
      <c r="Y63">
        <f t="shared" si="34"/>
        <v>162</v>
      </c>
      <c r="Z63">
        <f t="shared" si="34"/>
        <v>162</v>
      </c>
      <c r="AA63">
        <f t="shared" si="34"/>
        <v>162</v>
      </c>
      <c r="AB63">
        <f t="shared" si="34"/>
        <v>162</v>
      </c>
      <c r="AC63">
        <f t="shared" si="34"/>
        <v>162</v>
      </c>
      <c r="AD63">
        <f t="shared" si="34"/>
        <v>162</v>
      </c>
      <c r="AE63">
        <f t="shared" si="34"/>
        <v>162</v>
      </c>
      <c r="AF63">
        <f t="shared" si="34"/>
        <v>162</v>
      </c>
      <c r="AG63">
        <f t="shared" si="34"/>
        <v>162</v>
      </c>
      <c r="AH63">
        <f t="shared" si="34"/>
        <v>162</v>
      </c>
      <c r="AI63">
        <f t="shared" si="34"/>
        <v>162</v>
      </c>
      <c r="AJ63">
        <f t="shared" si="34"/>
        <v>162</v>
      </c>
      <c r="AK63">
        <f t="shared" si="34"/>
        <v>162</v>
      </c>
      <c r="AL63">
        <f t="shared" si="34"/>
        <v>162</v>
      </c>
      <c r="AM63">
        <f t="shared" si="34"/>
        <v>162</v>
      </c>
      <c r="AN63">
        <f t="shared" si="34"/>
        <v>162</v>
      </c>
      <c r="AO63">
        <f t="shared" si="34"/>
        <v>162</v>
      </c>
      <c r="AP63">
        <f t="shared" si="34"/>
        <v>162</v>
      </c>
      <c r="AQ63">
        <f t="shared" si="34"/>
        <v>162</v>
      </c>
      <c r="AR63">
        <f t="shared" si="34"/>
        <v>162</v>
      </c>
      <c r="AS63">
        <f t="shared" si="34"/>
        <v>162</v>
      </c>
      <c r="AT63">
        <f t="shared" si="34"/>
        <v>162</v>
      </c>
      <c r="AU63">
        <f t="shared" si="34"/>
        <v>162</v>
      </c>
      <c r="AV63">
        <f t="shared" si="34"/>
        <v>162</v>
      </c>
      <c r="AW63">
        <f t="shared" si="34"/>
        <v>162</v>
      </c>
      <c r="AX63">
        <f t="shared" si="34"/>
        <v>162</v>
      </c>
      <c r="AY63">
        <f t="shared" si="34"/>
        <v>162</v>
      </c>
      <c r="AZ63">
        <f t="shared" si="34"/>
        <v>162</v>
      </c>
      <c r="BA63">
        <f t="shared" si="34"/>
        <v>162</v>
      </c>
      <c r="BB63">
        <f t="shared" si="34"/>
        <v>162</v>
      </c>
      <c r="BC63">
        <f t="shared" si="34"/>
        <v>162</v>
      </c>
      <c r="BD63">
        <f t="shared" si="34"/>
        <v>162</v>
      </c>
      <c r="BE63">
        <f t="shared" si="34"/>
        <v>162</v>
      </c>
      <c r="BF63">
        <f t="shared" si="34"/>
        <v>162</v>
      </c>
      <c r="BG63">
        <f t="shared" si="34"/>
        <v>162</v>
      </c>
      <c r="BH63">
        <f t="shared" si="34"/>
        <v>162</v>
      </c>
      <c r="BI63">
        <f t="shared" si="34"/>
        <v>162</v>
      </c>
      <c r="BJ63">
        <f t="shared" si="34"/>
        <v>162</v>
      </c>
      <c r="BK63">
        <f t="shared" si="34"/>
        <v>162</v>
      </c>
      <c r="BL63">
        <f t="shared" si="34"/>
        <v>162</v>
      </c>
      <c r="BM63">
        <f t="shared" si="34"/>
        <v>162</v>
      </c>
      <c r="BN63">
        <f t="shared" si="34"/>
        <v>162</v>
      </c>
      <c r="BO63">
        <f t="shared" si="34"/>
        <v>162</v>
      </c>
      <c r="BP63">
        <f t="shared" si="34"/>
        <v>162</v>
      </c>
      <c r="BQ63">
        <f t="shared" si="34"/>
        <v>162</v>
      </c>
      <c r="BR63">
        <f t="shared" si="34"/>
        <v>162</v>
      </c>
      <c r="BS63">
        <f t="shared" si="34"/>
        <v>162</v>
      </c>
    </row>
    <row r="64" spans="2:71" x14ac:dyDescent="0.4">
      <c r="B64">
        <v>22</v>
      </c>
      <c r="C64" s="40">
        <v>72000</v>
      </c>
      <c r="D64" s="42">
        <f t="shared" si="29"/>
        <v>2.3613054000000004E-5</v>
      </c>
      <c r="E64" s="31">
        <f t="shared" si="30"/>
        <v>520.31974000000002</v>
      </c>
      <c r="F64" s="41">
        <v>0.33</v>
      </c>
      <c r="G64" s="31">
        <f t="shared" si="31"/>
        <v>5.0750444417910465</v>
      </c>
      <c r="H64" s="31">
        <f t="shared" si="32"/>
        <v>0</v>
      </c>
      <c r="I64" s="34" t="b">
        <f t="shared" si="33"/>
        <v>0</v>
      </c>
      <c r="J64"/>
      <c r="K64"/>
      <c r="L64"/>
      <c r="M64"/>
      <c r="N64"/>
      <c r="O64"/>
      <c r="P64"/>
      <c r="Q64"/>
      <c r="R64"/>
    </row>
    <row r="65" spans="2:18" x14ac:dyDescent="0.4">
      <c r="B65">
        <v>23</v>
      </c>
      <c r="C65" s="40">
        <v>72000</v>
      </c>
      <c r="D65" s="42">
        <f t="shared" si="29"/>
        <v>2.3620011000000001E-5</v>
      </c>
      <c r="E65" s="31">
        <f t="shared" si="30"/>
        <v>520.06681000000003</v>
      </c>
      <c r="F65" s="41">
        <v>0.33</v>
      </c>
      <c r="G65" s="31">
        <f t="shared" si="31"/>
        <v>7.614809516417913</v>
      </c>
      <c r="H65" s="31">
        <f t="shared" si="32"/>
        <v>0</v>
      </c>
      <c r="I65" s="34" t="b">
        <f t="shared" si="33"/>
        <v>0</v>
      </c>
      <c r="J65" t="s">
        <v>26</v>
      </c>
      <c r="K65" t="s">
        <v>41</v>
      </c>
      <c r="L65"/>
      <c r="M65"/>
      <c r="N65"/>
      <c r="O65"/>
      <c r="P65"/>
      <c r="Q65"/>
      <c r="R65"/>
    </row>
    <row r="66" spans="2:18" x14ac:dyDescent="0.4">
      <c r="B66">
        <v>24</v>
      </c>
      <c r="C66" s="40">
        <v>72000</v>
      </c>
      <c r="D66" s="42">
        <f t="shared" si="29"/>
        <v>2.3626968000000002E-5</v>
      </c>
      <c r="E66" s="31">
        <f t="shared" si="30"/>
        <v>519.80247999999995</v>
      </c>
      <c r="F66" s="41">
        <v>0.33</v>
      </c>
      <c r="G66" s="31">
        <f t="shared" si="31"/>
        <v>10.156069826865673</v>
      </c>
      <c r="H66" s="31">
        <f t="shared" si="32"/>
        <v>0</v>
      </c>
      <c r="I66" s="34" t="b">
        <f t="shared" si="33"/>
        <v>0</v>
      </c>
      <c r="J66">
        <v>24</v>
      </c>
      <c r="K66">
        <v>276</v>
      </c>
      <c r="L66"/>
      <c r="M66"/>
      <c r="N66"/>
      <c r="O66"/>
      <c r="P66"/>
      <c r="Q66"/>
      <c r="R66"/>
    </row>
    <row r="67" spans="2:18" x14ac:dyDescent="0.4">
      <c r="B67">
        <v>25</v>
      </c>
      <c r="C67" s="40">
        <v>72000</v>
      </c>
      <c r="D67" s="42">
        <f t="shared" si="29"/>
        <v>2.3633925000000003E-5</v>
      </c>
      <c r="E67" s="31">
        <f t="shared" si="30"/>
        <v>519.52674999999999</v>
      </c>
      <c r="F67" s="41">
        <v>0.33</v>
      </c>
      <c r="G67" s="31">
        <f t="shared" si="31"/>
        <v>12.698825373134332</v>
      </c>
      <c r="H67" s="31">
        <f t="shared" si="32"/>
        <v>0</v>
      </c>
      <c r="I67" s="34" t="b">
        <f t="shared" si="33"/>
        <v>0</v>
      </c>
      <c r="J67">
        <v>100</v>
      </c>
      <c r="K67">
        <v>262</v>
      </c>
      <c r="L67"/>
      <c r="M67"/>
      <c r="N67"/>
      <c r="O67"/>
      <c r="P67"/>
      <c r="Q67"/>
      <c r="R67"/>
    </row>
    <row r="68" spans="2:18" x14ac:dyDescent="0.4">
      <c r="B68">
        <v>26</v>
      </c>
      <c r="C68" s="40">
        <v>72000</v>
      </c>
      <c r="D68" s="42">
        <f t="shared" si="29"/>
        <v>2.3640882000000003E-5</v>
      </c>
      <c r="E68" s="31">
        <f t="shared" si="30"/>
        <v>519.23961999999995</v>
      </c>
      <c r="F68" s="41">
        <v>0.33</v>
      </c>
      <c r="G68" s="31">
        <f t="shared" si="31"/>
        <v>15.243076155223882</v>
      </c>
      <c r="H68" s="31">
        <f t="shared" si="32"/>
        <v>0</v>
      </c>
      <c r="I68" s="34" t="b">
        <f t="shared" si="33"/>
        <v>0</v>
      </c>
      <c r="J68">
        <v>149</v>
      </c>
      <c r="K68">
        <v>214</v>
      </c>
      <c r="L68"/>
      <c r="M68"/>
      <c r="N68"/>
      <c r="O68"/>
      <c r="P68"/>
      <c r="Q68"/>
      <c r="R68"/>
    </row>
    <row r="69" spans="2:18" x14ac:dyDescent="0.4">
      <c r="B69">
        <v>27</v>
      </c>
      <c r="C69" s="40">
        <v>72000</v>
      </c>
      <c r="D69" s="42">
        <f t="shared" si="29"/>
        <v>2.3647839000000001E-5</v>
      </c>
      <c r="E69" s="31">
        <f t="shared" si="30"/>
        <v>518.94109000000003</v>
      </c>
      <c r="F69" s="41">
        <v>0.33</v>
      </c>
      <c r="G69" s="31">
        <f t="shared" si="31"/>
        <v>17.788822173134331</v>
      </c>
      <c r="H69" s="31">
        <f t="shared" si="32"/>
        <v>0</v>
      </c>
      <c r="I69" s="34" t="b">
        <f t="shared" si="33"/>
        <v>0</v>
      </c>
      <c r="J69">
        <v>204</v>
      </c>
      <c r="K69">
        <v>103</v>
      </c>
      <c r="L69"/>
      <c r="M69"/>
      <c r="N69"/>
      <c r="O69"/>
      <c r="P69"/>
      <c r="Q69"/>
      <c r="R69"/>
    </row>
    <row r="70" spans="2:18" x14ac:dyDescent="0.4">
      <c r="B70">
        <v>28</v>
      </c>
      <c r="C70" s="40">
        <v>72000</v>
      </c>
      <c r="D70" s="42">
        <f t="shared" si="29"/>
        <v>2.3654796000000002E-5</v>
      </c>
      <c r="E70" s="31">
        <f t="shared" si="30"/>
        <v>518.63116000000002</v>
      </c>
      <c r="F70" s="41">
        <v>0.33</v>
      </c>
      <c r="G70" s="31">
        <f t="shared" si="31"/>
        <v>20.336063426865675</v>
      </c>
      <c r="H70" s="31">
        <f t="shared" si="32"/>
        <v>0</v>
      </c>
      <c r="I70" s="34" t="b">
        <f t="shared" si="33"/>
        <v>0</v>
      </c>
      <c r="J70">
        <v>260</v>
      </c>
      <c r="K70">
        <v>34</v>
      </c>
      <c r="L70"/>
      <c r="M70"/>
      <c r="N70"/>
      <c r="O70"/>
      <c r="P70"/>
      <c r="Q70"/>
      <c r="R70"/>
    </row>
    <row r="71" spans="2:18" x14ac:dyDescent="0.4">
      <c r="B71">
        <v>29</v>
      </c>
      <c r="C71" s="40">
        <v>72000</v>
      </c>
      <c r="D71" s="42">
        <f t="shared" si="29"/>
        <v>2.3661753000000002E-5</v>
      </c>
      <c r="E71" s="31">
        <f t="shared" si="30"/>
        <v>518.30983000000003</v>
      </c>
      <c r="F71" s="41">
        <v>0.33</v>
      </c>
      <c r="G71" s="31">
        <f t="shared" si="31"/>
        <v>22.884799916417911</v>
      </c>
      <c r="H71" s="31">
        <f t="shared" si="32"/>
        <v>0</v>
      </c>
      <c r="I71" s="34" t="b">
        <f t="shared" si="33"/>
        <v>0</v>
      </c>
      <c r="J71">
        <v>316</v>
      </c>
      <c r="K71">
        <v>19</v>
      </c>
      <c r="L71"/>
      <c r="M71"/>
      <c r="N71"/>
      <c r="O71"/>
      <c r="P71"/>
      <c r="Q71"/>
      <c r="R71"/>
    </row>
    <row r="72" spans="2:18" x14ac:dyDescent="0.4">
      <c r="B72">
        <v>30</v>
      </c>
      <c r="C72" s="40">
        <v>72000</v>
      </c>
      <c r="D72" s="42">
        <f t="shared" si="29"/>
        <v>2.3668710000000003E-5</v>
      </c>
      <c r="E72" s="31">
        <f t="shared" si="30"/>
        <v>517.97709999999995</v>
      </c>
      <c r="F72" s="41">
        <v>0.33</v>
      </c>
      <c r="G72" s="31">
        <f t="shared" si="31"/>
        <v>25.435031641791053</v>
      </c>
      <c r="H72" s="31">
        <f t="shared" si="32"/>
        <v>0</v>
      </c>
      <c r="I72" s="34" t="b">
        <f t="shared" si="33"/>
        <v>0</v>
      </c>
      <c r="J72">
        <v>371</v>
      </c>
      <c r="K72">
        <v>12</v>
      </c>
      <c r="L72"/>
      <c r="M72"/>
      <c r="N72"/>
      <c r="O72"/>
      <c r="P72"/>
      <c r="Q72"/>
      <c r="R72"/>
    </row>
    <row r="73" spans="2:18" x14ac:dyDescent="0.4">
      <c r="B73">
        <v>31</v>
      </c>
      <c r="C73" s="40">
        <v>72000</v>
      </c>
      <c r="D73" s="42">
        <f t="shared" si="29"/>
        <v>2.3675667000000001E-5</v>
      </c>
      <c r="E73" s="31">
        <f t="shared" si="30"/>
        <v>517.63297</v>
      </c>
      <c r="F73" s="41">
        <v>0.33</v>
      </c>
      <c r="G73" s="31">
        <f t="shared" si="31"/>
        <v>27.986758602985081</v>
      </c>
      <c r="H73" s="31">
        <f t="shared" si="32"/>
        <v>0</v>
      </c>
      <c r="I73" s="34" t="b">
        <f t="shared" si="33"/>
        <v>0</v>
      </c>
      <c r="J73"/>
      <c r="K73"/>
      <c r="L73"/>
      <c r="M73"/>
      <c r="N73"/>
      <c r="O73"/>
      <c r="P73"/>
      <c r="Q73"/>
      <c r="R73"/>
    </row>
    <row r="74" spans="2:18" x14ac:dyDescent="0.4">
      <c r="B74">
        <v>32</v>
      </c>
      <c r="C74" s="40">
        <v>72000</v>
      </c>
      <c r="D74" s="42">
        <f t="shared" si="29"/>
        <v>2.3682624000000002E-5</v>
      </c>
      <c r="E74" s="31">
        <f t="shared" si="30"/>
        <v>517.27743999999996</v>
      </c>
      <c r="F74" s="41">
        <v>0.33</v>
      </c>
      <c r="G74" s="31">
        <f t="shared" si="31"/>
        <v>30.539980800000006</v>
      </c>
      <c r="H74" s="31">
        <f t="shared" si="32"/>
        <v>0</v>
      </c>
      <c r="I74" s="34" t="b">
        <f t="shared" si="33"/>
        <v>0</v>
      </c>
      <c r="J74"/>
      <c r="K74"/>
      <c r="L74"/>
      <c r="M74"/>
      <c r="N74"/>
      <c r="O74"/>
      <c r="P74"/>
      <c r="Q74"/>
      <c r="R74"/>
    </row>
    <row r="75" spans="2:18" x14ac:dyDescent="0.4">
      <c r="B75">
        <v>33</v>
      </c>
      <c r="C75" s="40">
        <v>72000</v>
      </c>
      <c r="D75" s="42">
        <f t="shared" si="29"/>
        <v>2.3689581000000002E-5</v>
      </c>
      <c r="E75" s="31">
        <f t="shared" si="30"/>
        <v>516.91051000000004</v>
      </c>
      <c r="F75" s="41">
        <v>0.33</v>
      </c>
      <c r="G75" s="31">
        <f t="shared" si="31"/>
        <v>33.094698232835832</v>
      </c>
      <c r="H75" s="31">
        <f t="shared" si="32"/>
        <v>0</v>
      </c>
      <c r="I75" s="34" t="b">
        <f t="shared" si="33"/>
        <v>0</v>
      </c>
      <c r="J75" t="s">
        <v>26</v>
      </c>
      <c r="K75" t="s">
        <v>42</v>
      </c>
      <c r="L75"/>
      <c r="M75"/>
      <c r="N75"/>
      <c r="O75"/>
      <c r="P75"/>
      <c r="Q75"/>
      <c r="R75"/>
    </row>
    <row r="76" spans="2:18" x14ac:dyDescent="0.4">
      <c r="B76">
        <v>34</v>
      </c>
      <c r="C76" s="40">
        <v>72000</v>
      </c>
      <c r="D76" s="42">
        <f t="shared" si="29"/>
        <v>2.3696538000000003E-5</v>
      </c>
      <c r="E76" s="31">
        <f t="shared" si="30"/>
        <v>516.53218000000004</v>
      </c>
      <c r="F76" s="41">
        <v>0.33</v>
      </c>
      <c r="G76" s="31">
        <f t="shared" si="31"/>
        <v>35.650910901492551</v>
      </c>
      <c r="H76" s="31">
        <f t="shared" si="32"/>
        <v>0</v>
      </c>
      <c r="I76" s="34" t="b">
        <f t="shared" si="33"/>
        <v>0</v>
      </c>
      <c r="J76">
        <v>20</v>
      </c>
      <c r="K76">
        <f>23.6*10^-6</f>
        <v>2.3600000000000001E-5</v>
      </c>
      <c r="L76">
        <f>6.957*10^-9*J76+2.346*10^-5</f>
        <v>2.3599140000000002E-5</v>
      </c>
      <c r="M76"/>
      <c r="N76"/>
      <c r="O76"/>
      <c r="P76"/>
      <c r="Q76"/>
      <c r="R76"/>
    </row>
    <row r="77" spans="2:18" x14ac:dyDescent="0.4">
      <c r="B77">
        <v>35</v>
      </c>
      <c r="C77" s="40">
        <v>72000</v>
      </c>
      <c r="D77" s="42">
        <f t="shared" si="29"/>
        <v>2.3703495000000004E-5</v>
      </c>
      <c r="E77" s="31">
        <f t="shared" si="30"/>
        <v>516.14245000000005</v>
      </c>
      <c r="F77" s="41">
        <v>0.33</v>
      </c>
      <c r="G77" s="31">
        <f t="shared" si="31"/>
        <v>38.208618805970161</v>
      </c>
      <c r="H77" s="31">
        <f t="shared" si="32"/>
        <v>0</v>
      </c>
      <c r="I77" s="34" t="b">
        <f t="shared" si="33"/>
        <v>0</v>
      </c>
      <c r="J77">
        <v>250</v>
      </c>
      <c r="K77">
        <f>25.2*10^-6</f>
        <v>2.5199999999999999E-5</v>
      </c>
      <c r="L77">
        <f>6.957*10^-9*J77+2.346*10^-5</f>
        <v>2.5199250000000001E-5</v>
      </c>
      <c r="M77"/>
      <c r="N77"/>
      <c r="O77"/>
      <c r="P77"/>
      <c r="Q77"/>
      <c r="R77"/>
    </row>
    <row r="78" spans="2:18" x14ac:dyDescent="0.4">
      <c r="B78">
        <v>36</v>
      </c>
      <c r="C78" s="40">
        <v>72000</v>
      </c>
      <c r="D78" s="42">
        <f t="shared" si="29"/>
        <v>2.3710452000000001E-5</v>
      </c>
      <c r="E78" s="31">
        <f t="shared" si="30"/>
        <v>515.74131999999997</v>
      </c>
      <c r="F78" s="41">
        <v>0.33</v>
      </c>
      <c r="G78" s="31">
        <f t="shared" si="31"/>
        <v>40.767821946268668</v>
      </c>
      <c r="H78" s="31">
        <f t="shared" si="32"/>
        <v>0</v>
      </c>
      <c r="I78" s="34" t="b">
        <f t="shared" si="33"/>
        <v>0</v>
      </c>
      <c r="J78"/>
      <c r="K78"/>
      <c r="L78"/>
      <c r="M78"/>
      <c r="N78"/>
      <c r="O78"/>
      <c r="P78"/>
      <c r="Q78"/>
      <c r="R78"/>
    </row>
    <row r="79" spans="2:18" x14ac:dyDescent="0.4">
      <c r="B79">
        <v>37</v>
      </c>
      <c r="C79" s="40">
        <v>72000</v>
      </c>
      <c r="D79" s="42">
        <f t="shared" si="29"/>
        <v>2.3717409000000002E-5</v>
      </c>
      <c r="E79" s="31">
        <f t="shared" si="30"/>
        <v>515.32879000000003</v>
      </c>
      <c r="F79" s="41">
        <v>0.33</v>
      </c>
      <c r="G79" s="31">
        <f t="shared" si="31"/>
        <v>43.328520322388066</v>
      </c>
      <c r="H79" s="31">
        <f t="shared" si="32"/>
        <v>0</v>
      </c>
      <c r="I79" s="34" t="b">
        <f t="shared" si="33"/>
        <v>0</v>
      </c>
      <c r="J79"/>
      <c r="K79"/>
      <c r="L79"/>
      <c r="M79"/>
      <c r="N79"/>
      <c r="O79"/>
      <c r="P79"/>
      <c r="Q79"/>
      <c r="R79"/>
    </row>
    <row r="80" spans="2:18" x14ac:dyDescent="0.4">
      <c r="B80">
        <v>38</v>
      </c>
      <c r="C80" s="40">
        <v>72000</v>
      </c>
      <c r="D80" s="42">
        <f t="shared" si="29"/>
        <v>2.3724366000000003E-5</v>
      </c>
      <c r="E80" s="31">
        <f t="shared" si="30"/>
        <v>514.90485999999999</v>
      </c>
      <c r="F80" s="41">
        <v>0.33</v>
      </c>
      <c r="G80" s="31">
        <f t="shared" si="31"/>
        <v>45.890713934328375</v>
      </c>
      <c r="H80" s="31">
        <f t="shared" si="32"/>
        <v>0</v>
      </c>
      <c r="I80" s="34" t="b">
        <f t="shared" si="33"/>
        <v>0</v>
      </c>
      <c r="J80">
        <f t="array" ref="J80:N88">LINEST(K66:K72,(J66:J72)^{1,2,3,4},TRUE,TRUE)</f>
        <v>-9.4125888277686698E-8</v>
      </c>
      <c r="K80">
        <v>1.0097053648153174E-4</v>
      </c>
      <c r="L80">
        <v>-3.4099592177365322E-2</v>
      </c>
      <c r="M80">
        <v>3.0020170334124479</v>
      </c>
      <c r="N80">
        <v>220.85501992639655</v>
      </c>
      <c r="O80"/>
      <c r="P80"/>
      <c r="Q80"/>
      <c r="R80"/>
    </row>
    <row r="81" spans="2:18" x14ac:dyDescent="0.4">
      <c r="B81">
        <v>39</v>
      </c>
      <c r="C81" s="40">
        <v>72000</v>
      </c>
      <c r="D81" s="42">
        <f t="shared" si="29"/>
        <v>2.3731323000000004E-5</v>
      </c>
      <c r="E81" s="31">
        <f t="shared" si="30"/>
        <v>514.46952999999996</v>
      </c>
      <c r="F81" s="41">
        <v>0.33</v>
      </c>
      <c r="G81" s="31">
        <f t="shared" si="31"/>
        <v>48.454402782089574</v>
      </c>
      <c r="H81" s="31">
        <f t="shared" si="32"/>
        <v>0</v>
      </c>
      <c r="I81" s="34" t="b">
        <f t="shared" si="33"/>
        <v>0</v>
      </c>
      <c r="J81">
        <v>6.818031523973282E-8</v>
      </c>
      <c r="K81">
        <v>5.4472367538411086E-5</v>
      </c>
      <c r="L81">
        <v>1.4314609250938495E-2</v>
      </c>
      <c r="M81">
        <v>1.3635402768655596</v>
      </c>
      <c r="N81">
        <v>34.527890518339831</v>
      </c>
      <c r="O81"/>
      <c r="P81"/>
      <c r="Q81"/>
      <c r="R81"/>
    </row>
    <row r="82" spans="2:18" x14ac:dyDescent="0.4">
      <c r="B82">
        <v>40</v>
      </c>
      <c r="C82" s="40">
        <v>72000</v>
      </c>
      <c r="D82" s="42">
        <f t="shared" si="29"/>
        <v>2.3738280000000001E-5</v>
      </c>
      <c r="E82" s="31">
        <f t="shared" si="30"/>
        <v>514.02279999999996</v>
      </c>
      <c r="F82" s="41">
        <v>0.33</v>
      </c>
      <c r="G82" s="31">
        <f t="shared" si="31"/>
        <v>51.019586865671641</v>
      </c>
      <c r="H82" s="31">
        <f t="shared" si="32"/>
        <v>0</v>
      </c>
      <c r="I82" s="34" t="b">
        <f t="shared" si="33"/>
        <v>0</v>
      </c>
      <c r="J82">
        <v>0.99444157717563786</v>
      </c>
      <c r="K82">
        <v>15.093598769640856</v>
      </c>
      <c r="L82" t="e">
        <v>#N/A</v>
      </c>
      <c r="M82" t="e">
        <v>#N/A</v>
      </c>
      <c r="N82" t="e">
        <v>#N/A</v>
      </c>
      <c r="O82"/>
      <c r="P82"/>
      <c r="Q82"/>
      <c r="R82"/>
    </row>
    <row r="83" spans="2:18" x14ac:dyDescent="0.4">
      <c r="B83">
        <v>41</v>
      </c>
      <c r="C83" s="40">
        <v>72000</v>
      </c>
      <c r="D83" s="42">
        <f t="shared" si="29"/>
        <v>2.3745237000000002E-5</v>
      </c>
      <c r="E83" s="31">
        <f t="shared" si="30"/>
        <v>513.56466999999998</v>
      </c>
      <c r="F83" s="41">
        <v>0.33</v>
      </c>
      <c r="G83" s="31">
        <f t="shared" si="31"/>
        <v>53.586266185074642</v>
      </c>
      <c r="H83" s="31">
        <f t="shared" si="32"/>
        <v>0</v>
      </c>
      <c r="I83" s="34" t="b">
        <f t="shared" si="33"/>
        <v>0</v>
      </c>
      <c r="J83">
        <v>89.453574206074549</v>
      </c>
      <c r="K83">
        <v>2</v>
      </c>
      <c r="L83" t="e">
        <v>#N/A</v>
      </c>
      <c r="M83" t="e">
        <v>#N/A</v>
      </c>
      <c r="N83" t="e">
        <v>#N/A</v>
      </c>
      <c r="O83"/>
      <c r="P83"/>
      <c r="Q83"/>
      <c r="R83"/>
    </row>
    <row r="84" spans="2:18" x14ac:dyDescent="0.4">
      <c r="B84">
        <v>42</v>
      </c>
      <c r="C84" s="40">
        <v>72000</v>
      </c>
      <c r="D84" s="42">
        <f t="shared" si="29"/>
        <v>2.3752194000000003E-5</v>
      </c>
      <c r="E84" s="31">
        <f t="shared" si="30"/>
        <v>513.09514000000001</v>
      </c>
      <c r="F84" s="41">
        <v>0.33</v>
      </c>
      <c r="G84" s="31">
        <f t="shared" si="31"/>
        <v>56.154440740298526</v>
      </c>
      <c r="H84" s="31">
        <f t="shared" si="32"/>
        <v>0</v>
      </c>
      <c r="I84" s="34" t="b">
        <f t="shared" si="33"/>
        <v>0</v>
      </c>
      <c r="J84">
        <v>81516.080838076465</v>
      </c>
      <c r="K84">
        <v>455.63344763780793</v>
      </c>
      <c r="L84" t="e">
        <v>#N/A</v>
      </c>
      <c r="M84" t="e">
        <v>#N/A</v>
      </c>
      <c r="N84" t="e">
        <v>#N/A</v>
      </c>
      <c r="O84"/>
      <c r="P84"/>
      <c r="Q84"/>
      <c r="R84"/>
    </row>
    <row r="85" spans="2:18" x14ac:dyDescent="0.4">
      <c r="B85">
        <v>43</v>
      </c>
      <c r="C85" s="40">
        <v>72000</v>
      </c>
      <c r="D85" s="42">
        <f t="shared" si="29"/>
        <v>2.3759151000000004E-5</v>
      </c>
      <c r="E85" s="31">
        <f t="shared" si="30"/>
        <v>512.61420999999996</v>
      </c>
      <c r="F85" s="41">
        <v>0.33</v>
      </c>
      <c r="G85" s="31">
        <f t="shared" si="31"/>
        <v>58.7241105313433</v>
      </c>
      <c r="H85" s="31">
        <f t="shared" si="32"/>
        <v>0</v>
      </c>
      <c r="I85" s="34" t="b">
        <f t="shared" si="33"/>
        <v>0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/>
      <c r="P85"/>
      <c r="Q85"/>
      <c r="R85"/>
    </row>
    <row r="86" spans="2:18" x14ac:dyDescent="0.4">
      <c r="B86">
        <v>44</v>
      </c>
      <c r="C86" s="40">
        <v>72000</v>
      </c>
      <c r="D86" s="42">
        <f t="shared" si="29"/>
        <v>2.3766108000000001E-5</v>
      </c>
      <c r="E86" s="31">
        <f t="shared" si="30"/>
        <v>512.12188000000003</v>
      </c>
      <c r="F86" s="41">
        <v>0.33</v>
      </c>
      <c r="G86" s="31">
        <f t="shared" si="31"/>
        <v>61.295275558208964</v>
      </c>
      <c r="H86" s="31">
        <f t="shared" si="32"/>
        <v>0</v>
      </c>
      <c r="I86" s="34" t="b">
        <f t="shared" si="33"/>
        <v>0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/>
      <c r="P86"/>
      <c r="Q86"/>
      <c r="R86"/>
    </row>
    <row r="87" spans="2:18" x14ac:dyDescent="0.4">
      <c r="B87">
        <v>45</v>
      </c>
      <c r="C87" s="40">
        <v>72000</v>
      </c>
      <c r="D87" s="42">
        <f t="shared" si="29"/>
        <v>2.3773065000000002E-5</v>
      </c>
      <c r="E87" s="31">
        <f t="shared" si="30"/>
        <v>511.61815000000001</v>
      </c>
      <c r="F87" s="41">
        <v>0.33</v>
      </c>
      <c r="G87" s="31">
        <f t="shared" si="31"/>
        <v>63.867935820895525</v>
      </c>
      <c r="H87" s="31">
        <f t="shared" si="32"/>
        <v>0</v>
      </c>
      <c r="I87" s="34" t="b">
        <f t="shared" si="33"/>
        <v>0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/>
      <c r="P87"/>
      <c r="Q87"/>
      <c r="R87"/>
    </row>
    <row r="88" spans="2:18" x14ac:dyDescent="0.4">
      <c r="B88">
        <v>46</v>
      </c>
      <c r="C88" s="40">
        <v>72000</v>
      </c>
      <c r="D88" s="42">
        <f t="shared" si="29"/>
        <v>2.3780022000000003E-5</v>
      </c>
      <c r="E88" s="31">
        <f t="shared" si="30"/>
        <v>511.10302000000001</v>
      </c>
      <c r="F88" s="41">
        <v>0.33</v>
      </c>
      <c r="G88" s="31">
        <f t="shared" si="31"/>
        <v>66.442091319402991</v>
      </c>
      <c r="H88" s="31">
        <f t="shared" si="32"/>
        <v>0</v>
      </c>
      <c r="I88" s="34" t="b">
        <f t="shared" si="33"/>
        <v>0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/>
      <c r="P88"/>
      <c r="Q88"/>
      <c r="R88"/>
    </row>
    <row r="89" spans="2:18" x14ac:dyDescent="0.4">
      <c r="B89">
        <v>47</v>
      </c>
      <c r="C89" s="40">
        <v>72000</v>
      </c>
      <c r="D89" s="42">
        <f t="shared" si="29"/>
        <v>2.3786979000000004E-5</v>
      </c>
      <c r="E89" s="31">
        <f t="shared" si="30"/>
        <v>510.57648999999998</v>
      </c>
      <c r="F89" s="41">
        <v>0.33</v>
      </c>
      <c r="G89" s="31">
        <f t="shared" si="31"/>
        <v>69.017742053731354</v>
      </c>
      <c r="H89" s="31">
        <f t="shared" si="32"/>
        <v>0</v>
      </c>
      <c r="I89" s="34" t="b">
        <f t="shared" si="33"/>
        <v>0</v>
      </c>
      <c r="J89"/>
      <c r="K89"/>
      <c r="L89"/>
      <c r="M89"/>
      <c r="N89"/>
      <c r="O89"/>
      <c r="P89"/>
      <c r="Q89"/>
      <c r="R89"/>
    </row>
    <row r="90" spans="2:18" x14ac:dyDescent="0.4">
      <c r="B90">
        <v>48</v>
      </c>
      <c r="C90" s="40">
        <v>72000</v>
      </c>
      <c r="D90" s="42">
        <f t="shared" si="29"/>
        <v>2.3793936000000001E-5</v>
      </c>
      <c r="E90" s="31">
        <f t="shared" si="30"/>
        <v>510.03856000000002</v>
      </c>
      <c r="F90" s="41">
        <v>0.33</v>
      </c>
      <c r="G90" s="31">
        <f t="shared" si="31"/>
        <v>71.5948880238806</v>
      </c>
      <c r="H90" s="31">
        <f t="shared" si="32"/>
        <v>0</v>
      </c>
      <c r="I90" s="34" t="b">
        <f t="shared" si="33"/>
        <v>0</v>
      </c>
    </row>
    <row r="91" spans="2:18" x14ac:dyDescent="0.4">
      <c r="B91">
        <v>49</v>
      </c>
      <c r="C91" s="40">
        <v>72000</v>
      </c>
      <c r="D91" s="42">
        <f t="shared" si="29"/>
        <v>2.3800893000000002E-5</v>
      </c>
      <c r="E91" s="31">
        <f t="shared" si="30"/>
        <v>509.48923000000002</v>
      </c>
      <c r="F91" s="41">
        <v>0.33</v>
      </c>
      <c r="G91" s="31">
        <f t="shared" si="31"/>
        <v>74.173529229850757</v>
      </c>
      <c r="H91" s="31">
        <f t="shared" si="32"/>
        <v>0</v>
      </c>
      <c r="I91" s="34" t="b">
        <f t="shared" si="33"/>
        <v>0</v>
      </c>
    </row>
    <row r="92" spans="2:18" x14ac:dyDescent="0.4">
      <c r="B92">
        <v>50</v>
      </c>
      <c r="C92" s="40">
        <v>72000</v>
      </c>
      <c r="D92" s="42">
        <f t="shared" si="29"/>
        <v>2.3807850000000003E-5</v>
      </c>
      <c r="E92" s="31">
        <f t="shared" si="30"/>
        <v>508.92849999999999</v>
      </c>
      <c r="F92" s="41">
        <v>0.33</v>
      </c>
      <c r="G92" s="31">
        <f t="shared" si="31"/>
        <v>76.753665671641812</v>
      </c>
      <c r="H92" s="31">
        <f t="shared" si="32"/>
        <v>0</v>
      </c>
      <c r="I92" s="34" t="b">
        <f t="shared" si="33"/>
        <v>0</v>
      </c>
    </row>
    <row r="93" spans="2:18" x14ac:dyDescent="0.4">
      <c r="B93">
        <v>51</v>
      </c>
      <c r="C93" s="40">
        <v>72000</v>
      </c>
      <c r="D93" s="42">
        <f t="shared" si="29"/>
        <v>2.3814807000000004E-5</v>
      </c>
      <c r="E93" s="31">
        <f t="shared" si="30"/>
        <v>508.35636999999997</v>
      </c>
      <c r="F93" s="41">
        <v>0.33</v>
      </c>
      <c r="G93" s="31">
        <f t="shared" si="31"/>
        <v>79.33529734925375</v>
      </c>
      <c r="H93" s="31">
        <f t="shared" si="32"/>
        <v>0</v>
      </c>
      <c r="I93" s="34" t="b">
        <f t="shared" si="33"/>
        <v>0</v>
      </c>
    </row>
    <row r="94" spans="2:18" x14ac:dyDescent="0.4">
      <c r="B94">
        <v>52</v>
      </c>
      <c r="C94" s="40">
        <v>72000</v>
      </c>
      <c r="D94" s="42">
        <f t="shared" si="29"/>
        <v>2.3821764000000001E-5</v>
      </c>
      <c r="E94" s="31">
        <f t="shared" si="30"/>
        <v>507.77283999999997</v>
      </c>
      <c r="F94" s="41">
        <v>0.33</v>
      </c>
      <c r="G94" s="31">
        <f t="shared" si="31"/>
        <v>81.918424262686585</v>
      </c>
      <c r="H94" s="31">
        <f t="shared" si="32"/>
        <v>0</v>
      </c>
      <c r="I94" s="34" t="b">
        <f t="shared" si="33"/>
        <v>0</v>
      </c>
    </row>
    <row r="95" spans="2:18" x14ac:dyDescent="0.4">
      <c r="B95">
        <v>53</v>
      </c>
      <c r="C95" s="40">
        <v>72000</v>
      </c>
      <c r="D95" s="42">
        <f t="shared" si="29"/>
        <v>2.3828721000000002E-5</v>
      </c>
      <c r="E95" s="31">
        <f t="shared" si="30"/>
        <v>507.17791</v>
      </c>
      <c r="F95" s="41">
        <v>0.33</v>
      </c>
      <c r="G95" s="31">
        <f t="shared" si="31"/>
        <v>84.503046411940318</v>
      </c>
      <c r="H95" s="31">
        <f t="shared" si="32"/>
        <v>0</v>
      </c>
      <c r="I95" s="34" t="b">
        <f t="shared" si="33"/>
        <v>0</v>
      </c>
    </row>
    <row r="96" spans="2:18" x14ac:dyDescent="0.4">
      <c r="B96">
        <v>54</v>
      </c>
      <c r="C96" s="40">
        <v>72000</v>
      </c>
      <c r="D96" s="42">
        <f t="shared" si="29"/>
        <v>2.3835678000000003E-5</v>
      </c>
      <c r="E96" s="31">
        <f t="shared" si="30"/>
        <v>506.57157999999998</v>
      </c>
      <c r="F96" s="41">
        <v>0.33</v>
      </c>
      <c r="G96" s="31">
        <f t="shared" si="31"/>
        <v>87.089163797014947</v>
      </c>
      <c r="H96" s="31">
        <f t="shared" si="32"/>
        <v>0</v>
      </c>
      <c r="I96" s="34" t="b">
        <f t="shared" si="33"/>
        <v>0</v>
      </c>
    </row>
    <row r="97" spans="2:9" x14ac:dyDescent="0.4">
      <c r="B97">
        <v>55</v>
      </c>
      <c r="C97" s="40">
        <v>72000</v>
      </c>
      <c r="D97" s="42">
        <f t="shared" si="29"/>
        <v>2.3842635000000004E-5</v>
      </c>
      <c r="E97" s="31">
        <f t="shared" si="30"/>
        <v>505.95384999999999</v>
      </c>
      <c r="F97" s="41">
        <v>0.33</v>
      </c>
      <c r="G97" s="31">
        <f t="shared" si="31"/>
        <v>89.676776417910474</v>
      </c>
      <c r="H97" s="31">
        <f t="shared" si="32"/>
        <v>0</v>
      </c>
      <c r="I97" s="34" t="b">
        <f t="shared" si="33"/>
        <v>0</v>
      </c>
    </row>
    <row r="98" spans="2:9" x14ac:dyDescent="0.4">
      <c r="B98">
        <v>56</v>
      </c>
      <c r="C98" s="40">
        <v>72000</v>
      </c>
      <c r="D98" s="42">
        <f t="shared" si="29"/>
        <v>2.3849592000000001E-5</v>
      </c>
      <c r="E98" s="31">
        <f t="shared" si="30"/>
        <v>505.32472000000001</v>
      </c>
      <c r="F98" s="41">
        <v>0.33</v>
      </c>
      <c r="G98" s="31">
        <f t="shared" si="31"/>
        <v>92.26588427462687</v>
      </c>
      <c r="H98" s="31">
        <f t="shared" si="32"/>
        <v>0</v>
      </c>
      <c r="I98" s="34" t="b">
        <f t="shared" si="33"/>
        <v>0</v>
      </c>
    </row>
    <row r="99" spans="2:9" x14ac:dyDescent="0.4">
      <c r="B99">
        <v>57</v>
      </c>
      <c r="C99" s="40">
        <v>72000</v>
      </c>
      <c r="D99" s="42">
        <f t="shared" si="29"/>
        <v>2.3856549000000002E-5</v>
      </c>
      <c r="E99" s="31">
        <f t="shared" si="30"/>
        <v>504.68419</v>
      </c>
      <c r="F99" s="41">
        <v>0.33</v>
      </c>
      <c r="G99" s="31">
        <f t="shared" si="31"/>
        <v>94.856487367164192</v>
      </c>
      <c r="H99" s="31">
        <f t="shared" si="32"/>
        <v>0</v>
      </c>
      <c r="I99" s="34" t="b">
        <f t="shared" si="33"/>
        <v>0</v>
      </c>
    </row>
    <row r="100" spans="2:9" x14ac:dyDescent="0.4">
      <c r="B100">
        <v>58</v>
      </c>
      <c r="C100" s="40">
        <v>72000</v>
      </c>
      <c r="D100" s="42">
        <f t="shared" si="29"/>
        <v>2.3863506000000003E-5</v>
      </c>
      <c r="E100" s="31">
        <f t="shared" si="30"/>
        <v>504.03226000000001</v>
      </c>
      <c r="F100" s="41">
        <v>0.33</v>
      </c>
      <c r="G100" s="31">
        <f t="shared" si="31"/>
        <v>97.448585695522411</v>
      </c>
      <c r="H100" s="31">
        <f t="shared" si="32"/>
        <v>0</v>
      </c>
      <c r="I100" s="34" t="b">
        <f t="shared" si="33"/>
        <v>0</v>
      </c>
    </row>
    <row r="101" spans="2:9" x14ac:dyDescent="0.4">
      <c r="B101">
        <v>59</v>
      </c>
      <c r="C101" s="40">
        <v>72000</v>
      </c>
      <c r="D101" s="42">
        <f t="shared" si="29"/>
        <v>2.3870463000000003E-5</v>
      </c>
      <c r="E101" s="31">
        <f t="shared" si="30"/>
        <v>503.36892999999998</v>
      </c>
      <c r="F101" s="41">
        <v>0.33</v>
      </c>
      <c r="G101" s="31">
        <f t="shared" si="31"/>
        <v>100.04217925970153</v>
      </c>
      <c r="H101" s="31">
        <f t="shared" si="32"/>
        <v>0</v>
      </c>
      <c r="I101" s="34" t="b">
        <f t="shared" si="33"/>
        <v>0</v>
      </c>
    </row>
    <row r="102" spans="2:9" x14ac:dyDescent="0.4">
      <c r="B102">
        <v>60</v>
      </c>
      <c r="C102" s="40">
        <v>72000</v>
      </c>
      <c r="D102" s="42">
        <f t="shared" si="29"/>
        <v>2.3877420000000001E-5</v>
      </c>
      <c r="E102" s="31">
        <f t="shared" si="30"/>
        <v>502.69420000000002</v>
      </c>
      <c r="F102" s="41">
        <v>0.33</v>
      </c>
      <c r="G102" s="31">
        <f t="shared" si="31"/>
        <v>102.63726805970151</v>
      </c>
      <c r="H102" s="31">
        <f t="shared" si="32"/>
        <v>0</v>
      </c>
      <c r="I102" s="34" t="b">
        <f t="shared" si="33"/>
        <v>0</v>
      </c>
    </row>
    <row r="103" spans="2:9" x14ac:dyDescent="0.4">
      <c r="B103">
        <v>61</v>
      </c>
      <c r="C103" s="40">
        <v>72000</v>
      </c>
      <c r="D103" s="42">
        <f t="shared" si="29"/>
        <v>2.3884377000000002E-5</v>
      </c>
      <c r="E103" s="31">
        <f t="shared" si="30"/>
        <v>502.00806999999998</v>
      </c>
      <c r="F103" s="41">
        <v>0.33</v>
      </c>
      <c r="G103" s="31">
        <f t="shared" si="31"/>
        <v>105.23385209552241</v>
      </c>
      <c r="H103" s="31">
        <f t="shared" si="32"/>
        <v>0</v>
      </c>
      <c r="I103" s="34" t="b">
        <f t="shared" si="33"/>
        <v>0</v>
      </c>
    </row>
    <row r="104" spans="2:9" x14ac:dyDescent="0.4">
      <c r="B104">
        <v>62</v>
      </c>
      <c r="C104" s="40">
        <v>72000</v>
      </c>
      <c r="D104" s="42">
        <f t="shared" si="29"/>
        <v>2.3891334000000002E-5</v>
      </c>
      <c r="E104" s="31">
        <f t="shared" si="30"/>
        <v>501.31054</v>
      </c>
      <c r="F104" s="41">
        <v>0.33</v>
      </c>
      <c r="G104" s="31">
        <f t="shared" si="31"/>
        <v>107.83193136716419</v>
      </c>
      <c r="H104" s="31">
        <f t="shared" si="32"/>
        <v>0</v>
      </c>
      <c r="I104" s="34" t="b">
        <f t="shared" si="33"/>
        <v>0</v>
      </c>
    </row>
    <row r="105" spans="2:9" x14ac:dyDescent="0.4">
      <c r="B105">
        <v>63</v>
      </c>
      <c r="C105" s="40">
        <v>72000</v>
      </c>
      <c r="D105" s="42">
        <f t="shared" si="29"/>
        <v>2.3898291000000003E-5</v>
      </c>
      <c r="E105" s="31">
        <f t="shared" si="30"/>
        <v>500.60160999999999</v>
      </c>
      <c r="F105" s="41">
        <v>0.33</v>
      </c>
      <c r="G105" s="31">
        <f t="shared" si="31"/>
        <v>110.43150587462689</v>
      </c>
      <c r="H105" s="31">
        <f t="shared" si="32"/>
        <v>0</v>
      </c>
      <c r="I105" s="34" t="b">
        <f t="shared" si="33"/>
        <v>0</v>
      </c>
    </row>
    <row r="106" spans="2:9" x14ac:dyDescent="0.4">
      <c r="B106">
        <v>64</v>
      </c>
      <c r="C106" s="40">
        <v>72000</v>
      </c>
      <c r="D106" s="42">
        <f t="shared" si="29"/>
        <v>2.3905248000000001E-5</v>
      </c>
      <c r="E106" s="31">
        <f t="shared" si="30"/>
        <v>499.88128</v>
      </c>
      <c r="F106" s="41">
        <v>0.33</v>
      </c>
      <c r="G106" s="31">
        <f t="shared" si="31"/>
        <v>113.03257561791045</v>
      </c>
      <c r="H106" s="31">
        <f t="shared" si="32"/>
        <v>0</v>
      </c>
      <c r="I106" s="34" t="b">
        <f t="shared" si="33"/>
        <v>0</v>
      </c>
    </row>
    <row r="107" spans="2:9" x14ac:dyDescent="0.4">
      <c r="B107">
        <v>65</v>
      </c>
      <c r="C107" s="40">
        <v>72000</v>
      </c>
      <c r="D107" s="42">
        <f t="shared" si="29"/>
        <v>2.3912205000000002E-5</v>
      </c>
      <c r="E107" s="31">
        <f t="shared" si="30"/>
        <v>499.14954999999998</v>
      </c>
      <c r="F107" s="41">
        <v>0.33</v>
      </c>
      <c r="G107" s="31">
        <f t="shared" si="31"/>
        <v>115.63514059701494</v>
      </c>
      <c r="H107" s="31">
        <f t="shared" si="32"/>
        <v>0</v>
      </c>
      <c r="I107" s="34" t="b">
        <f t="shared" si="33"/>
        <v>0</v>
      </c>
    </row>
    <row r="108" spans="2:9" x14ac:dyDescent="0.4">
      <c r="B108">
        <v>66</v>
      </c>
      <c r="C108" s="40">
        <v>72000</v>
      </c>
      <c r="D108" s="42">
        <f t="shared" si="29"/>
        <v>2.3919162000000002E-5</v>
      </c>
      <c r="E108" s="31">
        <f t="shared" si="30"/>
        <v>498.40642000000003</v>
      </c>
      <c r="F108" s="41">
        <v>0.33</v>
      </c>
      <c r="G108" s="31">
        <f t="shared" si="31"/>
        <v>118.23920081194034</v>
      </c>
      <c r="H108" s="31">
        <f t="shared" si="32"/>
        <v>0</v>
      </c>
      <c r="I108" s="34" t="b">
        <f t="shared" si="33"/>
        <v>0</v>
      </c>
    </row>
    <row r="109" spans="2:9" x14ac:dyDescent="0.4">
      <c r="B109">
        <v>67</v>
      </c>
      <c r="C109" s="40">
        <v>72000</v>
      </c>
      <c r="D109" s="42">
        <f t="shared" si="29"/>
        <v>2.3926119000000003E-5</v>
      </c>
      <c r="E109" s="31">
        <f t="shared" si="30"/>
        <v>497.65188999999998</v>
      </c>
      <c r="F109" s="41">
        <v>0.33</v>
      </c>
      <c r="G109" s="31">
        <f t="shared" si="31"/>
        <v>120.84475626268659</v>
      </c>
      <c r="H109" s="31">
        <f t="shared" si="32"/>
        <v>0</v>
      </c>
      <c r="I109" s="34" t="b">
        <f t="shared" si="33"/>
        <v>0</v>
      </c>
    </row>
    <row r="110" spans="2:9" x14ac:dyDescent="0.4">
      <c r="B110">
        <v>68</v>
      </c>
      <c r="C110" s="40">
        <v>72000</v>
      </c>
      <c r="D110" s="42">
        <f t="shared" si="29"/>
        <v>2.3933076000000004E-5</v>
      </c>
      <c r="E110" s="31">
        <f t="shared" si="30"/>
        <v>496.88596000000001</v>
      </c>
      <c r="F110" s="41">
        <v>0.33</v>
      </c>
      <c r="G110" s="31">
        <f t="shared" si="31"/>
        <v>123.45180694925376</v>
      </c>
      <c r="H110" s="31">
        <f t="shared" si="32"/>
        <v>0</v>
      </c>
      <c r="I110" s="34" t="b">
        <f t="shared" si="33"/>
        <v>0</v>
      </c>
    </row>
    <row r="111" spans="2:9" x14ac:dyDescent="0.4">
      <c r="B111">
        <v>69</v>
      </c>
      <c r="C111" s="40">
        <v>72000</v>
      </c>
      <c r="D111" s="42">
        <f t="shared" si="29"/>
        <v>2.3940033000000001E-5</v>
      </c>
      <c r="E111" s="31">
        <f t="shared" si="30"/>
        <v>496.10863000000001</v>
      </c>
      <c r="F111" s="41">
        <v>0.33</v>
      </c>
      <c r="G111" s="31">
        <f t="shared" si="31"/>
        <v>126.06035287164181</v>
      </c>
      <c r="H111" s="31">
        <f t="shared" si="32"/>
        <v>0</v>
      </c>
      <c r="I111" s="34" t="b">
        <f t="shared" si="33"/>
        <v>0</v>
      </c>
    </row>
    <row r="112" spans="2:9" x14ac:dyDescent="0.4">
      <c r="B112">
        <v>70</v>
      </c>
      <c r="C112" s="40">
        <v>72000</v>
      </c>
      <c r="D112" s="42">
        <f t="shared" si="29"/>
        <v>2.3946990000000002E-5</v>
      </c>
      <c r="E112" s="31">
        <f t="shared" si="30"/>
        <v>495.31990000000002</v>
      </c>
      <c r="F112" s="41">
        <v>0.33</v>
      </c>
      <c r="G112" s="31">
        <f t="shared" si="31"/>
        <v>128.67039402985077</v>
      </c>
      <c r="H112" s="31">
        <f t="shared" si="32"/>
        <v>0</v>
      </c>
      <c r="I112" s="34" t="b">
        <f t="shared" si="33"/>
        <v>0</v>
      </c>
    </row>
    <row r="113" spans="2:11" x14ac:dyDescent="0.4">
      <c r="B113">
        <v>71</v>
      </c>
      <c r="C113" s="40">
        <v>72000</v>
      </c>
      <c r="D113" s="42">
        <f t="shared" si="29"/>
        <v>2.3953947000000003E-5</v>
      </c>
      <c r="E113" s="31">
        <f t="shared" si="30"/>
        <v>494.51976999999999</v>
      </c>
      <c r="F113" s="41">
        <v>0.33</v>
      </c>
      <c r="G113" s="31">
        <f t="shared" si="31"/>
        <v>131.28193042388062</v>
      </c>
      <c r="H113" s="31">
        <f t="shared" si="32"/>
        <v>0</v>
      </c>
      <c r="I113" s="34" t="b">
        <f t="shared" si="33"/>
        <v>0</v>
      </c>
    </row>
    <row r="114" spans="2:11" x14ac:dyDescent="0.4">
      <c r="B114">
        <v>72</v>
      </c>
      <c r="C114" s="40">
        <v>72000</v>
      </c>
      <c r="D114" s="42">
        <f t="shared" si="29"/>
        <v>2.3960904000000004E-5</v>
      </c>
      <c r="E114" s="31">
        <f t="shared" si="30"/>
        <v>493.70823999999999</v>
      </c>
      <c r="F114" s="41">
        <v>0.33</v>
      </c>
      <c r="G114" s="31">
        <f t="shared" si="31"/>
        <v>133.8949620537314</v>
      </c>
      <c r="H114" s="31">
        <f t="shared" si="32"/>
        <v>0</v>
      </c>
      <c r="I114" s="34" t="b">
        <f t="shared" si="33"/>
        <v>0</v>
      </c>
    </row>
    <row r="115" spans="2:11" x14ac:dyDescent="0.4">
      <c r="B115">
        <v>73</v>
      </c>
      <c r="C115" s="40">
        <v>72000</v>
      </c>
      <c r="D115" s="42">
        <f t="shared" si="29"/>
        <v>2.3967861000000001E-5</v>
      </c>
      <c r="E115" s="31">
        <f t="shared" si="30"/>
        <v>492.88531</v>
      </c>
      <c r="F115" s="41">
        <v>0.33</v>
      </c>
      <c r="G115" s="31">
        <f t="shared" si="31"/>
        <v>136.509488919403</v>
      </c>
      <c r="H115" s="31">
        <f t="shared" si="32"/>
        <v>0</v>
      </c>
      <c r="I115" s="34" t="b">
        <f t="shared" si="33"/>
        <v>0</v>
      </c>
    </row>
    <row r="116" spans="2:11" x14ac:dyDescent="0.4">
      <c r="B116">
        <v>74</v>
      </c>
      <c r="C116" s="40">
        <v>72000</v>
      </c>
      <c r="D116" s="42">
        <f t="shared" si="29"/>
        <v>2.3974818000000002E-5</v>
      </c>
      <c r="E116" s="31">
        <f t="shared" si="30"/>
        <v>492.05097999999998</v>
      </c>
      <c r="F116" s="41">
        <v>0.33</v>
      </c>
      <c r="G116" s="31">
        <f t="shared" si="31"/>
        <v>139.12551102089554</v>
      </c>
      <c r="H116" s="31">
        <f t="shared" si="32"/>
        <v>0</v>
      </c>
      <c r="I116" s="34" t="b">
        <f t="shared" si="33"/>
        <v>0</v>
      </c>
    </row>
    <row r="117" spans="2:11" x14ac:dyDescent="0.4">
      <c r="B117">
        <v>75</v>
      </c>
      <c r="C117" s="40">
        <v>72000</v>
      </c>
      <c r="D117" s="42">
        <f t="shared" si="29"/>
        <v>2.3981775000000003E-5</v>
      </c>
      <c r="E117" s="31">
        <f t="shared" si="30"/>
        <v>491.20524999999998</v>
      </c>
      <c r="F117" s="41">
        <v>0.33</v>
      </c>
      <c r="G117" s="31">
        <f t="shared" si="31"/>
        <v>141.74302835820899</v>
      </c>
      <c r="H117" s="31">
        <f t="shared" si="32"/>
        <v>0</v>
      </c>
      <c r="I117" s="34" t="b">
        <f t="shared" si="33"/>
        <v>0</v>
      </c>
      <c r="J117" s="1" t="s">
        <v>26</v>
      </c>
      <c r="K117" s="1" t="s">
        <v>46</v>
      </c>
    </row>
    <row r="118" spans="2:11" x14ac:dyDescent="0.4">
      <c r="B118">
        <v>76</v>
      </c>
      <c r="C118" s="40">
        <v>72000</v>
      </c>
      <c r="D118" s="42">
        <f t="shared" si="29"/>
        <v>2.3988732000000004E-5</v>
      </c>
      <c r="E118" s="31">
        <f t="shared" si="30"/>
        <v>490.34811999999999</v>
      </c>
      <c r="F118" s="41">
        <v>0.33</v>
      </c>
      <c r="G118" s="31">
        <f t="shared" si="31"/>
        <v>144.36204093134333</v>
      </c>
      <c r="H118" s="31">
        <f t="shared" si="32"/>
        <v>0</v>
      </c>
      <c r="I118" s="34" t="b">
        <f t="shared" si="33"/>
        <v>0</v>
      </c>
    </row>
    <row r="119" spans="2:11" x14ac:dyDescent="0.4">
      <c r="B119">
        <v>77</v>
      </c>
      <c r="C119" s="40">
        <v>72000</v>
      </c>
      <c r="D119" s="42">
        <f t="shared" si="29"/>
        <v>2.3995689000000001E-5</v>
      </c>
      <c r="E119" s="31">
        <f t="shared" si="30"/>
        <v>489.47958999999997</v>
      </c>
      <c r="F119" s="41">
        <v>0.33</v>
      </c>
      <c r="G119" s="31">
        <f t="shared" si="31"/>
        <v>146.98254874029854</v>
      </c>
      <c r="H119" s="31">
        <f t="shared" si="32"/>
        <v>0</v>
      </c>
      <c r="I119" s="34" t="b">
        <f t="shared" si="33"/>
        <v>0</v>
      </c>
      <c r="J119" s="1">
        <v>0</v>
      </c>
      <c r="K119" s="1">
        <v>500</v>
      </c>
    </row>
    <row r="120" spans="2:11" x14ac:dyDescent="0.4">
      <c r="B120">
        <v>78</v>
      </c>
      <c r="C120" s="40">
        <v>72000</v>
      </c>
      <c r="D120" s="42">
        <f t="shared" si="29"/>
        <v>2.4002646000000002E-5</v>
      </c>
      <c r="E120" s="31">
        <f t="shared" si="30"/>
        <v>488.59965999999997</v>
      </c>
      <c r="F120" s="41">
        <v>0.33</v>
      </c>
      <c r="G120" s="31">
        <f t="shared" si="31"/>
        <v>149.60455178507465</v>
      </c>
      <c r="H120" s="31">
        <f t="shared" si="32"/>
        <v>0</v>
      </c>
      <c r="I120" s="34" t="b">
        <f t="shared" si="33"/>
        <v>0</v>
      </c>
      <c r="J120" s="1">
        <v>50</v>
      </c>
      <c r="K120" s="1">
        <v>550</v>
      </c>
    </row>
    <row r="121" spans="2:11" x14ac:dyDescent="0.4">
      <c r="B121">
        <v>79</v>
      </c>
      <c r="C121" s="40">
        <v>72000</v>
      </c>
      <c r="D121" s="42">
        <f t="shared" si="29"/>
        <v>2.4009603000000003E-5</v>
      </c>
      <c r="E121" s="31">
        <f t="shared" si="30"/>
        <v>487.70832999999999</v>
      </c>
      <c r="F121" s="41">
        <v>0.33</v>
      </c>
      <c r="G121" s="31">
        <f t="shared" si="31"/>
        <v>152.22805006567168</v>
      </c>
      <c r="H121" s="31">
        <f t="shared" si="32"/>
        <v>0</v>
      </c>
      <c r="I121" s="34" t="b">
        <f t="shared" si="33"/>
        <v>0</v>
      </c>
      <c r="J121" s="1">
        <v>100</v>
      </c>
      <c r="K121" s="1">
        <v>480</v>
      </c>
    </row>
    <row r="122" spans="2:11" x14ac:dyDescent="0.4">
      <c r="B122">
        <v>80</v>
      </c>
      <c r="C122" s="40">
        <v>72000</v>
      </c>
      <c r="D122" s="42">
        <f t="shared" si="29"/>
        <v>2.4016560000000004E-5</v>
      </c>
      <c r="E122" s="31">
        <f t="shared" si="30"/>
        <v>486.80560000000003</v>
      </c>
      <c r="F122" s="41">
        <v>0.33</v>
      </c>
      <c r="G122" s="31">
        <f t="shared" si="31"/>
        <v>154.85304358208961</v>
      </c>
      <c r="H122" s="31">
        <f t="shared" si="32"/>
        <v>0</v>
      </c>
      <c r="I122" s="34" t="b">
        <f t="shared" si="33"/>
        <v>0</v>
      </c>
      <c r="J122" s="1">
        <v>150</v>
      </c>
      <c r="K122" s="1">
        <v>400</v>
      </c>
    </row>
    <row r="123" spans="2:11" x14ac:dyDescent="0.4">
      <c r="B123">
        <v>81</v>
      </c>
      <c r="C123" s="40">
        <v>72000</v>
      </c>
      <c r="D123" s="42">
        <f t="shared" si="29"/>
        <v>2.4023517000000001E-5</v>
      </c>
      <c r="E123" s="31">
        <f t="shared" si="30"/>
        <v>485.89147000000003</v>
      </c>
      <c r="F123" s="41">
        <v>0.33</v>
      </c>
      <c r="G123" s="31">
        <f t="shared" si="31"/>
        <v>157.47953233432838</v>
      </c>
      <c r="H123" s="31">
        <f t="shared" si="32"/>
        <v>0</v>
      </c>
      <c r="I123" s="34" t="b">
        <f t="shared" si="33"/>
        <v>0</v>
      </c>
      <c r="J123" s="1">
        <v>200</v>
      </c>
      <c r="K123" s="1">
        <v>300</v>
      </c>
    </row>
    <row r="124" spans="2:11" x14ac:dyDescent="0.4">
      <c r="B124">
        <v>82</v>
      </c>
      <c r="C124" s="40">
        <v>72000</v>
      </c>
      <c r="D124" s="42">
        <f t="shared" si="29"/>
        <v>2.4030474000000002E-5</v>
      </c>
      <c r="E124" s="31">
        <f t="shared" si="30"/>
        <v>484.96593999999999</v>
      </c>
      <c r="F124" s="41">
        <v>0.33</v>
      </c>
      <c r="G124" s="31">
        <f t="shared" si="31"/>
        <v>160.10751632238808</v>
      </c>
      <c r="H124" s="31">
        <f t="shared" si="32"/>
        <v>0</v>
      </c>
      <c r="I124" s="34" t="b">
        <f t="shared" si="33"/>
        <v>0</v>
      </c>
      <c r="J124" s="1">
        <v>250</v>
      </c>
      <c r="K124" s="1">
        <v>150</v>
      </c>
    </row>
    <row r="125" spans="2:11" x14ac:dyDescent="0.4">
      <c r="B125">
        <v>83</v>
      </c>
      <c r="C125" s="40">
        <v>72000</v>
      </c>
      <c r="D125" s="42">
        <f t="shared" si="29"/>
        <v>2.4037431000000003E-5</v>
      </c>
      <c r="E125" s="31">
        <f t="shared" si="30"/>
        <v>484.02900999999997</v>
      </c>
      <c r="F125" s="41">
        <v>0.33</v>
      </c>
      <c r="G125" s="31">
        <f t="shared" si="31"/>
        <v>162.7369955462687</v>
      </c>
      <c r="H125" s="31">
        <f t="shared" si="32"/>
        <v>0</v>
      </c>
      <c r="I125" s="34" t="b">
        <f t="shared" si="33"/>
        <v>0</v>
      </c>
      <c r="J125" s="1">
        <v>300</v>
      </c>
      <c r="K125" s="1">
        <v>50</v>
      </c>
    </row>
    <row r="126" spans="2:11" x14ac:dyDescent="0.4">
      <c r="B126">
        <v>84</v>
      </c>
      <c r="C126" s="40">
        <v>72000</v>
      </c>
      <c r="D126" s="42">
        <f t="shared" si="29"/>
        <v>2.4044388000000004E-5</v>
      </c>
      <c r="E126" s="31">
        <f t="shared" si="30"/>
        <v>483.08068000000003</v>
      </c>
      <c r="F126" s="41">
        <v>0.33</v>
      </c>
      <c r="G126" s="31">
        <f t="shared" si="31"/>
        <v>165.36797000597019</v>
      </c>
      <c r="H126" s="31">
        <f t="shared" si="32"/>
        <v>0</v>
      </c>
      <c r="I126" s="34" t="b">
        <f t="shared" si="33"/>
        <v>0</v>
      </c>
      <c r="J126" s="1">
        <v>400</v>
      </c>
      <c r="K126" s="1">
        <v>0</v>
      </c>
    </row>
    <row r="127" spans="2:11" x14ac:dyDescent="0.4">
      <c r="B127">
        <v>85</v>
      </c>
      <c r="C127" s="40">
        <v>72000</v>
      </c>
      <c r="D127" s="42">
        <f t="shared" ref="D127:D190" si="35">6.957*10^-9*B127+2.346*10^-5</f>
        <v>2.4051345000000001E-5</v>
      </c>
      <c r="E127" s="31">
        <f t="shared" ref="E127:E190" si="36">(-0.0057*B127^2+0.00357*B127+523)</f>
        <v>482.12094999999999</v>
      </c>
      <c r="F127" s="41">
        <v>0.33</v>
      </c>
      <c r="G127" s="31">
        <f t="shared" ref="G127:G190" si="37">C127*D127*(B127-$B$62)/(1-F127)</f>
        <v>168.00043970149255</v>
      </c>
      <c r="H127" s="31">
        <f t="shared" ref="H127:H190" si="38">IF(G127&gt;E127,G127-E127,0)</f>
        <v>0</v>
      </c>
      <c r="I127" s="34" t="b">
        <f t="shared" ref="I127:I190" si="39">IF(H127&gt;0,B127)</f>
        <v>0</v>
      </c>
    </row>
    <row r="128" spans="2:11" x14ac:dyDescent="0.4">
      <c r="B128">
        <v>86</v>
      </c>
      <c r="C128" s="40">
        <v>72000</v>
      </c>
      <c r="D128" s="42">
        <f t="shared" si="35"/>
        <v>2.4058302000000002E-5</v>
      </c>
      <c r="E128" s="31">
        <f t="shared" si="36"/>
        <v>481.14981999999998</v>
      </c>
      <c r="F128" s="41">
        <v>0.33</v>
      </c>
      <c r="G128" s="31">
        <f t="shared" si="37"/>
        <v>170.63440463283584</v>
      </c>
      <c r="H128" s="31">
        <f t="shared" si="38"/>
        <v>0</v>
      </c>
      <c r="I128" s="34" t="b">
        <f t="shared" si="39"/>
        <v>0</v>
      </c>
    </row>
    <row r="129" spans="2:9" x14ac:dyDescent="0.4">
      <c r="B129">
        <v>87</v>
      </c>
      <c r="C129" s="40">
        <v>72000</v>
      </c>
      <c r="D129" s="42">
        <f t="shared" si="35"/>
        <v>2.4065259000000003E-5</v>
      </c>
      <c r="E129" s="31">
        <f t="shared" si="36"/>
        <v>480.16728999999998</v>
      </c>
      <c r="F129" s="41">
        <v>0.33</v>
      </c>
      <c r="G129" s="31">
        <f t="shared" si="37"/>
        <v>173.26986480000005</v>
      </c>
      <c r="H129" s="31">
        <f t="shared" si="38"/>
        <v>0</v>
      </c>
      <c r="I129" s="34" t="b">
        <f t="shared" si="39"/>
        <v>0</v>
      </c>
    </row>
    <row r="130" spans="2:9" x14ac:dyDescent="0.4">
      <c r="B130">
        <v>88</v>
      </c>
      <c r="C130" s="40">
        <v>72000</v>
      </c>
      <c r="D130" s="42">
        <f t="shared" si="35"/>
        <v>2.4072216000000004E-5</v>
      </c>
      <c r="E130" s="31">
        <f t="shared" si="36"/>
        <v>479.17336</v>
      </c>
      <c r="F130" s="41">
        <v>0.33</v>
      </c>
      <c r="G130" s="31">
        <f t="shared" si="37"/>
        <v>175.90682020298513</v>
      </c>
      <c r="H130" s="31">
        <f t="shared" si="38"/>
        <v>0</v>
      </c>
      <c r="I130" s="34" t="b">
        <f t="shared" si="39"/>
        <v>0</v>
      </c>
    </row>
    <row r="131" spans="2:9" x14ac:dyDescent="0.4">
      <c r="B131">
        <v>89</v>
      </c>
      <c r="C131" s="40">
        <v>72000</v>
      </c>
      <c r="D131" s="42">
        <f t="shared" si="35"/>
        <v>2.4079173000000001E-5</v>
      </c>
      <c r="E131" s="31">
        <f t="shared" si="36"/>
        <v>478.16802999999999</v>
      </c>
      <c r="F131" s="41">
        <v>0.33</v>
      </c>
      <c r="G131" s="31">
        <f t="shared" si="37"/>
        <v>178.54527084179105</v>
      </c>
      <c r="H131" s="31">
        <f t="shared" si="38"/>
        <v>0</v>
      </c>
      <c r="I131" s="34" t="b">
        <f t="shared" si="39"/>
        <v>0</v>
      </c>
    </row>
    <row r="132" spans="2:9" x14ac:dyDescent="0.4">
      <c r="B132">
        <v>90</v>
      </c>
      <c r="C132" s="40">
        <v>72000</v>
      </c>
      <c r="D132" s="42">
        <f t="shared" si="35"/>
        <v>2.4086130000000002E-5</v>
      </c>
      <c r="E132" s="31">
        <f t="shared" si="36"/>
        <v>477.15129999999999</v>
      </c>
      <c r="F132" s="41">
        <v>0.33</v>
      </c>
      <c r="G132" s="31">
        <f t="shared" si="37"/>
        <v>181.18521671641795</v>
      </c>
      <c r="H132" s="31">
        <f t="shared" si="38"/>
        <v>0</v>
      </c>
      <c r="I132" s="34" t="b">
        <f t="shared" si="39"/>
        <v>0</v>
      </c>
    </row>
    <row r="133" spans="2:9" x14ac:dyDescent="0.4">
      <c r="B133">
        <v>91</v>
      </c>
      <c r="C133" s="40">
        <v>72000</v>
      </c>
      <c r="D133" s="42">
        <f t="shared" si="35"/>
        <v>2.4093087000000003E-5</v>
      </c>
      <c r="E133" s="31">
        <f t="shared" si="36"/>
        <v>476.12317000000002</v>
      </c>
      <c r="F133" s="41">
        <v>0.33</v>
      </c>
      <c r="G133" s="31">
        <f t="shared" si="37"/>
        <v>183.82665782686573</v>
      </c>
      <c r="H133" s="31">
        <f t="shared" si="38"/>
        <v>0</v>
      </c>
      <c r="I133" s="34" t="b">
        <f t="shared" si="39"/>
        <v>0</v>
      </c>
    </row>
    <row r="134" spans="2:9" x14ac:dyDescent="0.4">
      <c r="B134">
        <v>92</v>
      </c>
      <c r="C134" s="40">
        <v>72000</v>
      </c>
      <c r="D134" s="42">
        <f t="shared" si="35"/>
        <v>2.4100044000000003E-5</v>
      </c>
      <c r="E134" s="31">
        <f t="shared" si="36"/>
        <v>475.08364</v>
      </c>
      <c r="F134" s="41">
        <v>0.33</v>
      </c>
      <c r="G134" s="31">
        <f t="shared" si="37"/>
        <v>186.46959417313437</v>
      </c>
      <c r="H134" s="31">
        <f t="shared" si="38"/>
        <v>0</v>
      </c>
      <c r="I134" s="34" t="b">
        <f t="shared" si="39"/>
        <v>0</v>
      </c>
    </row>
    <row r="135" spans="2:9" x14ac:dyDescent="0.4">
      <c r="B135">
        <v>93</v>
      </c>
      <c r="C135" s="40">
        <v>72000</v>
      </c>
      <c r="D135" s="42">
        <f t="shared" si="35"/>
        <v>2.4107001000000001E-5</v>
      </c>
      <c r="E135" s="31">
        <f t="shared" si="36"/>
        <v>474.03271000000001</v>
      </c>
      <c r="F135" s="41">
        <v>0.33</v>
      </c>
      <c r="G135" s="31">
        <f t="shared" si="37"/>
        <v>189.11402575522391</v>
      </c>
      <c r="H135" s="31">
        <f t="shared" si="38"/>
        <v>0</v>
      </c>
      <c r="I135" s="34" t="b">
        <f t="shared" si="39"/>
        <v>0</v>
      </c>
    </row>
    <row r="136" spans="2:9" x14ac:dyDescent="0.4">
      <c r="B136">
        <v>94</v>
      </c>
      <c r="C136" s="40">
        <v>72000</v>
      </c>
      <c r="D136" s="42">
        <f t="shared" si="35"/>
        <v>2.4113958000000002E-5</v>
      </c>
      <c r="E136" s="31">
        <f t="shared" si="36"/>
        <v>472.97037999999998</v>
      </c>
      <c r="F136" s="41">
        <v>0.33</v>
      </c>
      <c r="G136" s="31">
        <f t="shared" si="37"/>
        <v>191.75995257313437</v>
      </c>
      <c r="H136" s="31">
        <f t="shared" si="38"/>
        <v>0</v>
      </c>
      <c r="I136" s="34" t="b">
        <f t="shared" si="39"/>
        <v>0</v>
      </c>
    </row>
    <row r="137" spans="2:9" x14ac:dyDescent="0.4">
      <c r="B137">
        <v>95</v>
      </c>
      <c r="C137" s="40">
        <v>72000</v>
      </c>
      <c r="D137" s="42">
        <f t="shared" si="35"/>
        <v>2.4120915000000002E-5</v>
      </c>
      <c r="E137" s="31">
        <f t="shared" si="36"/>
        <v>471.89665000000002</v>
      </c>
      <c r="F137" s="41">
        <v>0.33</v>
      </c>
      <c r="G137" s="31">
        <f t="shared" si="37"/>
        <v>194.40737462686573</v>
      </c>
      <c r="H137" s="31">
        <f t="shared" si="38"/>
        <v>0</v>
      </c>
      <c r="I137" s="34" t="b">
        <f t="shared" si="39"/>
        <v>0</v>
      </c>
    </row>
    <row r="138" spans="2:9" x14ac:dyDescent="0.4">
      <c r="B138">
        <v>96</v>
      </c>
      <c r="C138" s="40">
        <v>72000</v>
      </c>
      <c r="D138" s="42">
        <f t="shared" si="35"/>
        <v>2.4127872000000003E-5</v>
      </c>
      <c r="E138" s="31">
        <f t="shared" si="36"/>
        <v>470.81151999999997</v>
      </c>
      <c r="F138" s="41">
        <v>0.33</v>
      </c>
      <c r="G138" s="31">
        <f t="shared" si="37"/>
        <v>197.05629191641796</v>
      </c>
      <c r="H138" s="31">
        <f t="shared" si="38"/>
        <v>0</v>
      </c>
      <c r="I138" s="34" t="b">
        <f t="shared" si="39"/>
        <v>0</v>
      </c>
    </row>
    <row r="139" spans="2:9" x14ac:dyDescent="0.4">
      <c r="B139">
        <v>97</v>
      </c>
      <c r="C139" s="40">
        <v>72000</v>
      </c>
      <c r="D139" s="42">
        <f t="shared" si="35"/>
        <v>2.4134829000000004E-5</v>
      </c>
      <c r="E139" s="31">
        <f t="shared" si="36"/>
        <v>469.71499</v>
      </c>
      <c r="F139" s="41">
        <v>0.33</v>
      </c>
      <c r="G139" s="31">
        <f t="shared" si="37"/>
        <v>199.70670444179106</v>
      </c>
      <c r="H139" s="31">
        <f t="shared" si="38"/>
        <v>0</v>
      </c>
      <c r="I139" s="34" t="b">
        <f t="shared" si="39"/>
        <v>0</v>
      </c>
    </row>
    <row r="140" spans="2:9" x14ac:dyDescent="0.4">
      <c r="B140">
        <v>98</v>
      </c>
      <c r="C140" s="40">
        <v>72000</v>
      </c>
      <c r="D140" s="42">
        <f t="shared" si="35"/>
        <v>2.4141786000000002E-5</v>
      </c>
      <c r="E140" s="31">
        <f t="shared" si="36"/>
        <v>468.60705999999999</v>
      </c>
      <c r="F140" s="41">
        <v>0.33</v>
      </c>
      <c r="G140" s="31">
        <f t="shared" si="37"/>
        <v>202.35861220298509</v>
      </c>
      <c r="H140" s="31">
        <f t="shared" si="38"/>
        <v>0</v>
      </c>
      <c r="I140" s="34" t="b">
        <f t="shared" si="39"/>
        <v>0</v>
      </c>
    </row>
    <row r="141" spans="2:9" x14ac:dyDescent="0.4">
      <c r="B141">
        <v>99</v>
      </c>
      <c r="C141" s="40">
        <v>72000</v>
      </c>
      <c r="D141" s="42">
        <f t="shared" si="35"/>
        <v>2.4148743000000002E-5</v>
      </c>
      <c r="E141" s="31">
        <f t="shared" si="36"/>
        <v>467.48773</v>
      </c>
      <c r="F141" s="41">
        <v>0.33</v>
      </c>
      <c r="G141" s="31">
        <f t="shared" si="37"/>
        <v>205.01201520000004</v>
      </c>
      <c r="H141" s="31">
        <f t="shared" si="38"/>
        <v>0</v>
      </c>
      <c r="I141" s="34" t="b">
        <f t="shared" si="39"/>
        <v>0</v>
      </c>
    </row>
    <row r="142" spans="2:9" x14ac:dyDescent="0.4">
      <c r="B142">
        <v>100</v>
      </c>
      <c r="C142" s="40">
        <v>72000</v>
      </c>
      <c r="D142" s="42">
        <f t="shared" si="35"/>
        <v>2.4155700000000003E-5</v>
      </c>
      <c r="E142" s="31">
        <f t="shared" si="36"/>
        <v>466.35699999999997</v>
      </c>
      <c r="F142" s="41">
        <v>0.33</v>
      </c>
      <c r="G142" s="31">
        <f t="shared" si="37"/>
        <v>207.66691343283588</v>
      </c>
      <c r="H142" s="31">
        <f t="shared" si="38"/>
        <v>0</v>
      </c>
      <c r="I142" s="34" t="b">
        <f t="shared" si="39"/>
        <v>0</v>
      </c>
    </row>
    <row r="143" spans="2:9" x14ac:dyDescent="0.4">
      <c r="B143">
        <v>101</v>
      </c>
      <c r="C143" s="40">
        <v>72000</v>
      </c>
      <c r="D143" s="42">
        <f t="shared" si="35"/>
        <v>2.4162657000000004E-5</v>
      </c>
      <c r="E143" s="31">
        <f t="shared" si="36"/>
        <v>465.21487000000002</v>
      </c>
      <c r="F143" s="41">
        <v>0.33</v>
      </c>
      <c r="G143" s="31">
        <f t="shared" si="37"/>
        <v>210.3233069014926</v>
      </c>
      <c r="H143" s="31">
        <f t="shared" si="38"/>
        <v>0</v>
      </c>
      <c r="I143" s="34" t="b">
        <f t="shared" si="39"/>
        <v>0</v>
      </c>
    </row>
    <row r="144" spans="2:9" x14ac:dyDescent="0.4">
      <c r="B144">
        <v>102</v>
      </c>
      <c r="C144" s="40">
        <v>72000</v>
      </c>
      <c r="D144" s="42">
        <f t="shared" si="35"/>
        <v>2.4169614000000001E-5</v>
      </c>
      <c r="E144" s="31">
        <f t="shared" si="36"/>
        <v>464.06133999999997</v>
      </c>
      <c r="F144" s="41">
        <v>0.33</v>
      </c>
      <c r="G144" s="31">
        <f t="shared" si="37"/>
        <v>212.98119560597019</v>
      </c>
      <c r="H144" s="31">
        <f t="shared" si="38"/>
        <v>0</v>
      </c>
      <c r="I144" s="34" t="b">
        <f t="shared" si="39"/>
        <v>0</v>
      </c>
    </row>
    <row r="145" spans="2:9" x14ac:dyDescent="0.4">
      <c r="B145">
        <v>103</v>
      </c>
      <c r="C145" s="40">
        <v>72000</v>
      </c>
      <c r="D145" s="42">
        <f t="shared" si="35"/>
        <v>2.4176571000000002E-5</v>
      </c>
      <c r="E145" s="31">
        <f t="shared" si="36"/>
        <v>462.89641</v>
      </c>
      <c r="F145" s="41">
        <v>0.33</v>
      </c>
      <c r="G145" s="31">
        <f t="shared" si="37"/>
        <v>215.6405795462687</v>
      </c>
      <c r="H145" s="31">
        <f t="shared" si="38"/>
        <v>0</v>
      </c>
      <c r="I145" s="34" t="b">
        <f t="shared" si="39"/>
        <v>0</v>
      </c>
    </row>
    <row r="146" spans="2:9" x14ac:dyDescent="0.4">
      <c r="B146">
        <v>104</v>
      </c>
      <c r="C146" s="40">
        <v>72000</v>
      </c>
      <c r="D146" s="42">
        <f t="shared" si="35"/>
        <v>2.4183528000000003E-5</v>
      </c>
      <c r="E146" s="31">
        <f t="shared" si="36"/>
        <v>461.72008</v>
      </c>
      <c r="F146" s="41">
        <v>0.33</v>
      </c>
      <c r="G146" s="31">
        <f t="shared" si="37"/>
        <v>218.30145872238813</v>
      </c>
      <c r="H146" s="31">
        <f t="shared" si="38"/>
        <v>0</v>
      </c>
      <c r="I146" s="34" t="b">
        <f t="shared" si="39"/>
        <v>0</v>
      </c>
    </row>
    <row r="147" spans="2:9" x14ac:dyDescent="0.4">
      <c r="B147">
        <v>105</v>
      </c>
      <c r="C147" s="40">
        <v>72000</v>
      </c>
      <c r="D147" s="42">
        <f t="shared" si="35"/>
        <v>2.4190485000000004E-5</v>
      </c>
      <c r="E147" s="31">
        <f t="shared" si="36"/>
        <v>460.53235000000001</v>
      </c>
      <c r="F147" s="41">
        <v>0.33</v>
      </c>
      <c r="G147" s="31">
        <f t="shared" si="37"/>
        <v>220.96383313432841</v>
      </c>
      <c r="H147" s="31">
        <f t="shared" si="38"/>
        <v>0</v>
      </c>
      <c r="I147" s="34" t="b">
        <f t="shared" si="39"/>
        <v>0</v>
      </c>
    </row>
    <row r="148" spans="2:9" x14ac:dyDescent="0.4">
      <c r="B148">
        <v>106</v>
      </c>
      <c r="C148" s="40">
        <v>72000</v>
      </c>
      <c r="D148" s="42">
        <f t="shared" si="35"/>
        <v>2.4197442000000001E-5</v>
      </c>
      <c r="E148" s="31">
        <f t="shared" si="36"/>
        <v>459.33321999999998</v>
      </c>
      <c r="F148" s="41">
        <v>0.33</v>
      </c>
      <c r="G148" s="31">
        <f t="shared" si="37"/>
        <v>223.62770278208959</v>
      </c>
      <c r="H148" s="31">
        <f t="shared" si="38"/>
        <v>0</v>
      </c>
      <c r="I148" s="34" t="b">
        <f t="shared" si="39"/>
        <v>0</v>
      </c>
    </row>
    <row r="149" spans="2:9" x14ac:dyDescent="0.4">
      <c r="B149">
        <v>107</v>
      </c>
      <c r="C149" s="40">
        <v>72000</v>
      </c>
      <c r="D149" s="42">
        <f t="shared" si="35"/>
        <v>2.4204399000000002E-5</v>
      </c>
      <c r="E149" s="31">
        <f t="shared" si="36"/>
        <v>458.12269000000003</v>
      </c>
      <c r="F149" s="41">
        <v>0.33</v>
      </c>
      <c r="G149" s="31">
        <f t="shared" si="37"/>
        <v>226.29306766567171</v>
      </c>
      <c r="H149" s="31">
        <f t="shared" si="38"/>
        <v>0</v>
      </c>
      <c r="I149" s="34" t="b">
        <f t="shared" si="39"/>
        <v>0</v>
      </c>
    </row>
    <row r="150" spans="2:9" x14ac:dyDescent="0.4">
      <c r="B150">
        <v>108</v>
      </c>
      <c r="C150" s="40">
        <v>72000</v>
      </c>
      <c r="D150" s="42">
        <f t="shared" si="35"/>
        <v>2.4211356000000003E-5</v>
      </c>
      <c r="E150" s="31">
        <f t="shared" si="36"/>
        <v>456.90075999999999</v>
      </c>
      <c r="F150" s="41">
        <v>0.33</v>
      </c>
      <c r="G150" s="31">
        <f t="shared" si="37"/>
        <v>228.95992778507465</v>
      </c>
      <c r="H150" s="31">
        <f t="shared" si="38"/>
        <v>0</v>
      </c>
      <c r="I150" s="34" t="b">
        <f t="shared" si="39"/>
        <v>0</v>
      </c>
    </row>
    <row r="151" spans="2:9" x14ac:dyDescent="0.4">
      <c r="B151">
        <v>109</v>
      </c>
      <c r="C151" s="40">
        <v>72000</v>
      </c>
      <c r="D151" s="42">
        <f t="shared" si="35"/>
        <v>2.4218313000000004E-5</v>
      </c>
      <c r="E151" s="31">
        <f t="shared" si="36"/>
        <v>455.66742999999997</v>
      </c>
      <c r="F151" s="41">
        <v>0.33</v>
      </c>
      <c r="G151" s="31">
        <f t="shared" si="37"/>
        <v>231.62828314029855</v>
      </c>
      <c r="H151" s="31">
        <f t="shared" si="38"/>
        <v>0</v>
      </c>
      <c r="I151" s="34" t="b">
        <f t="shared" si="39"/>
        <v>0</v>
      </c>
    </row>
    <row r="152" spans="2:9" x14ac:dyDescent="0.4">
      <c r="B152">
        <v>110</v>
      </c>
      <c r="C152" s="40">
        <v>72000</v>
      </c>
      <c r="D152" s="42">
        <f t="shared" si="35"/>
        <v>2.4225270000000001E-5</v>
      </c>
      <c r="E152" s="31">
        <f t="shared" si="36"/>
        <v>454.42270000000002</v>
      </c>
      <c r="F152" s="41">
        <v>0.33</v>
      </c>
      <c r="G152" s="31">
        <f t="shared" si="37"/>
        <v>234.29813373134334</v>
      </c>
      <c r="H152" s="31">
        <f t="shared" si="38"/>
        <v>0</v>
      </c>
      <c r="I152" s="34" t="b">
        <f t="shared" si="39"/>
        <v>0</v>
      </c>
    </row>
    <row r="153" spans="2:9" x14ac:dyDescent="0.4">
      <c r="B153">
        <v>111</v>
      </c>
      <c r="C153" s="40">
        <v>72000</v>
      </c>
      <c r="D153" s="42">
        <f t="shared" si="35"/>
        <v>2.4232227000000002E-5</v>
      </c>
      <c r="E153" s="31">
        <f t="shared" si="36"/>
        <v>453.16656999999998</v>
      </c>
      <c r="F153" s="41">
        <v>0.33</v>
      </c>
      <c r="G153" s="31">
        <f t="shared" si="37"/>
        <v>236.96947955820897</v>
      </c>
      <c r="H153" s="31">
        <f t="shared" si="38"/>
        <v>0</v>
      </c>
      <c r="I153" s="34" t="b">
        <f t="shared" si="39"/>
        <v>0</v>
      </c>
    </row>
    <row r="154" spans="2:9" x14ac:dyDescent="0.4">
      <c r="B154">
        <v>112</v>
      </c>
      <c r="C154" s="40">
        <v>72000</v>
      </c>
      <c r="D154" s="42">
        <f t="shared" si="35"/>
        <v>2.4239184000000003E-5</v>
      </c>
      <c r="E154" s="31">
        <f t="shared" si="36"/>
        <v>451.89904000000001</v>
      </c>
      <c r="F154" s="41">
        <v>0.33</v>
      </c>
      <c r="G154" s="31">
        <f t="shared" si="37"/>
        <v>239.64232062089559</v>
      </c>
      <c r="H154" s="31">
        <f t="shared" si="38"/>
        <v>0</v>
      </c>
      <c r="I154" s="34" t="b">
        <f t="shared" si="39"/>
        <v>0</v>
      </c>
    </row>
    <row r="155" spans="2:9" x14ac:dyDescent="0.4">
      <c r="B155">
        <v>113</v>
      </c>
      <c r="C155" s="40">
        <v>72000</v>
      </c>
      <c r="D155" s="42">
        <f t="shared" si="35"/>
        <v>2.4246141000000004E-5</v>
      </c>
      <c r="E155" s="31">
        <f t="shared" si="36"/>
        <v>450.62011000000001</v>
      </c>
      <c r="F155" s="41">
        <v>0.33</v>
      </c>
      <c r="G155" s="31">
        <f t="shared" si="37"/>
        <v>242.31665691940307</v>
      </c>
      <c r="H155" s="31">
        <f t="shared" si="38"/>
        <v>0</v>
      </c>
      <c r="I155" s="34" t="b">
        <f t="shared" si="39"/>
        <v>0</v>
      </c>
    </row>
    <row r="156" spans="2:9" x14ac:dyDescent="0.4">
      <c r="B156">
        <v>114</v>
      </c>
      <c r="C156" s="40">
        <v>72000</v>
      </c>
      <c r="D156" s="42">
        <f t="shared" si="35"/>
        <v>2.4253098000000001E-5</v>
      </c>
      <c r="E156" s="31">
        <f t="shared" si="36"/>
        <v>449.32978000000003</v>
      </c>
      <c r="F156" s="41">
        <v>0.33</v>
      </c>
      <c r="G156" s="31">
        <f t="shared" si="37"/>
        <v>244.99248845373137</v>
      </c>
      <c r="H156" s="31">
        <f t="shared" si="38"/>
        <v>0</v>
      </c>
      <c r="I156" s="34" t="b">
        <f t="shared" si="39"/>
        <v>0</v>
      </c>
    </row>
    <row r="157" spans="2:9" x14ac:dyDescent="0.4">
      <c r="B157">
        <v>115</v>
      </c>
      <c r="C157" s="40">
        <v>72000</v>
      </c>
      <c r="D157" s="42">
        <f t="shared" si="35"/>
        <v>2.4260055000000002E-5</v>
      </c>
      <c r="E157" s="31">
        <f t="shared" si="36"/>
        <v>448.02805000000001</v>
      </c>
      <c r="F157" s="41">
        <v>0.33</v>
      </c>
      <c r="G157" s="31">
        <f t="shared" si="37"/>
        <v>247.66981522388065</v>
      </c>
      <c r="H157" s="31">
        <f t="shared" si="38"/>
        <v>0</v>
      </c>
      <c r="I157" s="34" t="b">
        <f t="shared" si="39"/>
        <v>0</v>
      </c>
    </row>
    <row r="158" spans="2:9" x14ac:dyDescent="0.4">
      <c r="B158">
        <v>116</v>
      </c>
      <c r="C158" s="40">
        <v>72000</v>
      </c>
      <c r="D158" s="42">
        <f t="shared" si="35"/>
        <v>2.4267012000000003E-5</v>
      </c>
      <c r="E158" s="31">
        <f t="shared" si="36"/>
        <v>446.71492000000001</v>
      </c>
      <c r="F158" s="41">
        <v>0.33</v>
      </c>
      <c r="G158" s="31">
        <f t="shared" si="37"/>
        <v>250.34863722985079</v>
      </c>
      <c r="H158" s="31">
        <f t="shared" si="38"/>
        <v>0</v>
      </c>
      <c r="I158" s="34" t="b">
        <f t="shared" si="39"/>
        <v>0</v>
      </c>
    </row>
    <row r="159" spans="2:9" x14ac:dyDescent="0.4">
      <c r="B159">
        <v>117</v>
      </c>
      <c r="C159" s="40">
        <v>72000</v>
      </c>
      <c r="D159" s="42">
        <f t="shared" si="35"/>
        <v>2.4273969000000004E-5</v>
      </c>
      <c r="E159" s="31">
        <f t="shared" si="36"/>
        <v>445.39039000000002</v>
      </c>
      <c r="F159" s="41">
        <v>0.33</v>
      </c>
      <c r="G159" s="31">
        <f t="shared" si="37"/>
        <v>253.02895447164187</v>
      </c>
      <c r="H159" s="31">
        <f t="shared" si="38"/>
        <v>0</v>
      </c>
      <c r="I159" s="34" t="b">
        <f t="shared" si="39"/>
        <v>0</v>
      </c>
    </row>
    <row r="160" spans="2:9" x14ac:dyDescent="0.4">
      <c r="B160">
        <v>118</v>
      </c>
      <c r="C160" s="40">
        <v>72000</v>
      </c>
      <c r="D160" s="42">
        <f t="shared" si="35"/>
        <v>2.4280926000000001E-5</v>
      </c>
      <c r="E160" s="31">
        <f t="shared" si="36"/>
        <v>444.05446000000001</v>
      </c>
      <c r="F160" s="41">
        <v>0.33</v>
      </c>
      <c r="G160" s="31">
        <f t="shared" si="37"/>
        <v>255.71076694925378</v>
      </c>
      <c r="H160" s="31">
        <f t="shared" si="38"/>
        <v>0</v>
      </c>
      <c r="I160" s="34" t="b">
        <f t="shared" si="39"/>
        <v>0</v>
      </c>
    </row>
    <row r="161" spans="2:9" x14ac:dyDescent="0.4">
      <c r="B161">
        <v>119</v>
      </c>
      <c r="C161" s="40">
        <v>72000</v>
      </c>
      <c r="D161" s="42">
        <f t="shared" si="35"/>
        <v>2.4287883000000002E-5</v>
      </c>
      <c r="E161" s="31">
        <f t="shared" si="36"/>
        <v>442.70713000000001</v>
      </c>
      <c r="F161" s="41">
        <v>0.33</v>
      </c>
      <c r="G161" s="31">
        <f t="shared" si="37"/>
        <v>258.39407466268659</v>
      </c>
      <c r="H161" s="31">
        <f t="shared" si="38"/>
        <v>0</v>
      </c>
      <c r="I161" s="34" t="b">
        <f t="shared" si="39"/>
        <v>0</v>
      </c>
    </row>
    <row r="162" spans="2:9" x14ac:dyDescent="0.4">
      <c r="B162">
        <v>120</v>
      </c>
      <c r="C162" s="40">
        <v>72000</v>
      </c>
      <c r="D162" s="42">
        <f t="shared" si="35"/>
        <v>2.4294840000000003E-5</v>
      </c>
      <c r="E162" s="31">
        <f t="shared" si="36"/>
        <v>441.34839999999997</v>
      </c>
      <c r="F162" s="41">
        <v>0.33</v>
      </c>
      <c r="G162" s="31">
        <f t="shared" si="37"/>
        <v>261.07887761194036</v>
      </c>
      <c r="H162" s="31">
        <f t="shared" si="38"/>
        <v>0</v>
      </c>
      <c r="I162" s="34" t="b">
        <f t="shared" si="39"/>
        <v>0</v>
      </c>
    </row>
    <row r="163" spans="2:9" x14ac:dyDescent="0.4">
      <c r="B163">
        <v>121</v>
      </c>
      <c r="C163" s="40">
        <v>72000</v>
      </c>
      <c r="D163" s="42">
        <f t="shared" si="35"/>
        <v>2.4301797000000004E-5</v>
      </c>
      <c r="E163" s="31">
        <f t="shared" si="36"/>
        <v>439.97827000000001</v>
      </c>
      <c r="F163" s="41">
        <v>0.33</v>
      </c>
      <c r="G163" s="31">
        <f t="shared" si="37"/>
        <v>263.76517579701499</v>
      </c>
      <c r="H163" s="31">
        <f t="shared" si="38"/>
        <v>0</v>
      </c>
      <c r="I163" s="34" t="b">
        <f t="shared" si="39"/>
        <v>0</v>
      </c>
    </row>
    <row r="164" spans="2:9" x14ac:dyDescent="0.4">
      <c r="B164">
        <v>122</v>
      </c>
      <c r="C164" s="40">
        <v>72000</v>
      </c>
      <c r="D164" s="42">
        <f t="shared" si="35"/>
        <v>2.4308754000000001E-5</v>
      </c>
      <c r="E164" s="31">
        <f t="shared" si="36"/>
        <v>438.59674000000001</v>
      </c>
      <c r="F164" s="41">
        <v>0.33</v>
      </c>
      <c r="G164" s="31">
        <f t="shared" si="37"/>
        <v>266.45296921791049</v>
      </c>
      <c r="H164" s="31">
        <f t="shared" si="38"/>
        <v>0</v>
      </c>
      <c r="I164" s="34" t="b">
        <f t="shared" si="39"/>
        <v>0</v>
      </c>
    </row>
    <row r="165" spans="2:9" x14ac:dyDescent="0.4">
      <c r="B165">
        <v>123</v>
      </c>
      <c r="C165" s="40">
        <v>72000</v>
      </c>
      <c r="D165" s="42">
        <f t="shared" si="35"/>
        <v>2.4315711000000002E-5</v>
      </c>
      <c r="E165" s="31">
        <f t="shared" si="36"/>
        <v>437.20380999999998</v>
      </c>
      <c r="F165" s="41">
        <v>0.33</v>
      </c>
      <c r="G165" s="31">
        <f t="shared" si="37"/>
        <v>269.14225787462692</v>
      </c>
      <c r="H165" s="31">
        <f t="shared" si="38"/>
        <v>0</v>
      </c>
      <c r="I165" s="34" t="b">
        <f t="shared" si="39"/>
        <v>0</v>
      </c>
    </row>
    <row r="166" spans="2:9" x14ac:dyDescent="0.4">
      <c r="B166">
        <v>124</v>
      </c>
      <c r="C166" s="40">
        <v>72000</v>
      </c>
      <c r="D166" s="42">
        <f t="shared" si="35"/>
        <v>2.4322668000000003E-5</v>
      </c>
      <c r="E166" s="31">
        <f t="shared" si="36"/>
        <v>435.79948000000002</v>
      </c>
      <c r="F166" s="41">
        <v>0.33</v>
      </c>
      <c r="G166" s="31">
        <f t="shared" si="37"/>
        <v>271.83304176716427</v>
      </c>
      <c r="H166" s="31">
        <f t="shared" si="38"/>
        <v>0</v>
      </c>
      <c r="I166" s="34" t="b">
        <f t="shared" si="39"/>
        <v>0</v>
      </c>
    </row>
    <row r="167" spans="2:9" x14ac:dyDescent="0.4">
      <c r="B167">
        <v>125</v>
      </c>
      <c r="C167" s="40">
        <v>72000</v>
      </c>
      <c r="D167" s="42">
        <f t="shared" si="35"/>
        <v>2.4329625000000003E-5</v>
      </c>
      <c r="E167" s="31">
        <f t="shared" si="36"/>
        <v>434.38375000000002</v>
      </c>
      <c r="F167" s="41">
        <v>0.33</v>
      </c>
      <c r="G167" s="31">
        <f t="shared" si="37"/>
        <v>274.52532089552244</v>
      </c>
      <c r="H167" s="31">
        <f t="shared" si="38"/>
        <v>0</v>
      </c>
      <c r="I167" s="34" t="b">
        <f t="shared" si="39"/>
        <v>0</v>
      </c>
    </row>
    <row r="168" spans="2:9" x14ac:dyDescent="0.4">
      <c r="B168">
        <v>126</v>
      </c>
      <c r="C168" s="40">
        <v>72000</v>
      </c>
      <c r="D168" s="42">
        <f t="shared" si="35"/>
        <v>2.4336582000000004E-5</v>
      </c>
      <c r="E168" s="31">
        <f t="shared" si="36"/>
        <v>432.95661999999999</v>
      </c>
      <c r="F168" s="41">
        <v>0.33</v>
      </c>
      <c r="G168" s="31">
        <f t="shared" si="37"/>
        <v>277.21909525970159</v>
      </c>
      <c r="H168" s="31">
        <f t="shared" si="38"/>
        <v>0</v>
      </c>
      <c r="I168" s="34" t="b">
        <f t="shared" si="39"/>
        <v>0</v>
      </c>
    </row>
    <row r="169" spans="2:9" x14ac:dyDescent="0.4">
      <c r="B169">
        <v>127</v>
      </c>
      <c r="C169" s="40">
        <v>72000</v>
      </c>
      <c r="D169" s="42">
        <f t="shared" si="35"/>
        <v>2.4343539000000002E-5</v>
      </c>
      <c r="E169" s="31">
        <f t="shared" si="36"/>
        <v>431.51809000000003</v>
      </c>
      <c r="F169" s="41">
        <v>0.33</v>
      </c>
      <c r="G169" s="31">
        <f t="shared" si="37"/>
        <v>279.91436485970149</v>
      </c>
      <c r="H169" s="31">
        <f t="shared" si="38"/>
        <v>0</v>
      </c>
      <c r="I169" s="34" t="b">
        <f t="shared" si="39"/>
        <v>0</v>
      </c>
    </row>
    <row r="170" spans="2:9" x14ac:dyDescent="0.4">
      <c r="B170">
        <v>128</v>
      </c>
      <c r="C170" s="40">
        <v>72000</v>
      </c>
      <c r="D170" s="42">
        <f t="shared" si="35"/>
        <v>2.4350496000000002E-5</v>
      </c>
      <c r="E170" s="31">
        <f t="shared" si="36"/>
        <v>430.06815999999998</v>
      </c>
      <c r="F170" s="41">
        <v>0.33</v>
      </c>
      <c r="G170" s="31">
        <f t="shared" si="37"/>
        <v>282.61112969552244</v>
      </c>
      <c r="H170" s="31">
        <f t="shared" si="38"/>
        <v>0</v>
      </c>
      <c r="I170" s="34" t="b">
        <f t="shared" si="39"/>
        <v>0</v>
      </c>
    </row>
    <row r="171" spans="2:9" x14ac:dyDescent="0.4">
      <c r="B171">
        <v>129</v>
      </c>
      <c r="C171" s="40">
        <v>72000</v>
      </c>
      <c r="D171" s="42">
        <f t="shared" si="35"/>
        <v>2.4357453000000003E-5</v>
      </c>
      <c r="E171" s="31">
        <f t="shared" si="36"/>
        <v>428.60683</v>
      </c>
      <c r="F171" s="41">
        <v>0.33</v>
      </c>
      <c r="G171" s="31">
        <f t="shared" si="37"/>
        <v>285.30938976716425</v>
      </c>
      <c r="H171" s="31">
        <f t="shared" si="38"/>
        <v>0</v>
      </c>
      <c r="I171" s="34" t="b">
        <f t="shared" si="39"/>
        <v>0</v>
      </c>
    </row>
    <row r="172" spans="2:9" x14ac:dyDescent="0.4">
      <c r="B172">
        <v>130</v>
      </c>
      <c r="C172" s="40">
        <v>72000</v>
      </c>
      <c r="D172" s="42">
        <f t="shared" si="35"/>
        <v>2.4364410000000001E-5</v>
      </c>
      <c r="E172" s="31">
        <f t="shared" si="36"/>
        <v>427.13409999999999</v>
      </c>
      <c r="F172" s="41">
        <v>0.33</v>
      </c>
      <c r="G172" s="31">
        <f t="shared" si="37"/>
        <v>288.00914507462687</v>
      </c>
      <c r="H172" s="31">
        <f t="shared" si="38"/>
        <v>0</v>
      </c>
      <c r="I172" s="34" t="b">
        <f t="shared" si="39"/>
        <v>0</v>
      </c>
    </row>
    <row r="173" spans="2:9" x14ac:dyDescent="0.4">
      <c r="B173">
        <v>131</v>
      </c>
      <c r="C173" s="40">
        <v>72000</v>
      </c>
      <c r="D173" s="42">
        <f t="shared" si="35"/>
        <v>2.4371367000000002E-5</v>
      </c>
      <c r="E173" s="31">
        <f t="shared" si="36"/>
        <v>425.64997</v>
      </c>
      <c r="F173" s="41">
        <v>0.33</v>
      </c>
      <c r="G173" s="31">
        <f t="shared" si="37"/>
        <v>290.71039561791048</v>
      </c>
      <c r="H173" s="31">
        <f t="shared" si="38"/>
        <v>0</v>
      </c>
      <c r="I173" s="34" t="b">
        <f t="shared" si="39"/>
        <v>0</v>
      </c>
    </row>
    <row r="174" spans="2:9" x14ac:dyDescent="0.4">
      <c r="B174">
        <v>132</v>
      </c>
      <c r="C174" s="40">
        <v>72000</v>
      </c>
      <c r="D174" s="42">
        <f t="shared" si="35"/>
        <v>2.4378324000000002E-5</v>
      </c>
      <c r="E174" s="31">
        <f t="shared" si="36"/>
        <v>424.15444000000002</v>
      </c>
      <c r="F174" s="41">
        <v>0.33</v>
      </c>
      <c r="G174" s="31">
        <f t="shared" si="37"/>
        <v>293.41314139701501</v>
      </c>
      <c r="H174" s="31">
        <f t="shared" si="38"/>
        <v>0</v>
      </c>
      <c r="I174" s="34" t="b">
        <f t="shared" si="39"/>
        <v>0</v>
      </c>
    </row>
    <row r="175" spans="2:9" x14ac:dyDescent="0.4">
      <c r="B175">
        <v>133</v>
      </c>
      <c r="C175" s="40">
        <v>72000</v>
      </c>
      <c r="D175" s="42">
        <f t="shared" si="35"/>
        <v>2.4385281000000003E-5</v>
      </c>
      <c r="E175" s="31">
        <f t="shared" si="36"/>
        <v>422.64751000000001</v>
      </c>
      <c r="F175" s="41">
        <v>0.33</v>
      </c>
      <c r="G175" s="31">
        <f t="shared" si="37"/>
        <v>296.11738241194035</v>
      </c>
      <c r="H175" s="31">
        <f t="shared" si="38"/>
        <v>0</v>
      </c>
      <c r="I175" s="34" t="b">
        <f t="shared" si="39"/>
        <v>0</v>
      </c>
    </row>
    <row r="176" spans="2:9" x14ac:dyDescent="0.4">
      <c r="B176">
        <v>134</v>
      </c>
      <c r="C176" s="40">
        <v>72000</v>
      </c>
      <c r="D176" s="42">
        <f t="shared" si="35"/>
        <v>2.4392238000000004E-5</v>
      </c>
      <c r="E176" s="31">
        <f t="shared" si="36"/>
        <v>421.12918000000002</v>
      </c>
      <c r="F176" s="41">
        <v>0.33</v>
      </c>
      <c r="G176" s="31">
        <f t="shared" si="37"/>
        <v>298.82311866268668</v>
      </c>
      <c r="H176" s="31">
        <f t="shared" si="38"/>
        <v>0</v>
      </c>
      <c r="I176" s="34" t="b">
        <f t="shared" si="39"/>
        <v>0</v>
      </c>
    </row>
    <row r="177" spans="2:9" x14ac:dyDescent="0.4">
      <c r="B177">
        <v>135</v>
      </c>
      <c r="C177" s="40">
        <v>72000</v>
      </c>
      <c r="D177" s="42">
        <f t="shared" si="35"/>
        <v>2.4399195000000001E-5</v>
      </c>
      <c r="E177" s="31">
        <f t="shared" si="36"/>
        <v>419.59944999999999</v>
      </c>
      <c r="F177" s="41">
        <v>0.33</v>
      </c>
      <c r="G177" s="31">
        <f t="shared" si="37"/>
        <v>301.53035014925376</v>
      </c>
      <c r="H177" s="31">
        <f t="shared" si="38"/>
        <v>0</v>
      </c>
      <c r="I177" s="34" t="b">
        <f t="shared" si="39"/>
        <v>0</v>
      </c>
    </row>
    <row r="178" spans="2:9" x14ac:dyDescent="0.4">
      <c r="B178">
        <v>136</v>
      </c>
      <c r="C178" s="40">
        <v>72000</v>
      </c>
      <c r="D178" s="42">
        <f t="shared" si="35"/>
        <v>2.4406152000000002E-5</v>
      </c>
      <c r="E178" s="31">
        <f t="shared" si="36"/>
        <v>418.05831999999998</v>
      </c>
      <c r="F178" s="41">
        <v>0.33</v>
      </c>
      <c r="G178" s="31">
        <f t="shared" si="37"/>
        <v>304.23907687164183</v>
      </c>
      <c r="H178" s="31">
        <f t="shared" si="38"/>
        <v>0</v>
      </c>
      <c r="I178" s="34" t="b">
        <f t="shared" si="39"/>
        <v>0</v>
      </c>
    </row>
    <row r="179" spans="2:9" x14ac:dyDescent="0.4">
      <c r="B179">
        <v>137</v>
      </c>
      <c r="C179" s="40">
        <v>72000</v>
      </c>
      <c r="D179" s="42">
        <f t="shared" si="35"/>
        <v>2.4413109000000003E-5</v>
      </c>
      <c r="E179" s="31">
        <f t="shared" si="36"/>
        <v>416.50578999999999</v>
      </c>
      <c r="F179" s="41">
        <v>0.33</v>
      </c>
      <c r="G179" s="31">
        <f t="shared" si="37"/>
        <v>306.94929882985082</v>
      </c>
      <c r="H179" s="31">
        <f t="shared" si="38"/>
        <v>0</v>
      </c>
      <c r="I179" s="34" t="b">
        <f t="shared" si="39"/>
        <v>0</v>
      </c>
    </row>
    <row r="180" spans="2:9" x14ac:dyDescent="0.4">
      <c r="B180">
        <v>138</v>
      </c>
      <c r="C180" s="40">
        <v>72000</v>
      </c>
      <c r="D180" s="42">
        <f t="shared" si="35"/>
        <v>2.4420066000000004E-5</v>
      </c>
      <c r="E180" s="31">
        <f t="shared" si="36"/>
        <v>414.94186000000002</v>
      </c>
      <c r="F180" s="41">
        <v>0.33</v>
      </c>
      <c r="G180" s="31">
        <f t="shared" si="37"/>
        <v>309.66101602388068</v>
      </c>
      <c r="H180" s="31">
        <f t="shared" si="38"/>
        <v>0</v>
      </c>
      <c r="I180" s="34" t="b">
        <f t="shared" si="39"/>
        <v>0</v>
      </c>
    </row>
    <row r="181" spans="2:9" x14ac:dyDescent="0.4">
      <c r="B181">
        <v>139</v>
      </c>
      <c r="C181" s="40">
        <v>72000</v>
      </c>
      <c r="D181" s="42">
        <f t="shared" si="35"/>
        <v>2.4427023000000001E-5</v>
      </c>
      <c r="E181" s="31">
        <f t="shared" si="36"/>
        <v>413.36653000000001</v>
      </c>
      <c r="F181" s="41">
        <v>0.33</v>
      </c>
      <c r="G181" s="31">
        <f t="shared" si="37"/>
        <v>312.3742284537314</v>
      </c>
      <c r="H181" s="31">
        <f t="shared" si="38"/>
        <v>0</v>
      </c>
      <c r="I181" s="34" t="b">
        <f t="shared" si="39"/>
        <v>0</v>
      </c>
    </row>
    <row r="182" spans="2:9" x14ac:dyDescent="0.4">
      <c r="B182">
        <v>140</v>
      </c>
      <c r="C182" s="40">
        <v>72000</v>
      </c>
      <c r="D182" s="42">
        <f t="shared" si="35"/>
        <v>2.4433980000000002E-5</v>
      </c>
      <c r="E182" s="31">
        <f t="shared" si="36"/>
        <v>411.77980000000002</v>
      </c>
      <c r="F182" s="41">
        <v>0.33</v>
      </c>
      <c r="G182" s="31">
        <f t="shared" si="37"/>
        <v>315.08893611940306</v>
      </c>
      <c r="H182" s="31">
        <f t="shared" si="38"/>
        <v>0</v>
      </c>
      <c r="I182" s="34" t="b">
        <f t="shared" si="39"/>
        <v>0</v>
      </c>
    </row>
    <row r="183" spans="2:9" x14ac:dyDescent="0.4">
      <c r="B183">
        <v>141</v>
      </c>
      <c r="C183" s="40">
        <v>72000</v>
      </c>
      <c r="D183" s="42">
        <f t="shared" si="35"/>
        <v>2.4440937000000003E-5</v>
      </c>
      <c r="E183" s="31">
        <f t="shared" si="36"/>
        <v>410.18167</v>
      </c>
      <c r="F183" s="41">
        <v>0.33</v>
      </c>
      <c r="G183" s="31">
        <f t="shared" si="37"/>
        <v>317.80513902089558</v>
      </c>
      <c r="H183" s="31">
        <f t="shared" si="38"/>
        <v>0</v>
      </c>
      <c r="I183" s="34" t="b">
        <f t="shared" si="39"/>
        <v>0</v>
      </c>
    </row>
    <row r="184" spans="2:9" x14ac:dyDescent="0.4">
      <c r="B184">
        <v>142</v>
      </c>
      <c r="C184" s="40">
        <v>72000</v>
      </c>
      <c r="D184" s="42">
        <f t="shared" si="35"/>
        <v>2.4447894000000004E-5</v>
      </c>
      <c r="E184" s="31">
        <f t="shared" si="36"/>
        <v>408.57213999999999</v>
      </c>
      <c r="F184" s="41">
        <v>0.33</v>
      </c>
      <c r="G184" s="31">
        <f t="shared" si="37"/>
        <v>320.52283715820903</v>
      </c>
      <c r="H184" s="31">
        <f t="shared" si="38"/>
        <v>0</v>
      </c>
      <c r="I184" s="34" t="b">
        <f t="shared" si="39"/>
        <v>0</v>
      </c>
    </row>
    <row r="185" spans="2:9" x14ac:dyDescent="0.4">
      <c r="B185">
        <v>143</v>
      </c>
      <c r="C185" s="40">
        <v>72000</v>
      </c>
      <c r="D185" s="42">
        <f t="shared" si="35"/>
        <v>2.4454851000000001E-5</v>
      </c>
      <c r="E185" s="31">
        <f t="shared" si="36"/>
        <v>406.95121</v>
      </c>
      <c r="F185" s="41">
        <v>0.33</v>
      </c>
      <c r="G185" s="31">
        <f t="shared" si="37"/>
        <v>323.24203053134335</v>
      </c>
      <c r="H185" s="31">
        <f t="shared" si="38"/>
        <v>0</v>
      </c>
      <c r="I185" s="34" t="b">
        <f t="shared" si="39"/>
        <v>0</v>
      </c>
    </row>
    <row r="186" spans="2:9" x14ac:dyDescent="0.4">
      <c r="B186">
        <v>144</v>
      </c>
      <c r="C186" s="40">
        <v>72000</v>
      </c>
      <c r="D186" s="42">
        <f t="shared" si="35"/>
        <v>2.4461808000000002E-5</v>
      </c>
      <c r="E186" s="31">
        <f t="shared" si="36"/>
        <v>405.31888000000004</v>
      </c>
      <c r="F186" s="41">
        <v>0.33</v>
      </c>
      <c r="G186" s="31">
        <f t="shared" si="37"/>
        <v>325.96271914029859</v>
      </c>
      <c r="H186" s="31">
        <f t="shared" si="38"/>
        <v>0</v>
      </c>
      <c r="I186" s="34" t="b">
        <f t="shared" si="39"/>
        <v>0</v>
      </c>
    </row>
    <row r="187" spans="2:9" x14ac:dyDescent="0.4">
      <c r="B187">
        <v>145</v>
      </c>
      <c r="C187" s="40">
        <v>72000</v>
      </c>
      <c r="D187" s="42">
        <f t="shared" si="35"/>
        <v>2.4468765000000003E-5</v>
      </c>
      <c r="E187" s="31">
        <f t="shared" si="36"/>
        <v>403.67515000000003</v>
      </c>
      <c r="F187" s="41">
        <v>0.33</v>
      </c>
      <c r="G187" s="31">
        <f t="shared" si="37"/>
        <v>328.6849029850747</v>
      </c>
      <c r="H187" s="31">
        <f t="shared" si="38"/>
        <v>0</v>
      </c>
      <c r="I187" s="34" t="b">
        <f t="shared" si="39"/>
        <v>0</v>
      </c>
    </row>
    <row r="188" spans="2:9" x14ac:dyDescent="0.4">
      <c r="B188">
        <v>146</v>
      </c>
      <c r="C188" s="40">
        <v>72000</v>
      </c>
      <c r="D188" s="42">
        <f t="shared" si="35"/>
        <v>2.4475722000000004E-5</v>
      </c>
      <c r="E188" s="31">
        <f t="shared" si="36"/>
        <v>402.02001999999999</v>
      </c>
      <c r="F188" s="41">
        <v>0.33</v>
      </c>
      <c r="G188" s="31">
        <f t="shared" si="37"/>
        <v>331.40858206567168</v>
      </c>
      <c r="H188" s="31">
        <f t="shared" si="38"/>
        <v>0</v>
      </c>
      <c r="I188" s="34" t="b">
        <f t="shared" si="39"/>
        <v>0</v>
      </c>
    </row>
    <row r="189" spans="2:9" x14ac:dyDescent="0.4">
      <c r="B189">
        <v>147</v>
      </c>
      <c r="C189" s="40">
        <v>72000</v>
      </c>
      <c r="D189" s="42">
        <f t="shared" si="35"/>
        <v>2.4482679000000001E-5</v>
      </c>
      <c r="E189" s="31">
        <f t="shared" si="36"/>
        <v>400.35348999999997</v>
      </c>
      <c r="F189" s="41">
        <v>0.33</v>
      </c>
      <c r="G189" s="31">
        <f t="shared" si="37"/>
        <v>334.13375638208959</v>
      </c>
      <c r="H189" s="31">
        <f t="shared" si="38"/>
        <v>0</v>
      </c>
      <c r="I189" s="34" t="b">
        <f t="shared" si="39"/>
        <v>0</v>
      </c>
    </row>
    <row r="190" spans="2:9" x14ac:dyDescent="0.4">
      <c r="B190">
        <v>148</v>
      </c>
      <c r="C190" s="40">
        <v>72000</v>
      </c>
      <c r="D190" s="42">
        <f t="shared" si="35"/>
        <v>2.4489636000000002E-5</v>
      </c>
      <c r="E190" s="31">
        <f t="shared" si="36"/>
        <v>398.67556000000002</v>
      </c>
      <c r="F190" s="41">
        <v>0.33</v>
      </c>
      <c r="G190" s="31">
        <f t="shared" si="37"/>
        <v>336.86042593432842</v>
      </c>
      <c r="H190" s="31">
        <f t="shared" si="38"/>
        <v>0</v>
      </c>
      <c r="I190" s="34" t="b">
        <f t="shared" si="39"/>
        <v>0</v>
      </c>
    </row>
    <row r="191" spans="2:9" x14ac:dyDescent="0.4">
      <c r="B191">
        <v>149</v>
      </c>
      <c r="C191" s="40">
        <v>72000</v>
      </c>
      <c r="D191" s="42">
        <f t="shared" ref="D191:D254" si="40">6.957*10^-9*B191+2.346*10^-5</f>
        <v>2.4496593000000003E-5</v>
      </c>
      <c r="E191" s="31">
        <f t="shared" ref="E191:E254" si="41">(-0.0057*B191^2+0.00357*B191+523)</f>
        <v>396.98622999999998</v>
      </c>
      <c r="F191" s="41">
        <v>0.33</v>
      </c>
      <c r="G191" s="31">
        <f t="shared" ref="G191:G254" si="42">C191*D191*(B191-$B$62)/(1-F191)</f>
        <v>339.58859072238812</v>
      </c>
      <c r="H191" s="31">
        <f t="shared" ref="H191:H254" si="43">IF(G191&gt;E191,G191-E191,0)</f>
        <v>0</v>
      </c>
      <c r="I191" s="34" t="b">
        <f t="shared" ref="I191:I254" si="44">IF(H191&gt;0,B191)</f>
        <v>0</v>
      </c>
    </row>
    <row r="192" spans="2:9" x14ac:dyDescent="0.4">
      <c r="B192">
        <v>150</v>
      </c>
      <c r="C192" s="40">
        <v>72000</v>
      </c>
      <c r="D192" s="42">
        <f t="shared" si="40"/>
        <v>2.4503550000000004E-5</v>
      </c>
      <c r="E192" s="31">
        <f t="shared" si="41"/>
        <v>395.28550000000001</v>
      </c>
      <c r="F192" s="41">
        <v>0.33</v>
      </c>
      <c r="G192" s="31">
        <f t="shared" si="42"/>
        <v>342.31825074626875</v>
      </c>
      <c r="H192" s="31">
        <f t="shared" si="43"/>
        <v>0</v>
      </c>
      <c r="I192" s="34" t="b">
        <f t="shared" si="44"/>
        <v>0</v>
      </c>
    </row>
    <row r="193" spans="2:9" x14ac:dyDescent="0.4">
      <c r="B193">
        <v>151</v>
      </c>
      <c r="C193" s="40">
        <v>72000</v>
      </c>
      <c r="D193" s="42">
        <f t="shared" si="40"/>
        <v>2.4510507000000001E-5</v>
      </c>
      <c r="E193" s="31">
        <f t="shared" si="41"/>
        <v>393.57337000000001</v>
      </c>
      <c r="F193" s="41">
        <v>0.33</v>
      </c>
      <c r="G193" s="31">
        <f t="shared" si="42"/>
        <v>345.04940600597024</v>
      </c>
      <c r="H193" s="31">
        <f t="shared" si="43"/>
        <v>0</v>
      </c>
      <c r="I193" s="34" t="b">
        <f t="shared" si="44"/>
        <v>0</v>
      </c>
    </row>
    <row r="194" spans="2:9" x14ac:dyDescent="0.4">
      <c r="B194">
        <v>152</v>
      </c>
      <c r="C194" s="40">
        <v>72000</v>
      </c>
      <c r="D194" s="42">
        <f t="shared" si="40"/>
        <v>2.4517464000000002E-5</v>
      </c>
      <c r="E194" s="31">
        <f t="shared" si="41"/>
        <v>391.84983999999997</v>
      </c>
      <c r="F194" s="41">
        <v>0.33</v>
      </c>
      <c r="G194" s="31">
        <f t="shared" si="42"/>
        <v>347.78205650149255</v>
      </c>
      <c r="H194" s="31">
        <f t="shared" si="43"/>
        <v>0</v>
      </c>
      <c r="I194" s="34" t="b">
        <f t="shared" si="44"/>
        <v>0</v>
      </c>
    </row>
    <row r="195" spans="2:9" x14ac:dyDescent="0.4">
      <c r="B195">
        <v>153</v>
      </c>
      <c r="C195" s="40">
        <v>72000</v>
      </c>
      <c r="D195" s="42">
        <f t="shared" si="40"/>
        <v>2.4524421000000003E-5</v>
      </c>
      <c r="E195" s="31">
        <f t="shared" si="41"/>
        <v>390.11491000000001</v>
      </c>
      <c r="F195" s="41">
        <v>0.33</v>
      </c>
      <c r="G195" s="31">
        <f t="shared" si="42"/>
        <v>350.51620223283589</v>
      </c>
      <c r="H195" s="31">
        <f t="shared" si="43"/>
        <v>0</v>
      </c>
      <c r="I195" s="34" t="b">
        <f t="shared" si="44"/>
        <v>0</v>
      </c>
    </row>
    <row r="196" spans="2:9" x14ac:dyDescent="0.4">
      <c r="B196">
        <v>154</v>
      </c>
      <c r="C196" s="40">
        <v>72000</v>
      </c>
      <c r="D196" s="42">
        <f t="shared" si="40"/>
        <v>2.4531378000000004E-5</v>
      </c>
      <c r="E196" s="31">
        <f t="shared" si="41"/>
        <v>388.36857999999995</v>
      </c>
      <c r="F196" s="41">
        <v>0.33</v>
      </c>
      <c r="G196" s="31">
        <f t="shared" si="42"/>
        <v>353.25184320000011</v>
      </c>
      <c r="H196" s="31">
        <f t="shared" si="43"/>
        <v>0</v>
      </c>
      <c r="I196" s="34" t="b">
        <f t="shared" si="44"/>
        <v>0</v>
      </c>
    </row>
    <row r="197" spans="2:9" x14ac:dyDescent="0.4">
      <c r="B197">
        <v>155</v>
      </c>
      <c r="C197" s="40">
        <v>72000</v>
      </c>
      <c r="D197" s="42">
        <f t="shared" si="40"/>
        <v>2.4538335000000001E-5</v>
      </c>
      <c r="E197" s="31">
        <f t="shared" si="41"/>
        <v>386.61085000000003</v>
      </c>
      <c r="F197" s="41">
        <v>0.33</v>
      </c>
      <c r="G197" s="31">
        <f t="shared" si="42"/>
        <v>355.98897940298508</v>
      </c>
      <c r="H197" s="31">
        <f t="shared" si="43"/>
        <v>0</v>
      </c>
      <c r="I197" s="34" t="b">
        <f t="shared" si="44"/>
        <v>0</v>
      </c>
    </row>
    <row r="198" spans="2:9" x14ac:dyDescent="0.4">
      <c r="B198">
        <v>156</v>
      </c>
      <c r="C198" s="40">
        <v>72000</v>
      </c>
      <c r="D198" s="42">
        <f t="shared" si="40"/>
        <v>2.4545292000000002E-5</v>
      </c>
      <c r="E198" s="31">
        <f t="shared" si="41"/>
        <v>384.84172000000001</v>
      </c>
      <c r="F198" s="41">
        <v>0.33</v>
      </c>
      <c r="G198" s="31">
        <f t="shared" si="42"/>
        <v>358.72761084179109</v>
      </c>
      <c r="H198" s="31">
        <f t="shared" si="43"/>
        <v>0</v>
      </c>
      <c r="I198" s="34" t="b">
        <f t="shared" si="44"/>
        <v>0</v>
      </c>
    </row>
    <row r="199" spans="2:9" x14ac:dyDescent="0.4">
      <c r="B199">
        <v>157</v>
      </c>
      <c r="C199" s="40">
        <v>72000</v>
      </c>
      <c r="D199" s="42">
        <f t="shared" si="40"/>
        <v>2.4552249000000003E-5</v>
      </c>
      <c r="E199" s="31">
        <f t="shared" si="41"/>
        <v>383.06119000000001</v>
      </c>
      <c r="F199" s="41">
        <v>0.33</v>
      </c>
      <c r="G199" s="31">
        <f t="shared" si="42"/>
        <v>361.46773751641797</v>
      </c>
      <c r="H199" s="31">
        <f t="shared" si="43"/>
        <v>0</v>
      </c>
      <c r="I199" s="34" t="b">
        <f t="shared" si="44"/>
        <v>0</v>
      </c>
    </row>
    <row r="200" spans="2:9" x14ac:dyDescent="0.4">
      <c r="B200">
        <v>158</v>
      </c>
      <c r="C200" s="40">
        <v>72000</v>
      </c>
      <c r="D200" s="42">
        <f t="shared" si="40"/>
        <v>2.4559206000000003E-5</v>
      </c>
      <c r="E200" s="31">
        <f t="shared" si="41"/>
        <v>381.26926000000003</v>
      </c>
      <c r="F200" s="41">
        <v>0.33</v>
      </c>
      <c r="G200" s="31">
        <f t="shared" si="42"/>
        <v>364.20935942686572</v>
      </c>
      <c r="H200" s="31">
        <f t="shared" si="43"/>
        <v>0</v>
      </c>
      <c r="I200" s="34" t="b">
        <f t="shared" si="44"/>
        <v>0</v>
      </c>
    </row>
    <row r="201" spans="2:9" x14ac:dyDescent="0.4">
      <c r="B201">
        <v>159</v>
      </c>
      <c r="C201" s="40">
        <v>72000</v>
      </c>
      <c r="D201" s="42">
        <f t="shared" si="40"/>
        <v>2.4566163000000001E-5</v>
      </c>
      <c r="E201" s="31">
        <f t="shared" si="41"/>
        <v>379.46593000000001</v>
      </c>
      <c r="F201" s="41">
        <v>0.33</v>
      </c>
      <c r="G201" s="31">
        <f t="shared" si="42"/>
        <v>366.95247657313439</v>
      </c>
      <c r="H201" s="31">
        <f t="shared" si="43"/>
        <v>0</v>
      </c>
      <c r="I201" s="34" t="b">
        <f t="shared" si="44"/>
        <v>0</v>
      </c>
    </row>
    <row r="202" spans="2:9" x14ac:dyDescent="0.4">
      <c r="B202">
        <v>160</v>
      </c>
      <c r="C202" s="40">
        <v>72000</v>
      </c>
      <c r="D202" s="42">
        <f t="shared" si="40"/>
        <v>2.4573120000000002E-5</v>
      </c>
      <c r="E202" s="31">
        <f t="shared" si="41"/>
        <v>377.65120000000002</v>
      </c>
      <c r="F202" s="41">
        <v>0.33</v>
      </c>
      <c r="G202" s="31">
        <f t="shared" si="42"/>
        <v>369.69708895522393</v>
      </c>
      <c r="H202" s="31">
        <f t="shared" si="43"/>
        <v>0</v>
      </c>
      <c r="I202" s="34" t="b">
        <f t="shared" si="44"/>
        <v>0</v>
      </c>
    </row>
    <row r="203" spans="2:9" x14ac:dyDescent="0.4">
      <c r="B203">
        <v>161</v>
      </c>
      <c r="C203" s="40">
        <v>72000</v>
      </c>
      <c r="D203" s="42">
        <f t="shared" si="40"/>
        <v>2.4580077000000002E-5</v>
      </c>
      <c r="E203" s="31">
        <f t="shared" si="41"/>
        <v>375.82506999999998</v>
      </c>
      <c r="F203" s="41">
        <v>0.33</v>
      </c>
      <c r="G203" s="31">
        <f t="shared" si="42"/>
        <v>372.4431965731344</v>
      </c>
      <c r="H203" s="31">
        <f t="shared" si="43"/>
        <v>0</v>
      </c>
      <c r="I203" s="34" t="b">
        <f t="shared" si="44"/>
        <v>0</v>
      </c>
    </row>
    <row r="204" spans="2:9" x14ac:dyDescent="0.4">
      <c r="B204">
        <v>162</v>
      </c>
      <c r="C204" s="40">
        <v>72000</v>
      </c>
      <c r="D204" s="42">
        <f t="shared" si="40"/>
        <v>2.4587034000000003E-5</v>
      </c>
      <c r="E204" s="31">
        <f t="shared" si="41"/>
        <v>373.98753999999997</v>
      </c>
      <c r="F204" s="41">
        <v>0.33</v>
      </c>
      <c r="G204" s="31">
        <f t="shared" si="42"/>
        <v>375.19079942686579</v>
      </c>
      <c r="H204" s="31">
        <f t="shared" si="43"/>
        <v>1.2032594268658272</v>
      </c>
      <c r="I204" s="34">
        <f t="shared" si="44"/>
        <v>162</v>
      </c>
    </row>
    <row r="205" spans="2:9" x14ac:dyDescent="0.4">
      <c r="B205">
        <v>163</v>
      </c>
      <c r="C205" s="40">
        <v>72000</v>
      </c>
      <c r="D205" s="42">
        <f t="shared" si="40"/>
        <v>2.4593991000000004E-5</v>
      </c>
      <c r="E205" s="31">
        <f t="shared" si="41"/>
        <v>372.13860999999997</v>
      </c>
      <c r="F205" s="41">
        <v>0.33</v>
      </c>
      <c r="G205" s="31">
        <f t="shared" si="42"/>
        <v>377.939897516418</v>
      </c>
      <c r="H205" s="31">
        <f t="shared" si="43"/>
        <v>5.8012875164180286</v>
      </c>
      <c r="I205" s="34">
        <f t="shared" si="44"/>
        <v>163</v>
      </c>
    </row>
    <row r="206" spans="2:9" x14ac:dyDescent="0.4">
      <c r="B206">
        <v>164</v>
      </c>
      <c r="C206" s="40">
        <v>72000</v>
      </c>
      <c r="D206" s="42">
        <f t="shared" si="40"/>
        <v>2.4600948000000002E-5</v>
      </c>
      <c r="E206" s="31">
        <f t="shared" si="41"/>
        <v>370.27828</v>
      </c>
      <c r="F206" s="41">
        <v>0.33</v>
      </c>
      <c r="G206" s="31">
        <f t="shared" si="42"/>
        <v>380.69049084179113</v>
      </c>
      <c r="H206" s="31">
        <f t="shared" si="43"/>
        <v>10.412210841791136</v>
      </c>
      <c r="I206" s="34">
        <f t="shared" si="44"/>
        <v>164</v>
      </c>
    </row>
    <row r="207" spans="2:9" x14ac:dyDescent="0.4">
      <c r="B207">
        <v>165</v>
      </c>
      <c r="C207" s="40">
        <v>72000</v>
      </c>
      <c r="D207" s="42">
        <f t="shared" si="40"/>
        <v>2.4607905000000002E-5</v>
      </c>
      <c r="E207" s="31">
        <f t="shared" si="41"/>
        <v>368.40654999999998</v>
      </c>
      <c r="F207" s="41">
        <v>0.33</v>
      </c>
      <c r="G207" s="31">
        <f t="shared" si="42"/>
        <v>383.44257940298513</v>
      </c>
      <c r="H207" s="31">
        <f t="shared" si="43"/>
        <v>15.03602940298515</v>
      </c>
      <c r="I207" s="34">
        <f t="shared" si="44"/>
        <v>165</v>
      </c>
    </row>
    <row r="208" spans="2:9" x14ac:dyDescent="0.4">
      <c r="B208">
        <v>166</v>
      </c>
      <c r="C208" s="40">
        <v>72000</v>
      </c>
      <c r="D208" s="42">
        <f t="shared" si="40"/>
        <v>2.4614862000000003E-5</v>
      </c>
      <c r="E208" s="31">
        <f t="shared" si="41"/>
        <v>366.52341999999999</v>
      </c>
      <c r="F208" s="41">
        <v>0.33</v>
      </c>
      <c r="G208" s="31">
        <f t="shared" si="42"/>
        <v>386.19616320000006</v>
      </c>
      <c r="H208" s="31">
        <f t="shared" si="43"/>
        <v>19.67274320000007</v>
      </c>
      <c r="I208" s="34">
        <f t="shared" si="44"/>
        <v>166</v>
      </c>
    </row>
    <row r="209" spans="2:9" x14ac:dyDescent="0.4">
      <c r="B209">
        <v>167</v>
      </c>
      <c r="C209" s="40">
        <v>72000</v>
      </c>
      <c r="D209" s="42">
        <f t="shared" si="40"/>
        <v>2.4621819000000004E-5</v>
      </c>
      <c r="E209" s="31">
        <f t="shared" si="41"/>
        <v>364.62889000000001</v>
      </c>
      <c r="F209" s="41">
        <v>0.33</v>
      </c>
      <c r="G209" s="31">
        <f t="shared" si="42"/>
        <v>388.95124223283591</v>
      </c>
      <c r="H209" s="31">
        <f t="shared" si="43"/>
        <v>24.322352232835897</v>
      </c>
      <c r="I209" s="34">
        <f t="shared" si="44"/>
        <v>167</v>
      </c>
    </row>
    <row r="210" spans="2:9" x14ac:dyDescent="0.4">
      <c r="B210">
        <v>168</v>
      </c>
      <c r="C210" s="40">
        <v>72000</v>
      </c>
      <c r="D210" s="42">
        <f t="shared" si="40"/>
        <v>2.4628776000000001E-5</v>
      </c>
      <c r="E210" s="31">
        <f t="shared" si="41"/>
        <v>362.72296</v>
      </c>
      <c r="F210" s="41">
        <v>0.33</v>
      </c>
      <c r="G210" s="31">
        <f t="shared" si="42"/>
        <v>391.70781650149263</v>
      </c>
      <c r="H210" s="31">
        <f t="shared" si="43"/>
        <v>28.984856501492629</v>
      </c>
      <c r="I210" s="34">
        <f t="shared" si="44"/>
        <v>168</v>
      </c>
    </row>
    <row r="211" spans="2:9" x14ac:dyDescent="0.4">
      <c r="B211">
        <v>169</v>
      </c>
      <c r="C211" s="40">
        <v>72000</v>
      </c>
      <c r="D211" s="42">
        <f t="shared" si="40"/>
        <v>2.4635733000000002E-5</v>
      </c>
      <c r="E211" s="31">
        <f t="shared" si="41"/>
        <v>360.80563000000001</v>
      </c>
      <c r="F211" s="41">
        <v>0.33</v>
      </c>
      <c r="G211" s="31">
        <f t="shared" si="42"/>
        <v>394.46588600597022</v>
      </c>
      <c r="H211" s="31">
        <f t="shared" si="43"/>
        <v>33.660256005970211</v>
      </c>
      <c r="I211" s="34">
        <f t="shared" si="44"/>
        <v>169</v>
      </c>
    </row>
    <row r="212" spans="2:9" x14ac:dyDescent="0.4">
      <c r="B212">
        <v>170</v>
      </c>
      <c r="C212" s="40">
        <v>72000</v>
      </c>
      <c r="D212" s="42">
        <f t="shared" si="40"/>
        <v>2.4642690000000003E-5</v>
      </c>
      <c r="E212" s="31">
        <f t="shared" si="41"/>
        <v>358.87689999999998</v>
      </c>
      <c r="F212" s="41">
        <v>0.33</v>
      </c>
      <c r="G212" s="31">
        <f t="shared" si="42"/>
        <v>397.22545074626879</v>
      </c>
      <c r="H212" s="31">
        <f t="shared" si="43"/>
        <v>38.348550746268813</v>
      </c>
      <c r="I212" s="34">
        <f t="shared" si="44"/>
        <v>170</v>
      </c>
    </row>
    <row r="213" spans="2:9" x14ac:dyDescent="0.4">
      <c r="B213">
        <v>171</v>
      </c>
      <c r="C213" s="40">
        <v>72000</v>
      </c>
      <c r="D213" s="42">
        <f t="shared" si="40"/>
        <v>2.4649647000000004E-5</v>
      </c>
      <c r="E213" s="31">
        <f t="shared" si="41"/>
        <v>356.93677000000002</v>
      </c>
      <c r="F213" s="41">
        <v>0.33</v>
      </c>
      <c r="G213" s="31">
        <f t="shared" si="42"/>
        <v>399.98651072238812</v>
      </c>
      <c r="H213" s="31">
        <f t="shared" si="43"/>
        <v>43.049740722388094</v>
      </c>
      <c r="I213" s="34">
        <f t="shared" si="44"/>
        <v>171</v>
      </c>
    </row>
    <row r="214" spans="2:9" x14ac:dyDescent="0.4">
      <c r="B214">
        <v>172</v>
      </c>
      <c r="C214" s="40">
        <v>72000</v>
      </c>
      <c r="D214" s="42">
        <f t="shared" si="40"/>
        <v>2.4656604000000001E-5</v>
      </c>
      <c r="E214" s="31">
        <f t="shared" si="41"/>
        <v>354.98523999999998</v>
      </c>
      <c r="F214" s="41">
        <v>0.33</v>
      </c>
      <c r="G214" s="31">
        <f t="shared" si="42"/>
        <v>402.74906593432843</v>
      </c>
      <c r="H214" s="31">
        <f t="shared" si="43"/>
        <v>47.763825934328452</v>
      </c>
      <c r="I214" s="34">
        <f t="shared" si="44"/>
        <v>172</v>
      </c>
    </row>
    <row r="215" spans="2:9" x14ac:dyDescent="0.4">
      <c r="B215">
        <v>173</v>
      </c>
      <c r="C215" s="40">
        <v>72000</v>
      </c>
      <c r="D215" s="42">
        <f t="shared" si="40"/>
        <v>2.4663561000000002E-5</v>
      </c>
      <c r="E215" s="31">
        <f t="shared" si="41"/>
        <v>353.02231</v>
      </c>
      <c r="F215" s="41">
        <v>0.33</v>
      </c>
      <c r="G215" s="31">
        <f t="shared" si="42"/>
        <v>405.51311638208972</v>
      </c>
      <c r="H215" s="31">
        <f t="shared" si="43"/>
        <v>52.490806382089715</v>
      </c>
      <c r="I215" s="34">
        <f t="shared" si="44"/>
        <v>173</v>
      </c>
    </row>
    <row r="216" spans="2:9" x14ac:dyDescent="0.4">
      <c r="B216">
        <v>174</v>
      </c>
      <c r="C216" s="40">
        <v>72000</v>
      </c>
      <c r="D216" s="42">
        <f t="shared" si="40"/>
        <v>2.4670518000000003E-5</v>
      </c>
      <c r="E216" s="31">
        <f t="shared" si="41"/>
        <v>351.04798</v>
      </c>
      <c r="F216" s="41">
        <v>0.33</v>
      </c>
      <c r="G216" s="31">
        <f t="shared" si="42"/>
        <v>408.27866206567171</v>
      </c>
      <c r="H216" s="31">
        <f t="shared" si="43"/>
        <v>57.230682065671715</v>
      </c>
      <c r="I216" s="34">
        <f t="shared" si="44"/>
        <v>174</v>
      </c>
    </row>
    <row r="217" spans="2:9" x14ac:dyDescent="0.4">
      <c r="B217">
        <v>175</v>
      </c>
      <c r="C217" s="40">
        <v>72000</v>
      </c>
      <c r="D217" s="42">
        <f t="shared" si="40"/>
        <v>2.4677475000000004E-5</v>
      </c>
      <c r="E217" s="31">
        <f t="shared" si="41"/>
        <v>349.06225000000001</v>
      </c>
      <c r="F217" s="41">
        <v>0.33</v>
      </c>
      <c r="G217" s="31">
        <f t="shared" si="42"/>
        <v>411.04570298507474</v>
      </c>
      <c r="H217" s="31">
        <f t="shared" si="43"/>
        <v>61.983452985074734</v>
      </c>
      <c r="I217" s="34">
        <f t="shared" si="44"/>
        <v>175</v>
      </c>
    </row>
    <row r="218" spans="2:9" x14ac:dyDescent="0.4">
      <c r="B218">
        <v>176</v>
      </c>
      <c r="C218" s="40">
        <v>72000</v>
      </c>
      <c r="D218" s="42">
        <f t="shared" si="40"/>
        <v>2.4684432000000001E-5</v>
      </c>
      <c r="E218" s="31">
        <f t="shared" si="41"/>
        <v>347.06511999999998</v>
      </c>
      <c r="F218" s="41">
        <v>0.33</v>
      </c>
      <c r="G218" s="31">
        <f t="shared" si="42"/>
        <v>413.81423914029858</v>
      </c>
      <c r="H218" s="31">
        <f t="shared" si="43"/>
        <v>66.749119140298603</v>
      </c>
      <c r="I218" s="34">
        <f t="shared" si="44"/>
        <v>176</v>
      </c>
    </row>
    <row r="219" spans="2:9" x14ac:dyDescent="0.4">
      <c r="B219">
        <v>177</v>
      </c>
      <c r="C219" s="40">
        <v>72000</v>
      </c>
      <c r="D219" s="42">
        <f t="shared" si="40"/>
        <v>2.4691389000000002E-5</v>
      </c>
      <c r="E219" s="31">
        <f t="shared" si="41"/>
        <v>345.05659000000003</v>
      </c>
      <c r="F219" s="41">
        <v>0.33</v>
      </c>
      <c r="G219" s="31">
        <f t="shared" si="42"/>
        <v>416.58427053134341</v>
      </c>
      <c r="H219" s="31">
        <f t="shared" si="43"/>
        <v>71.527680531343378</v>
      </c>
      <c r="I219" s="34">
        <f t="shared" si="44"/>
        <v>177</v>
      </c>
    </row>
    <row r="220" spans="2:9" x14ac:dyDescent="0.4">
      <c r="B220">
        <v>178</v>
      </c>
      <c r="C220" s="40">
        <v>72000</v>
      </c>
      <c r="D220" s="42">
        <f t="shared" si="40"/>
        <v>2.4698346000000003E-5</v>
      </c>
      <c r="E220" s="31">
        <f t="shared" si="41"/>
        <v>343.03665999999998</v>
      </c>
      <c r="F220" s="41">
        <v>0.33</v>
      </c>
      <c r="G220" s="31">
        <f t="shared" si="42"/>
        <v>419.35579715820904</v>
      </c>
      <c r="H220" s="31">
        <f t="shared" si="43"/>
        <v>76.31913715820906</v>
      </c>
      <c r="I220" s="34">
        <f t="shared" si="44"/>
        <v>178</v>
      </c>
    </row>
    <row r="221" spans="2:9" x14ac:dyDescent="0.4">
      <c r="B221">
        <v>179</v>
      </c>
      <c r="C221" s="40">
        <v>72000</v>
      </c>
      <c r="D221" s="42">
        <f t="shared" si="40"/>
        <v>2.4705303000000004E-5</v>
      </c>
      <c r="E221" s="31">
        <f t="shared" si="41"/>
        <v>341.00532999999996</v>
      </c>
      <c r="F221" s="41">
        <v>0.33</v>
      </c>
      <c r="G221" s="31">
        <f t="shared" si="42"/>
        <v>422.12881902089561</v>
      </c>
      <c r="H221" s="31">
        <f t="shared" si="43"/>
        <v>81.123489020895647</v>
      </c>
      <c r="I221" s="34">
        <f t="shared" si="44"/>
        <v>179</v>
      </c>
    </row>
    <row r="222" spans="2:9" x14ac:dyDescent="0.4">
      <c r="B222">
        <v>180</v>
      </c>
      <c r="C222" s="40">
        <v>72000</v>
      </c>
      <c r="D222" s="42">
        <f t="shared" si="40"/>
        <v>2.4712260000000001E-5</v>
      </c>
      <c r="E222" s="31">
        <f t="shared" si="41"/>
        <v>338.96259999999995</v>
      </c>
      <c r="F222" s="41">
        <v>0.33</v>
      </c>
      <c r="G222" s="31">
        <f t="shared" si="42"/>
        <v>424.90333611940304</v>
      </c>
      <c r="H222" s="31">
        <f t="shared" si="43"/>
        <v>85.940736119403084</v>
      </c>
      <c r="I222" s="34">
        <f t="shared" si="44"/>
        <v>180</v>
      </c>
    </row>
    <row r="223" spans="2:9" x14ac:dyDescent="0.4">
      <c r="B223">
        <v>181</v>
      </c>
      <c r="C223" s="40">
        <v>72000</v>
      </c>
      <c r="D223" s="42">
        <f t="shared" si="40"/>
        <v>2.4719217000000002E-5</v>
      </c>
      <c r="E223" s="31">
        <f t="shared" si="41"/>
        <v>336.90846999999997</v>
      </c>
      <c r="F223" s="41">
        <v>0.33</v>
      </c>
      <c r="G223" s="31">
        <f t="shared" si="42"/>
        <v>427.67934845373145</v>
      </c>
      <c r="H223" s="31">
        <f t="shared" si="43"/>
        <v>90.770878453731484</v>
      </c>
      <c r="I223" s="34">
        <f t="shared" si="44"/>
        <v>181</v>
      </c>
    </row>
    <row r="224" spans="2:9" x14ac:dyDescent="0.4">
      <c r="B224">
        <v>182</v>
      </c>
      <c r="C224" s="40">
        <v>72000</v>
      </c>
      <c r="D224" s="42">
        <f t="shared" si="40"/>
        <v>2.4726174000000003E-5</v>
      </c>
      <c r="E224" s="31">
        <f t="shared" si="41"/>
        <v>334.84294</v>
      </c>
      <c r="F224" s="41">
        <v>0.33</v>
      </c>
      <c r="G224" s="31">
        <f t="shared" si="42"/>
        <v>430.45685602388068</v>
      </c>
      <c r="H224" s="31">
        <f t="shared" si="43"/>
        <v>95.613916023880677</v>
      </c>
      <c r="I224" s="34">
        <f t="shared" si="44"/>
        <v>182</v>
      </c>
    </row>
    <row r="225" spans="2:9" x14ac:dyDescent="0.4">
      <c r="B225">
        <v>183</v>
      </c>
      <c r="C225" s="40">
        <v>72000</v>
      </c>
      <c r="D225" s="42">
        <f t="shared" si="40"/>
        <v>2.4733131000000004E-5</v>
      </c>
      <c r="E225" s="31">
        <f t="shared" si="41"/>
        <v>332.76600999999999</v>
      </c>
      <c r="F225" s="41">
        <v>0.33</v>
      </c>
      <c r="G225" s="31">
        <f t="shared" si="42"/>
        <v>433.23585882985088</v>
      </c>
      <c r="H225" s="31">
        <f t="shared" si="43"/>
        <v>100.46984882985089</v>
      </c>
      <c r="I225" s="34">
        <f t="shared" si="44"/>
        <v>183</v>
      </c>
    </row>
    <row r="226" spans="2:9" x14ac:dyDescent="0.4">
      <c r="B226">
        <v>184</v>
      </c>
      <c r="C226" s="40">
        <v>72000</v>
      </c>
      <c r="D226" s="42">
        <f t="shared" si="40"/>
        <v>2.4740088000000001E-5</v>
      </c>
      <c r="E226" s="31">
        <f t="shared" si="41"/>
        <v>330.67768000000001</v>
      </c>
      <c r="F226" s="41">
        <v>0.33</v>
      </c>
      <c r="G226" s="31">
        <f t="shared" si="42"/>
        <v>436.01635687164185</v>
      </c>
      <c r="H226" s="31">
        <f t="shared" si="43"/>
        <v>105.33867687164184</v>
      </c>
      <c r="I226" s="34">
        <f t="shared" si="44"/>
        <v>184</v>
      </c>
    </row>
    <row r="227" spans="2:9" x14ac:dyDescent="0.4">
      <c r="B227">
        <v>185</v>
      </c>
      <c r="C227" s="40">
        <v>72000</v>
      </c>
      <c r="D227" s="42">
        <f t="shared" si="40"/>
        <v>2.4747045000000002E-5</v>
      </c>
      <c r="E227" s="31">
        <f t="shared" si="41"/>
        <v>328.57794999999999</v>
      </c>
      <c r="F227" s="41">
        <v>0.33</v>
      </c>
      <c r="G227" s="31">
        <f t="shared" si="42"/>
        <v>438.79835014925379</v>
      </c>
      <c r="H227" s="31">
        <f t="shared" si="43"/>
        <v>110.22040014925381</v>
      </c>
      <c r="I227" s="34">
        <f t="shared" si="44"/>
        <v>185</v>
      </c>
    </row>
    <row r="228" spans="2:9" x14ac:dyDescent="0.4">
      <c r="B228">
        <v>186</v>
      </c>
      <c r="C228" s="40">
        <v>72000</v>
      </c>
      <c r="D228" s="42">
        <f t="shared" si="40"/>
        <v>2.4754002000000003E-5</v>
      </c>
      <c r="E228" s="31">
        <f t="shared" si="41"/>
        <v>326.46681999999998</v>
      </c>
      <c r="F228" s="41">
        <v>0.33</v>
      </c>
      <c r="G228" s="31">
        <f t="shared" si="42"/>
        <v>441.58183866268666</v>
      </c>
      <c r="H228" s="31">
        <f t="shared" si="43"/>
        <v>115.11501866268668</v>
      </c>
      <c r="I228" s="34">
        <f t="shared" si="44"/>
        <v>186</v>
      </c>
    </row>
    <row r="229" spans="2:9" x14ac:dyDescent="0.4">
      <c r="B229">
        <v>187</v>
      </c>
      <c r="C229" s="40">
        <v>72000</v>
      </c>
      <c r="D229" s="42">
        <f t="shared" si="40"/>
        <v>2.4760959000000003E-5</v>
      </c>
      <c r="E229" s="31">
        <f t="shared" si="41"/>
        <v>324.34429</v>
      </c>
      <c r="F229" s="41">
        <v>0.33</v>
      </c>
      <c r="G229" s="31">
        <f t="shared" si="42"/>
        <v>444.36682241194035</v>
      </c>
      <c r="H229" s="31">
        <f t="shared" si="43"/>
        <v>120.02253241194035</v>
      </c>
      <c r="I229" s="34">
        <f t="shared" si="44"/>
        <v>187</v>
      </c>
    </row>
    <row r="230" spans="2:9" x14ac:dyDescent="0.4">
      <c r="B230">
        <v>188</v>
      </c>
      <c r="C230" s="40">
        <v>72000</v>
      </c>
      <c r="D230" s="42">
        <f t="shared" si="40"/>
        <v>2.4767916000000001E-5</v>
      </c>
      <c r="E230" s="31">
        <f t="shared" si="41"/>
        <v>322.21035999999998</v>
      </c>
      <c r="F230" s="41">
        <v>0.33</v>
      </c>
      <c r="G230" s="31">
        <f t="shared" si="42"/>
        <v>447.15330139701496</v>
      </c>
      <c r="H230" s="31">
        <f t="shared" si="43"/>
        <v>124.94294139701498</v>
      </c>
      <c r="I230" s="34">
        <f t="shared" si="44"/>
        <v>188</v>
      </c>
    </row>
    <row r="231" spans="2:9" x14ac:dyDescent="0.4">
      <c r="B231">
        <v>189</v>
      </c>
      <c r="C231" s="40">
        <v>72000</v>
      </c>
      <c r="D231" s="42">
        <f t="shared" si="40"/>
        <v>2.4774873000000002E-5</v>
      </c>
      <c r="E231" s="31">
        <f t="shared" si="41"/>
        <v>320.06502999999998</v>
      </c>
      <c r="F231" s="41">
        <v>0.33</v>
      </c>
      <c r="G231" s="31">
        <f t="shared" si="42"/>
        <v>449.94127561791061</v>
      </c>
      <c r="H231" s="31">
        <f t="shared" si="43"/>
        <v>129.87624561791063</v>
      </c>
      <c r="I231" s="34">
        <f t="shared" si="44"/>
        <v>189</v>
      </c>
    </row>
    <row r="232" spans="2:9" x14ac:dyDescent="0.4">
      <c r="B232">
        <v>190</v>
      </c>
      <c r="C232" s="40">
        <v>72000</v>
      </c>
      <c r="D232" s="42">
        <f t="shared" si="40"/>
        <v>2.4781830000000003E-5</v>
      </c>
      <c r="E232" s="31">
        <f t="shared" si="41"/>
        <v>317.9083</v>
      </c>
      <c r="F232" s="41">
        <v>0.33</v>
      </c>
      <c r="G232" s="31">
        <f t="shared" si="42"/>
        <v>452.73074507462695</v>
      </c>
      <c r="H232" s="31">
        <f t="shared" si="43"/>
        <v>134.82244507462696</v>
      </c>
      <c r="I232" s="34">
        <f t="shared" si="44"/>
        <v>190</v>
      </c>
    </row>
    <row r="233" spans="2:9" x14ac:dyDescent="0.4">
      <c r="B233">
        <v>191</v>
      </c>
      <c r="C233" s="40">
        <v>72000</v>
      </c>
      <c r="D233" s="42">
        <f t="shared" si="40"/>
        <v>2.4788787000000003E-5</v>
      </c>
      <c r="E233" s="31">
        <f t="shared" si="41"/>
        <v>315.74017000000003</v>
      </c>
      <c r="F233" s="41">
        <v>0.33</v>
      </c>
      <c r="G233" s="31">
        <f t="shared" si="42"/>
        <v>455.52170976716428</v>
      </c>
      <c r="H233" s="31">
        <f t="shared" si="43"/>
        <v>139.78153976716425</v>
      </c>
      <c r="I233" s="34">
        <f t="shared" si="44"/>
        <v>191</v>
      </c>
    </row>
    <row r="234" spans="2:9" x14ac:dyDescent="0.4">
      <c r="B234">
        <v>192</v>
      </c>
      <c r="C234" s="40">
        <v>72000</v>
      </c>
      <c r="D234" s="42">
        <f t="shared" si="40"/>
        <v>2.4795744000000004E-5</v>
      </c>
      <c r="E234" s="31">
        <f t="shared" si="41"/>
        <v>313.56064000000003</v>
      </c>
      <c r="F234" s="41">
        <v>0.33</v>
      </c>
      <c r="G234" s="31">
        <f t="shared" si="42"/>
        <v>458.31416969552254</v>
      </c>
      <c r="H234" s="31">
        <f t="shared" si="43"/>
        <v>144.7535296955225</v>
      </c>
      <c r="I234" s="34">
        <f t="shared" si="44"/>
        <v>192</v>
      </c>
    </row>
    <row r="235" spans="2:9" x14ac:dyDescent="0.4">
      <c r="B235">
        <v>193</v>
      </c>
      <c r="C235" s="40">
        <v>72000</v>
      </c>
      <c r="D235" s="42">
        <f t="shared" si="40"/>
        <v>2.4802701000000002E-5</v>
      </c>
      <c r="E235" s="31">
        <f t="shared" si="41"/>
        <v>311.36971</v>
      </c>
      <c r="F235" s="41">
        <v>0.33</v>
      </c>
      <c r="G235" s="31">
        <f t="shared" si="42"/>
        <v>461.1081248597016</v>
      </c>
      <c r="H235" s="31">
        <f t="shared" si="43"/>
        <v>149.73841485970161</v>
      </c>
      <c r="I235" s="34">
        <f t="shared" si="44"/>
        <v>193</v>
      </c>
    </row>
    <row r="236" spans="2:9" x14ac:dyDescent="0.4">
      <c r="B236">
        <v>194</v>
      </c>
      <c r="C236" s="40">
        <v>72000</v>
      </c>
      <c r="D236" s="42">
        <f t="shared" si="40"/>
        <v>2.4809658000000002E-5</v>
      </c>
      <c r="E236" s="31">
        <f t="shared" si="41"/>
        <v>309.16737999999998</v>
      </c>
      <c r="F236" s="41">
        <v>0.33</v>
      </c>
      <c r="G236" s="31">
        <f t="shared" si="42"/>
        <v>463.9035752597016</v>
      </c>
      <c r="H236" s="31">
        <f t="shared" si="43"/>
        <v>154.73619525970162</v>
      </c>
      <c r="I236" s="34">
        <f t="shared" si="44"/>
        <v>194</v>
      </c>
    </row>
    <row r="237" spans="2:9" x14ac:dyDescent="0.4">
      <c r="B237">
        <v>195</v>
      </c>
      <c r="C237" s="40">
        <v>72000</v>
      </c>
      <c r="D237" s="42">
        <f t="shared" si="40"/>
        <v>2.4816615000000003E-5</v>
      </c>
      <c r="E237" s="31">
        <f t="shared" si="41"/>
        <v>306.95364999999998</v>
      </c>
      <c r="F237" s="41">
        <v>0.33</v>
      </c>
      <c r="G237" s="31">
        <f t="shared" si="42"/>
        <v>466.70052089552252</v>
      </c>
      <c r="H237" s="31">
        <f t="shared" si="43"/>
        <v>159.74687089552253</v>
      </c>
      <c r="I237" s="34">
        <f t="shared" si="44"/>
        <v>195</v>
      </c>
    </row>
    <row r="238" spans="2:9" x14ac:dyDescent="0.4">
      <c r="B238">
        <v>196</v>
      </c>
      <c r="C238" s="40">
        <v>72000</v>
      </c>
      <c r="D238" s="42">
        <f t="shared" si="40"/>
        <v>2.4823572000000001E-5</v>
      </c>
      <c r="E238" s="31">
        <f t="shared" si="41"/>
        <v>304.72852</v>
      </c>
      <c r="F238" s="41">
        <v>0.33</v>
      </c>
      <c r="G238" s="31">
        <f t="shared" si="42"/>
        <v>469.49896176716425</v>
      </c>
      <c r="H238" s="31">
        <f t="shared" si="43"/>
        <v>164.77044176716424</v>
      </c>
      <c r="I238" s="34">
        <f t="shared" si="44"/>
        <v>196</v>
      </c>
    </row>
    <row r="239" spans="2:9" x14ac:dyDescent="0.4">
      <c r="B239">
        <v>197</v>
      </c>
      <c r="C239" s="40">
        <v>72000</v>
      </c>
      <c r="D239" s="42">
        <f t="shared" si="40"/>
        <v>2.4830529000000002E-5</v>
      </c>
      <c r="E239" s="31">
        <f t="shared" si="41"/>
        <v>302.49198999999999</v>
      </c>
      <c r="F239" s="41">
        <v>0.33</v>
      </c>
      <c r="G239" s="31">
        <f t="shared" si="42"/>
        <v>472.29889787462696</v>
      </c>
      <c r="H239" s="31">
        <f t="shared" si="43"/>
        <v>169.80690787462697</v>
      </c>
      <c r="I239" s="34">
        <f t="shared" si="44"/>
        <v>197</v>
      </c>
    </row>
    <row r="240" spans="2:9" x14ac:dyDescent="0.4">
      <c r="B240">
        <v>198</v>
      </c>
      <c r="C240" s="40">
        <v>72000</v>
      </c>
      <c r="D240" s="42">
        <f t="shared" si="40"/>
        <v>2.4837486000000002E-5</v>
      </c>
      <c r="E240" s="31">
        <f t="shared" si="41"/>
        <v>300.24405999999999</v>
      </c>
      <c r="F240" s="41">
        <v>0.33</v>
      </c>
      <c r="G240" s="31">
        <f t="shared" si="42"/>
        <v>475.10032921791054</v>
      </c>
      <c r="H240" s="31">
        <f t="shared" si="43"/>
        <v>174.85626921791055</v>
      </c>
      <c r="I240" s="34">
        <f t="shared" si="44"/>
        <v>198</v>
      </c>
    </row>
    <row r="241" spans="2:9" x14ac:dyDescent="0.4">
      <c r="B241">
        <v>199</v>
      </c>
      <c r="C241" s="40">
        <v>72000</v>
      </c>
      <c r="D241" s="42">
        <f t="shared" si="40"/>
        <v>2.4844443000000003E-5</v>
      </c>
      <c r="E241" s="31">
        <f t="shared" si="41"/>
        <v>297.98473000000001</v>
      </c>
      <c r="F241" s="41">
        <v>0.33</v>
      </c>
      <c r="G241" s="31">
        <f t="shared" si="42"/>
        <v>477.90325579701499</v>
      </c>
      <c r="H241" s="31">
        <f t="shared" si="43"/>
        <v>179.91852579701498</v>
      </c>
      <c r="I241" s="34">
        <f t="shared" si="44"/>
        <v>199</v>
      </c>
    </row>
    <row r="242" spans="2:9" x14ac:dyDescent="0.4">
      <c r="B242">
        <v>200</v>
      </c>
      <c r="C242" s="40">
        <v>72000</v>
      </c>
      <c r="D242" s="42">
        <f t="shared" si="40"/>
        <v>2.4851400000000004E-5</v>
      </c>
      <c r="E242" s="31">
        <f t="shared" si="41"/>
        <v>295.714</v>
      </c>
      <c r="F242" s="41">
        <v>0.33</v>
      </c>
      <c r="G242" s="31">
        <f t="shared" si="42"/>
        <v>480.70767761194043</v>
      </c>
      <c r="H242" s="31">
        <f t="shared" si="43"/>
        <v>184.99367761194043</v>
      </c>
      <c r="I242" s="34">
        <f t="shared" si="44"/>
        <v>200</v>
      </c>
    </row>
    <row r="243" spans="2:9" x14ac:dyDescent="0.4">
      <c r="B243">
        <v>201</v>
      </c>
      <c r="C243" s="40">
        <v>72000</v>
      </c>
      <c r="D243" s="42">
        <f t="shared" si="40"/>
        <v>2.4858357000000001E-5</v>
      </c>
      <c r="E243" s="31">
        <f t="shared" si="41"/>
        <v>293.43187</v>
      </c>
      <c r="F243" s="41">
        <v>0.33</v>
      </c>
      <c r="G243" s="31">
        <f t="shared" si="42"/>
        <v>483.51359466268667</v>
      </c>
      <c r="H243" s="31">
        <f t="shared" si="43"/>
        <v>190.08172466268667</v>
      </c>
      <c r="I243" s="34">
        <f t="shared" si="44"/>
        <v>201</v>
      </c>
    </row>
    <row r="244" spans="2:9" x14ac:dyDescent="0.4">
      <c r="B244">
        <v>202</v>
      </c>
      <c r="C244" s="40">
        <v>72000</v>
      </c>
      <c r="D244" s="42">
        <f t="shared" si="40"/>
        <v>2.4865314000000002E-5</v>
      </c>
      <c r="E244" s="31">
        <f t="shared" si="41"/>
        <v>291.13833999999997</v>
      </c>
      <c r="F244" s="41">
        <v>0.33</v>
      </c>
      <c r="G244" s="31">
        <f t="shared" si="42"/>
        <v>486.32100694925379</v>
      </c>
      <c r="H244" s="31">
        <f t="shared" si="43"/>
        <v>195.18266694925381</v>
      </c>
      <c r="I244" s="34">
        <f t="shared" si="44"/>
        <v>202</v>
      </c>
    </row>
    <row r="245" spans="2:9" x14ac:dyDescent="0.4">
      <c r="B245">
        <v>203</v>
      </c>
      <c r="C245" s="40">
        <v>72000</v>
      </c>
      <c r="D245" s="42">
        <f t="shared" si="40"/>
        <v>2.4872271000000003E-5</v>
      </c>
      <c r="E245" s="31">
        <f t="shared" si="41"/>
        <v>288.83340999999996</v>
      </c>
      <c r="F245" s="41">
        <v>0.33</v>
      </c>
      <c r="G245" s="31">
        <f t="shared" si="42"/>
        <v>489.12991447164194</v>
      </c>
      <c r="H245" s="31">
        <f t="shared" si="43"/>
        <v>200.29650447164198</v>
      </c>
      <c r="I245" s="34">
        <f t="shared" si="44"/>
        <v>203</v>
      </c>
    </row>
    <row r="246" spans="2:9" x14ac:dyDescent="0.4">
      <c r="B246">
        <v>204</v>
      </c>
      <c r="C246" s="40">
        <v>72000</v>
      </c>
      <c r="D246" s="42">
        <f t="shared" si="40"/>
        <v>2.4879228000000004E-5</v>
      </c>
      <c r="E246" s="31">
        <f t="shared" si="41"/>
        <v>286.51707999999996</v>
      </c>
      <c r="F246" s="41">
        <v>0.33</v>
      </c>
      <c r="G246" s="31">
        <f t="shared" si="42"/>
        <v>491.94031722985085</v>
      </c>
      <c r="H246" s="31">
        <f t="shared" si="43"/>
        <v>205.42323722985088</v>
      </c>
      <c r="I246" s="34">
        <f t="shared" si="44"/>
        <v>204</v>
      </c>
    </row>
    <row r="247" spans="2:9" x14ac:dyDescent="0.4">
      <c r="B247">
        <v>205</v>
      </c>
      <c r="C247" s="40">
        <v>72000</v>
      </c>
      <c r="D247" s="42">
        <f t="shared" si="40"/>
        <v>2.4886185000000001E-5</v>
      </c>
      <c r="E247" s="31">
        <f t="shared" si="41"/>
        <v>284.18934999999999</v>
      </c>
      <c r="F247" s="41">
        <v>0.33</v>
      </c>
      <c r="G247" s="31">
        <f t="shared" si="42"/>
        <v>494.75221522388068</v>
      </c>
      <c r="H247" s="31">
        <f t="shared" si="43"/>
        <v>210.56286522388069</v>
      </c>
      <c r="I247" s="34">
        <f t="shared" si="44"/>
        <v>205</v>
      </c>
    </row>
    <row r="248" spans="2:9" x14ac:dyDescent="0.4">
      <c r="B248">
        <v>206</v>
      </c>
      <c r="C248" s="40">
        <v>72000</v>
      </c>
      <c r="D248" s="42">
        <f t="shared" si="40"/>
        <v>2.4893142000000002E-5</v>
      </c>
      <c r="E248" s="31">
        <f t="shared" si="41"/>
        <v>281.85022000000004</v>
      </c>
      <c r="F248" s="41">
        <v>0.33</v>
      </c>
      <c r="G248" s="31">
        <f t="shared" si="42"/>
        <v>497.56560845373139</v>
      </c>
      <c r="H248" s="31">
        <f t="shared" si="43"/>
        <v>215.71538845373135</v>
      </c>
      <c r="I248" s="34">
        <f t="shared" si="44"/>
        <v>206</v>
      </c>
    </row>
    <row r="249" spans="2:9" x14ac:dyDescent="0.4">
      <c r="B249">
        <v>207</v>
      </c>
      <c r="C249" s="40">
        <v>72000</v>
      </c>
      <c r="D249" s="42">
        <f t="shared" si="40"/>
        <v>2.4900099000000003E-5</v>
      </c>
      <c r="E249" s="31">
        <f t="shared" si="41"/>
        <v>279.49968999999999</v>
      </c>
      <c r="F249" s="41">
        <v>0.33</v>
      </c>
      <c r="G249" s="31">
        <f t="shared" si="42"/>
        <v>500.38049691940313</v>
      </c>
      <c r="H249" s="31">
        <f t="shared" si="43"/>
        <v>220.88080691940314</v>
      </c>
      <c r="I249" s="34">
        <f t="shared" si="44"/>
        <v>207</v>
      </c>
    </row>
    <row r="250" spans="2:9" x14ac:dyDescent="0.4">
      <c r="B250">
        <v>208</v>
      </c>
      <c r="C250" s="40">
        <v>72000</v>
      </c>
      <c r="D250" s="42">
        <f t="shared" si="40"/>
        <v>2.4907056000000004E-5</v>
      </c>
      <c r="E250" s="31">
        <f t="shared" si="41"/>
        <v>277.13775999999996</v>
      </c>
      <c r="F250" s="41">
        <v>0.33</v>
      </c>
      <c r="G250" s="31">
        <f t="shared" si="42"/>
        <v>503.19688062089568</v>
      </c>
      <c r="H250" s="31">
        <f t="shared" si="43"/>
        <v>226.05912062089573</v>
      </c>
      <c r="I250" s="34">
        <f t="shared" si="44"/>
        <v>208</v>
      </c>
    </row>
    <row r="251" spans="2:9" x14ac:dyDescent="0.4">
      <c r="B251">
        <v>209</v>
      </c>
      <c r="C251" s="40">
        <v>72000</v>
      </c>
      <c r="D251" s="42">
        <f t="shared" si="40"/>
        <v>2.4914013000000001E-5</v>
      </c>
      <c r="E251" s="31">
        <f t="shared" si="41"/>
        <v>274.76442999999995</v>
      </c>
      <c r="F251" s="41">
        <v>0.33</v>
      </c>
      <c r="G251" s="31">
        <f t="shared" si="42"/>
        <v>506.01475955820905</v>
      </c>
      <c r="H251" s="31">
        <f t="shared" si="43"/>
        <v>231.2503295582091</v>
      </c>
      <c r="I251" s="34">
        <f t="shared" si="44"/>
        <v>209</v>
      </c>
    </row>
    <row r="252" spans="2:9" x14ac:dyDescent="0.4">
      <c r="B252">
        <v>210</v>
      </c>
      <c r="C252" s="40">
        <v>72000</v>
      </c>
      <c r="D252" s="42">
        <f t="shared" si="40"/>
        <v>2.4920970000000002E-5</v>
      </c>
      <c r="E252" s="31">
        <f t="shared" si="41"/>
        <v>272.37969999999996</v>
      </c>
      <c r="F252" s="41">
        <v>0.33</v>
      </c>
      <c r="G252" s="31">
        <f t="shared" si="42"/>
        <v>508.8341337313434</v>
      </c>
      <c r="H252" s="31">
        <f t="shared" si="43"/>
        <v>236.45443373134344</v>
      </c>
      <c r="I252" s="34">
        <f t="shared" si="44"/>
        <v>210</v>
      </c>
    </row>
    <row r="253" spans="2:9" x14ac:dyDescent="0.4">
      <c r="B253">
        <v>211</v>
      </c>
      <c r="C253" s="40">
        <v>72000</v>
      </c>
      <c r="D253" s="42">
        <f t="shared" si="40"/>
        <v>2.4927927000000003E-5</v>
      </c>
      <c r="E253" s="31">
        <f t="shared" si="41"/>
        <v>269.98356999999999</v>
      </c>
      <c r="F253" s="41">
        <v>0.33</v>
      </c>
      <c r="G253" s="31">
        <f t="shared" si="42"/>
        <v>511.65500314029862</v>
      </c>
      <c r="H253" s="31">
        <f t="shared" si="43"/>
        <v>241.67143314029863</v>
      </c>
      <c r="I253" s="34">
        <f t="shared" si="44"/>
        <v>211</v>
      </c>
    </row>
    <row r="254" spans="2:9" x14ac:dyDescent="0.4">
      <c r="B254">
        <v>212</v>
      </c>
      <c r="C254" s="40">
        <v>72000</v>
      </c>
      <c r="D254" s="42">
        <f t="shared" si="40"/>
        <v>2.4934884000000004E-5</v>
      </c>
      <c r="E254" s="31">
        <f t="shared" si="41"/>
        <v>267.57603999999998</v>
      </c>
      <c r="F254" s="41">
        <v>0.33</v>
      </c>
      <c r="G254" s="31">
        <f t="shared" si="42"/>
        <v>514.47736778507476</v>
      </c>
      <c r="H254" s="31">
        <f t="shared" si="43"/>
        <v>246.90132778507478</v>
      </c>
      <c r="I254" s="34">
        <f t="shared" si="44"/>
        <v>212</v>
      </c>
    </row>
    <row r="255" spans="2:9" x14ac:dyDescent="0.4">
      <c r="B255">
        <v>213</v>
      </c>
      <c r="C255" s="40">
        <v>72000</v>
      </c>
      <c r="D255" s="42">
        <f t="shared" ref="D255:D318" si="45">6.957*10^-9*B255+2.346*10^-5</f>
        <v>2.4941841000000001E-5</v>
      </c>
      <c r="E255" s="31">
        <f t="shared" ref="E255:E318" si="46">(-0.0057*B255^2+0.00357*B255+523)</f>
        <v>265.15710999999999</v>
      </c>
      <c r="F255" s="41">
        <v>0.33</v>
      </c>
      <c r="G255" s="31">
        <f t="shared" ref="G255:G318" si="47">C255*D255*(B255-$B$62)/(1-F255)</f>
        <v>517.30122766567172</v>
      </c>
      <c r="H255" s="31">
        <f t="shared" ref="H255:H318" si="48">IF(G255&gt;E255,G255-E255,0)</f>
        <v>252.14411766567173</v>
      </c>
      <c r="I255" s="34">
        <f t="shared" ref="I255:I318" si="49">IF(H255&gt;0,B255)</f>
        <v>213</v>
      </c>
    </row>
    <row r="256" spans="2:9" x14ac:dyDescent="0.4">
      <c r="B256">
        <v>214</v>
      </c>
      <c r="C256" s="40">
        <v>72000</v>
      </c>
      <c r="D256" s="42">
        <f t="shared" si="45"/>
        <v>2.4948798000000002E-5</v>
      </c>
      <c r="E256" s="31">
        <f t="shared" si="46"/>
        <v>262.72678000000002</v>
      </c>
      <c r="F256" s="41">
        <v>0.33</v>
      </c>
      <c r="G256" s="31">
        <f t="shared" si="47"/>
        <v>520.1265827820896</v>
      </c>
      <c r="H256" s="31">
        <f t="shared" si="48"/>
        <v>257.39980278208958</v>
      </c>
      <c r="I256" s="34">
        <f t="shared" si="49"/>
        <v>214</v>
      </c>
    </row>
    <row r="257" spans="2:9" x14ac:dyDescent="0.4">
      <c r="B257">
        <v>215</v>
      </c>
      <c r="C257" s="40">
        <v>72000</v>
      </c>
      <c r="D257" s="42">
        <f t="shared" si="45"/>
        <v>2.4955755000000003E-5</v>
      </c>
      <c r="E257" s="31">
        <f t="shared" si="46"/>
        <v>260.28504999999996</v>
      </c>
      <c r="F257" s="41">
        <v>0.33</v>
      </c>
      <c r="G257" s="31">
        <f t="shared" si="47"/>
        <v>522.95343313432852</v>
      </c>
      <c r="H257" s="31">
        <f t="shared" si="48"/>
        <v>262.66838313432856</v>
      </c>
      <c r="I257" s="34">
        <f t="shared" si="49"/>
        <v>215</v>
      </c>
    </row>
    <row r="258" spans="2:9" x14ac:dyDescent="0.4">
      <c r="B258">
        <v>216</v>
      </c>
      <c r="C258" s="40">
        <v>72000</v>
      </c>
      <c r="D258" s="42">
        <f t="shared" si="45"/>
        <v>2.4962712000000004E-5</v>
      </c>
      <c r="E258" s="31">
        <f t="shared" si="46"/>
        <v>257.83191999999997</v>
      </c>
      <c r="F258" s="41">
        <v>0.33</v>
      </c>
      <c r="G258" s="31">
        <f t="shared" si="47"/>
        <v>525.78177872238814</v>
      </c>
      <c r="H258" s="31">
        <f t="shared" si="48"/>
        <v>267.94985872238817</v>
      </c>
      <c r="I258" s="34">
        <f t="shared" si="49"/>
        <v>216</v>
      </c>
    </row>
    <row r="259" spans="2:9" x14ac:dyDescent="0.4">
      <c r="B259">
        <v>217</v>
      </c>
      <c r="C259" s="40">
        <v>72000</v>
      </c>
      <c r="D259" s="42">
        <f t="shared" si="45"/>
        <v>2.4969669000000001E-5</v>
      </c>
      <c r="E259" s="31">
        <f t="shared" si="46"/>
        <v>255.36739</v>
      </c>
      <c r="F259" s="41">
        <v>0.33</v>
      </c>
      <c r="G259" s="31">
        <f t="shared" si="47"/>
        <v>528.61161954626868</v>
      </c>
      <c r="H259" s="31">
        <f t="shared" si="48"/>
        <v>273.24422954626868</v>
      </c>
      <c r="I259" s="34">
        <f t="shared" si="49"/>
        <v>217</v>
      </c>
    </row>
    <row r="260" spans="2:9" x14ac:dyDescent="0.4">
      <c r="B260">
        <v>218</v>
      </c>
      <c r="C260" s="40">
        <v>72000</v>
      </c>
      <c r="D260" s="42">
        <f t="shared" si="45"/>
        <v>2.4976626000000002E-5</v>
      </c>
      <c r="E260" s="31">
        <f t="shared" si="46"/>
        <v>252.89146</v>
      </c>
      <c r="F260" s="41">
        <v>0.33</v>
      </c>
      <c r="G260" s="31">
        <f t="shared" si="47"/>
        <v>531.44295560597027</v>
      </c>
      <c r="H260" s="31">
        <f t="shared" si="48"/>
        <v>278.55149560597027</v>
      </c>
      <c r="I260" s="34">
        <f t="shared" si="49"/>
        <v>218</v>
      </c>
    </row>
    <row r="261" spans="2:9" x14ac:dyDescent="0.4">
      <c r="B261">
        <v>219</v>
      </c>
      <c r="C261" s="40">
        <v>72000</v>
      </c>
      <c r="D261" s="42">
        <f t="shared" si="45"/>
        <v>2.4983583000000003E-5</v>
      </c>
      <c r="E261" s="31">
        <f t="shared" si="46"/>
        <v>250.40413000000001</v>
      </c>
      <c r="F261" s="41">
        <v>0.33</v>
      </c>
      <c r="G261" s="31">
        <f t="shared" si="47"/>
        <v>534.27578690149267</v>
      </c>
      <c r="H261" s="31">
        <f t="shared" si="48"/>
        <v>283.87165690149266</v>
      </c>
      <c r="I261" s="34">
        <f t="shared" si="49"/>
        <v>219</v>
      </c>
    </row>
    <row r="262" spans="2:9" x14ac:dyDescent="0.4">
      <c r="B262">
        <v>220</v>
      </c>
      <c r="C262" s="40">
        <v>72000</v>
      </c>
      <c r="D262" s="42">
        <f t="shared" si="45"/>
        <v>2.4990540000000003E-5</v>
      </c>
      <c r="E262" s="31">
        <f t="shared" si="46"/>
        <v>247.90539999999999</v>
      </c>
      <c r="F262" s="41">
        <v>0.33</v>
      </c>
      <c r="G262" s="31">
        <f t="shared" si="47"/>
        <v>537.11011343283587</v>
      </c>
      <c r="H262" s="31">
        <f t="shared" si="48"/>
        <v>289.20471343283589</v>
      </c>
      <c r="I262" s="34">
        <f t="shared" si="49"/>
        <v>220</v>
      </c>
    </row>
    <row r="263" spans="2:9" x14ac:dyDescent="0.4">
      <c r="B263">
        <v>221</v>
      </c>
      <c r="C263" s="40">
        <v>72000</v>
      </c>
      <c r="D263" s="42">
        <f t="shared" si="45"/>
        <v>2.4997497000000004E-5</v>
      </c>
      <c r="E263" s="31">
        <f t="shared" si="46"/>
        <v>245.39526999999998</v>
      </c>
      <c r="F263" s="41">
        <v>0.33</v>
      </c>
      <c r="G263" s="31">
        <f t="shared" si="47"/>
        <v>539.94593520000024</v>
      </c>
      <c r="H263" s="31">
        <f t="shared" si="48"/>
        <v>294.55066520000025</v>
      </c>
      <c r="I263" s="34">
        <f t="shared" si="49"/>
        <v>221</v>
      </c>
    </row>
    <row r="264" spans="2:9" x14ac:dyDescent="0.4">
      <c r="B264">
        <v>222</v>
      </c>
      <c r="C264" s="40">
        <v>72000</v>
      </c>
      <c r="D264" s="42">
        <f t="shared" si="45"/>
        <v>2.5004454000000002E-5</v>
      </c>
      <c r="E264" s="31">
        <f t="shared" si="46"/>
        <v>242.87373999999994</v>
      </c>
      <c r="F264" s="41">
        <v>0.33</v>
      </c>
      <c r="G264" s="31">
        <f t="shared" si="47"/>
        <v>542.78325220298518</v>
      </c>
      <c r="H264" s="31">
        <f t="shared" si="48"/>
        <v>299.90951220298524</v>
      </c>
      <c r="I264" s="34">
        <f t="shared" si="49"/>
        <v>222</v>
      </c>
    </row>
    <row r="265" spans="2:9" x14ac:dyDescent="0.4">
      <c r="B265">
        <v>223</v>
      </c>
      <c r="C265" s="40">
        <v>72000</v>
      </c>
      <c r="D265" s="42">
        <f t="shared" si="45"/>
        <v>2.5011411000000003E-5</v>
      </c>
      <c r="E265" s="31">
        <f t="shared" si="46"/>
        <v>240.34080999999998</v>
      </c>
      <c r="F265" s="41">
        <v>0.33</v>
      </c>
      <c r="G265" s="31">
        <f t="shared" si="47"/>
        <v>545.62206444179105</v>
      </c>
      <c r="H265" s="31">
        <f t="shared" si="48"/>
        <v>305.28125444179108</v>
      </c>
      <c r="I265" s="34">
        <f t="shared" si="49"/>
        <v>223</v>
      </c>
    </row>
    <row r="266" spans="2:9" x14ac:dyDescent="0.4">
      <c r="B266">
        <v>224</v>
      </c>
      <c r="C266" s="40">
        <v>72000</v>
      </c>
      <c r="D266" s="42">
        <f t="shared" si="45"/>
        <v>2.5018368000000003E-5</v>
      </c>
      <c r="E266" s="31">
        <f t="shared" si="46"/>
        <v>237.79648000000003</v>
      </c>
      <c r="F266" s="41">
        <v>0.33</v>
      </c>
      <c r="G266" s="31">
        <f t="shared" si="47"/>
        <v>548.46237191641796</v>
      </c>
      <c r="H266" s="31">
        <f t="shared" si="48"/>
        <v>310.66589191641793</v>
      </c>
      <c r="I266" s="34">
        <f t="shared" si="49"/>
        <v>224</v>
      </c>
    </row>
    <row r="267" spans="2:9" x14ac:dyDescent="0.4">
      <c r="B267">
        <v>225</v>
      </c>
      <c r="C267" s="40">
        <v>72000</v>
      </c>
      <c r="D267" s="42">
        <f t="shared" si="45"/>
        <v>2.5025325000000001E-5</v>
      </c>
      <c r="E267" s="31">
        <f t="shared" si="46"/>
        <v>235.24074999999999</v>
      </c>
      <c r="F267" s="41">
        <v>0.33</v>
      </c>
      <c r="G267" s="31">
        <f t="shared" si="47"/>
        <v>551.30417462686569</v>
      </c>
      <c r="H267" s="31">
        <f t="shared" si="48"/>
        <v>316.0634246268657</v>
      </c>
      <c r="I267" s="34">
        <f t="shared" si="49"/>
        <v>225</v>
      </c>
    </row>
    <row r="268" spans="2:9" x14ac:dyDescent="0.4">
      <c r="B268">
        <v>226</v>
      </c>
      <c r="C268" s="40">
        <v>72000</v>
      </c>
      <c r="D268" s="42">
        <f t="shared" si="45"/>
        <v>2.5032282000000002E-5</v>
      </c>
      <c r="E268" s="31">
        <f t="shared" si="46"/>
        <v>232.67362000000003</v>
      </c>
      <c r="F268" s="41">
        <v>0.33</v>
      </c>
      <c r="G268" s="31">
        <f t="shared" si="47"/>
        <v>554.14747257313445</v>
      </c>
      <c r="H268" s="31">
        <f t="shared" si="48"/>
        <v>321.47385257313442</v>
      </c>
      <c r="I268" s="34">
        <f t="shared" si="49"/>
        <v>226</v>
      </c>
    </row>
    <row r="269" spans="2:9" x14ac:dyDescent="0.4">
      <c r="B269">
        <v>227</v>
      </c>
      <c r="C269" s="40">
        <v>72000</v>
      </c>
      <c r="D269" s="42">
        <f t="shared" si="45"/>
        <v>2.5039239000000002E-5</v>
      </c>
      <c r="E269" s="31">
        <f t="shared" si="46"/>
        <v>230.09508999999997</v>
      </c>
      <c r="F269" s="41">
        <v>0.33</v>
      </c>
      <c r="G269" s="31">
        <f t="shared" si="47"/>
        <v>556.99226575522403</v>
      </c>
      <c r="H269" s="31">
        <f t="shared" si="48"/>
        <v>326.89717575522405</v>
      </c>
      <c r="I269" s="34">
        <f t="shared" si="49"/>
        <v>227</v>
      </c>
    </row>
    <row r="270" spans="2:9" x14ac:dyDescent="0.4">
      <c r="B270">
        <v>228</v>
      </c>
      <c r="C270" s="40">
        <v>72000</v>
      </c>
      <c r="D270" s="42">
        <f t="shared" si="45"/>
        <v>2.5046196000000003E-5</v>
      </c>
      <c r="E270" s="31">
        <f t="shared" si="46"/>
        <v>227.50515999999999</v>
      </c>
      <c r="F270" s="41">
        <v>0.33</v>
      </c>
      <c r="G270" s="31">
        <f t="shared" si="47"/>
        <v>559.83855417313441</v>
      </c>
      <c r="H270" s="31">
        <f t="shared" si="48"/>
        <v>332.33339417313442</v>
      </c>
      <c r="I270" s="34">
        <f t="shared" si="49"/>
        <v>228</v>
      </c>
    </row>
    <row r="271" spans="2:9" x14ac:dyDescent="0.4">
      <c r="B271">
        <v>229</v>
      </c>
      <c r="C271" s="40">
        <v>72000</v>
      </c>
      <c r="D271" s="42">
        <f t="shared" si="45"/>
        <v>2.5053153000000004E-5</v>
      </c>
      <c r="E271" s="31">
        <f t="shared" si="46"/>
        <v>224.90382999999997</v>
      </c>
      <c r="F271" s="41">
        <v>0.33</v>
      </c>
      <c r="G271" s="31">
        <f t="shared" si="47"/>
        <v>562.68633782686584</v>
      </c>
      <c r="H271" s="31">
        <f t="shared" si="48"/>
        <v>337.78250782686587</v>
      </c>
      <c r="I271" s="34">
        <f t="shared" si="49"/>
        <v>229</v>
      </c>
    </row>
    <row r="272" spans="2:9" x14ac:dyDescent="0.4">
      <c r="B272">
        <v>230</v>
      </c>
      <c r="C272" s="40">
        <v>72000</v>
      </c>
      <c r="D272" s="42">
        <f t="shared" si="45"/>
        <v>2.5060110000000002E-5</v>
      </c>
      <c r="E272" s="31">
        <f t="shared" si="46"/>
        <v>222.29109999999997</v>
      </c>
      <c r="F272" s="41">
        <v>0.33</v>
      </c>
      <c r="G272" s="31">
        <f t="shared" si="47"/>
        <v>565.53561671641808</v>
      </c>
      <c r="H272" s="31">
        <f t="shared" si="48"/>
        <v>343.2445167164181</v>
      </c>
      <c r="I272" s="34">
        <f t="shared" si="49"/>
        <v>230</v>
      </c>
    </row>
    <row r="273" spans="2:9" x14ac:dyDescent="0.4">
      <c r="B273">
        <v>231</v>
      </c>
      <c r="C273" s="40">
        <v>72000</v>
      </c>
      <c r="D273" s="42">
        <f t="shared" si="45"/>
        <v>2.5067067000000002E-5</v>
      </c>
      <c r="E273" s="31">
        <f t="shared" si="46"/>
        <v>219.66696999999999</v>
      </c>
      <c r="F273" s="41">
        <v>0.33</v>
      </c>
      <c r="G273" s="31">
        <f t="shared" si="47"/>
        <v>568.38639084179113</v>
      </c>
      <c r="H273" s="31">
        <f t="shared" si="48"/>
        <v>348.71942084179113</v>
      </c>
      <c r="I273" s="34">
        <f t="shared" si="49"/>
        <v>231</v>
      </c>
    </row>
    <row r="274" spans="2:9" x14ac:dyDescent="0.4">
      <c r="B274">
        <v>232</v>
      </c>
      <c r="C274" s="40">
        <v>72000</v>
      </c>
      <c r="D274" s="42">
        <f t="shared" si="45"/>
        <v>2.5074024000000003E-5</v>
      </c>
      <c r="E274" s="31">
        <f t="shared" si="46"/>
        <v>217.03143999999998</v>
      </c>
      <c r="F274" s="41">
        <v>0.33</v>
      </c>
      <c r="G274" s="31">
        <f t="shared" si="47"/>
        <v>571.23866020298522</v>
      </c>
      <c r="H274" s="31">
        <f t="shared" si="48"/>
        <v>354.20722020298524</v>
      </c>
      <c r="I274" s="34">
        <f t="shared" si="49"/>
        <v>232</v>
      </c>
    </row>
    <row r="275" spans="2:9" x14ac:dyDescent="0.4">
      <c r="B275">
        <v>233</v>
      </c>
      <c r="C275" s="40">
        <v>72000</v>
      </c>
      <c r="D275" s="42">
        <f t="shared" si="45"/>
        <v>2.5080981000000004E-5</v>
      </c>
      <c r="E275" s="31">
        <f t="shared" si="46"/>
        <v>214.38451000000003</v>
      </c>
      <c r="F275" s="41">
        <v>0.33</v>
      </c>
      <c r="G275" s="31">
        <f t="shared" si="47"/>
        <v>574.09242480000023</v>
      </c>
      <c r="H275" s="31">
        <f t="shared" si="48"/>
        <v>359.7079148000002</v>
      </c>
      <c r="I275" s="34">
        <f t="shared" si="49"/>
        <v>233</v>
      </c>
    </row>
    <row r="276" spans="2:9" x14ac:dyDescent="0.4">
      <c r="B276">
        <v>234</v>
      </c>
      <c r="C276" s="40">
        <v>72000</v>
      </c>
      <c r="D276" s="42">
        <f t="shared" si="45"/>
        <v>2.5087938000000001E-5</v>
      </c>
      <c r="E276" s="31">
        <f t="shared" si="46"/>
        <v>211.72618</v>
      </c>
      <c r="F276" s="41">
        <v>0.33</v>
      </c>
      <c r="G276" s="31">
        <f t="shared" si="47"/>
        <v>576.94768463283594</v>
      </c>
      <c r="H276" s="31">
        <f t="shared" si="48"/>
        <v>365.22150463283594</v>
      </c>
      <c r="I276" s="34">
        <f t="shared" si="49"/>
        <v>234</v>
      </c>
    </row>
    <row r="277" spans="2:9" x14ac:dyDescent="0.4">
      <c r="B277">
        <v>235</v>
      </c>
      <c r="C277" s="40">
        <v>72000</v>
      </c>
      <c r="D277" s="42">
        <f t="shared" si="45"/>
        <v>2.5094895000000002E-5</v>
      </c>
      <c r="E277" s="31">
        <f t="shared" si="46"/>
        <v>209.05644999999998</v>
      </c>
      <c r="F277" s="41">
        <v>0.33</v>
      </c>
      <c r="G277" s="31">
        <f t="shared" si="47"/>
        <v>579.80443970149258</v>
      </c>
      <c r="H277" s="31">
        <f t="shared" si="48"/>
        <v>370.7479897014926</v>
      </c>
      <c r="I277" s="34">
        <f t="shared" si="49"/>
        <v>235</v>
      </c>
    </row>
    <row r="278" spans="2:9" x14ac:dyDescent="0.4">
      <c r="B278">
        <v>236</v>
      </c>
      <c r="C278" s="40">
        <v>72000</v>
      </c>
      <c r="D278" s="42">
        <f t="shared" si="45"/>
        <v>2.5101852000000003E-5</v>
      </c>
      <c r="E278" s="31">
        <f t="shared" si="46"/>
        <v>206.37531999999999</v>
      </c>
      <c r="F278" s="41">
        <v>0.33</v>
      </c>
      <c r="G278" s="31">
        <f t="shared" si="47"/>
        <v>582.66269000597026</v>
      </c>
      <c r="H278" s="31">
        <f t="shared" si="48"/>
        <v>376.28737000597027</v>
      </c>
      <c r="I278" s="34">
        <f t="shared" si="49"/>
        <v>236</v>
      </c>
    </row>
    <row r="279" spans="2:9" x14ac:dyDescent="0.4">
      <c r="B279">
        <v>237</v>
      </c>
      <c r="C279" s="40">
        <v>72000</v>
      </c>
      <c r="D279" s="42">
        <f t="shared" si="45"/>
        <v>2.5108809000000004E-5</v>
      </c>
      <c r="E279" s="31">
        <f t="shared" si="46"/>
        <v>203.68279000000001</v>
      </c>
      <c r="F279" s="41">
        <v>0.33</v>
      </c>
      <c r="G279" s="31">
        <f t="shared" si="47"/>
        <v>585.52243554626875</v>
      </c>
      <c r="H279" s="31">
        <f t="shared" si="48"/>
        <v>381.83964554626874</v>
      </c>
      <c r="I279" s="34">
        <f t="shared" si="49"/>
        <v>237</v>
      </c>
    </row>
    <row r="280" spans="2:9" x14ac:dyDescent="0.4">
      <c r="B280">
        <v>238</v>
      </c>
      <c r="C280" s="40">
        <v>72000</v>
      </c>
      <c r="D280" s="42">
        <f t="shared" si="45"/>
        <v>2.5115766000000001E-5</v>
      </c>
      <c r="E280" s="31">
        <f t="shared" si="46"/>
        <v>200.97885999999994</v>
      </c>
      <c r="F280" s="41">
        <v>0.33</v>
      </c>
      <c r="G280" s="31">
        <f t="shared" si="47"/>
        <v>588.38367632238817</v>
      </c>
      <c r="H280" s="31">
        <f t="shared" si="48"/>
        <v>387.40481632238823</v>
      </c>
      <c r="I280" s="34">
        <f t="shared" si="49"/>
        <v>238</v>
      </c>
    </row>
    <row r="281" spans="2:9" x14ac:dyDescent="0.4">
      <c r="B281">
        <v>239</v>
      </c>
      <c r="C281" s="40">
        <v>72000</v>
      </c>
      <c r="D281" s="42">
        <f t="shared" si="45"/>
        <v>2.5122723000000002E-5</v>
      </c>
      <c r="E281" s="31">
        <f t="shared" si="46"/>
        <v>198.26353</v>
      </c>
      <c r="F281" s="41">
        <v>0.33</v>
      </c>
      <c r="G281" s="31">
        <f t="shared" si="47"/>
        <v>591.24641233432851</v>
      </c>
      <c r="H281" s="31">
        <f t="shared" si="48"/>
        <v>392.98288233432851</v>
      </c>
      <c r="I281" s="34">
        <f t="shared" si="49"/>
        <v>239</v>
      </c>
    </row>
    <row r="282" spans="2:9" x14ac:dyDescent="0.4">
      <c r="B282">
        <v>240</v>
      </c>
      <c r="C282" s="40">
        <v>72000</v>
      </c>
      <c r="D282" s="42">
        <f t="shared" si="45"/>
        <v>2.5129680000000003E-5</v>
      </c>
      <c r="E282" s="31">
        <f t="shared" si="46"/>
        <v>195.53680000000003</v>
      </c>
      <c r="F282" s="41">
        <v>0.33</v>
      </c>
      <c r="G282" s="31">
        <f t="shared" si="47"/>
        <v>594.11064358208966</v>
      </c>
      <c r="H282" s="31">
        <f t="shared" si="48"/>
        <v>398.57384358208964</v>
      </c>
      <c r="I282" s="34">
        <f t="shared" si="49"/>
        <v>240</v>
      </c>
    </row>
    <row r="283" spans="2:9" x14ac:dyDescent="0.4">
      <c r="B283">
        <v>241</v>
      </c>
      <c r="C283" s="40">
        <v>72000</v>
      </c>
      <c r="D283" s="42">
        <f t="shared" si="45"/>
        <v>2.5136637000000004E-5</v>
      </c>
      <c r="E283" s="31">
        <f t="shared" si="46"/>
        <v>192.79866999999996</v>
      </c>
      <c r="F283" s="41">
        <v>0.33</v>
      </c>
      <c r="G283" s="31">
        <f t="shared" si="47"/>
        <v>596.97637006567186</v>
      </c>
      <c r="H283" s="31">
        <f t="shared" si="48"/>
        <v>404.1777000656719</v>
      </c>
      <c r="I283" s="34">
        <f t="shared" si="49"/>
        <v>241</v>
      </c>
    </row>
    <row r="284" spans="2:9" x14ac:dyDescent="0.4">
      <c r="B284">
        <v>242</v>
      </c>
      <c r="C284" s="40">
        <v>72000</v>
      </c>
      <c r="D284" s="42">
        <f t="shared" si="45"/>
        <v>2.5143594000000001E-5</v>
      </c>
      <c r="E284" s="31">
        <f t="shared" si="46"/>
        <v>190.04914000000002</v>
      </c>
      <c r="F284" s="41">
        <v>0.33</v>
      </c>
      <c r="G284" s="31">
        <f t="shared" si="47"/>
        <v>599.84359178507475</v>
      </c>
      <c r="H284" s="31">
        <f t="shared" si="48"/>
        <v>409.79445178507473</v>
      </c>
      <c r="I284" s="34">
        <f t="shared" si="49"/>
        <v>242</v>
      </c>
    </row>
    <row r="285" spans="2:9" x14ac:dyDescent="0.4">
      <c r="B285">
        <v>243</v>
      </c>
      <c r="C285" s="40">
        <v>72000</v>
      </c>
      <c r="D285" s="42">
        <f t="shared" si="45"/>
        <v>2.5150551000000002E-5</v>
      </c>
      <c r="E285" s="31">
        <f t="shared" si="46"/>
        <v>187.28820999999999</v>
      </c>
      <c r="F285" s="41">
        <v>0.33</v>
      </c>
      <c r="G285" s="31">
        <f t="shared" si="47"/>
        <v>602.71230874029868</v>
      </c>
      <c r="H285" s="31">
        <f t="shared" si="48"/>
        <v>415.42409874029869</v>
      </c>
      <c r="I285" s="34">
        <f t="shared" si="49"/>
        <v>243</v>
      </c>
    </row>
    <row r="286" spans="2:9" x14ac:dyDescent="0.4">
      <c r="B286">
        <v>244</v>
      </c>
      <c r="C286" s="40">
        <v>72000</v>
      </c>
      <c r="D286" s="42">
        <f t="shared" si="45"/>
        <v>2.5157508000000003E-5</v>
      </c>
      <c r="E286" s="31">
        <f t="shared" si="46"/>
        <v>184.51587999999998</v>
      </c>
      <c r="F286" s="41">
        <v>0.33</v>
      </c>
      <c r="G286" s="31">
        <f t="shared" si="47"/>
        <v>605.58252093134342</v>
      </c>
      <c r="H286" s="31">
        <f t="shared" si="48"/>
        <v>421.06664093134344</v>
      </c>
      <c r="I286" s="34">
        <f t="shared" si="49"/>
        <v>244</v>
      </c>
    </row>
    <row r="287" spans="2:9" x14ac:dyDescent="0.4">
      <c r="B287">
        <v>245</v>
      </c>
      <c r="C287" s="40">
        <v>72000</v>
      </c>
      <c r="D287" s="42">
        <f t="shared" si="45"/>
        <v>2.5164465000000004E-5</v>
      </c>
      <c r="E287" s="31">
        <f t="shared" si="46"/>
        <v>181.73214999999999</v>
      </c>
      <c r="F287" s="41">
        <v>0.33</v>
      </c>
      <c r="G287" s="31">
        <f t="shared" si="47"/>
        <v>608.45422835820909</v>
      </c>
      <c r="H287" s="31">
        <f t="shared" si="48"/>
        <v>426.7220783582091</v>
      </c>
      <c r="I287" s="34">
        <f t="shared" si="49"/>
        <v>245</v>
      </c>
    </row>
    <row r="288" spans="2:9" x14ac:dyDescent="0.4">
      <c r="B288">
        <v>246</v>
      </c>
      <c r="C288" s="40">
        <v>72000</v>
      </c>
      <c r="D288" s="42">
        <f t="shared" si="45"/>
        <v>2.5171422000000001E-5</v>
      </c>
      <c r="E288" s="31">
        <f t="shared" si="46"/>
        <v>178.93701999999996</v>
      </c>
      <c r="F288" s="41">
        <v>0.33</v>
      </c>
      <c r="G288" s="31">
        <f t="shared" si="47"/>
        <v>611.32743102089557</v>
      </c>
      <c r="H288" s="31">
        <f t="shared" si="48"/>
        <v>432.39041102089561</v>
      </c>
      <c r="I288" s="34">
        <f t="shared" si="49"/>
        <v>246</v>
      </c>
    </row>
    <row r="289" spans="2:9" x14ac:dyDescent="0.4">
      <c r="B289">
        <v>247</v>
      </c>
      <c r="C289" s="40">
        <v>72000</v>
      </c>
      <c r="D289" s="42">
        <f t="shared" si="45"/>
        <v>2.5178379000000002E-5</v>
      </c>
      <c r="E289" s="31">
        <f t="shared" si="46"/>
        <v>176.13049000000001</v>
      </c>
      <c r="F289" s="41">
        <v>0.33</v>
      </c>
      <c r="G289" s="31">
        <f t="shared" si="47"/>
        <v>614.20212891940309</v>
      </c>
      <c r="H289" s="31">
        <f t="shared" si="48"/>
        <v>438.07163891940309</v>
      </c>
      <c r="I289" s="34">
        <f t="shared" si="49"/>
        <v>247</v>
      </c>
    </row>
    <row r="290" spans="2:9" x14ac:dyDescent="0.4">
      <c r="B290">
        <v>248</v>
      </c>
      <c r="C290" s="40">
        <v>72000</v>
      </c>
      <c r="D290" s="42">
        <f t="shared" si="45"/>
        <v>2.5185336000000003E-5</v>
      </c>
      <c r="E290" s="31">
        <f t="shared" si="46"/>
        <v>173.31255999999996</v>
      </c>
      <c r="F290" s="41">
        <v>0.33</v>
      </c>
      <c r="G290" s="31">
        <f t="shared" si="47"/>
        <v>617.07832205373143</v>
      </c>
      <c r="H290" s="31">
        <f t="shared" si="48"/>
        <v>443.76576205373146</v>
      </c>
      <c r="I290" s="34">
        <f t="shared" si="49"/>
        <v>248</v>
      </c>
    </row>
    <row r="291" spans="2:9" x14ac:dyDescent="0.4">
      <c r="B291">
        <v>249</v>
      </c>
      <c r="C291" s="40">
        <v>72000</v>
      </c>
      <c r="D291" s="42">
        <f t="shared" si="45"/>
        <v>2.5192293000000004E-5</v>
      </c>
      <c r="E291" s="31">
        <f t="shared" si="46"/>
        <v>170.48322999999999</v>
      </c>
      <c r="F291" s="41">
        <v>0.33</v>
      </c>
      <c r="G291" s="31">
        <f t="shared" si="47"/>
        <v>619.9560104238808</v>
      </c>
      <c r="H291" s="31">
        <f t="shared" si="48"/>
        <v>449.47278042388081</v>
      </c>
      <c r="I291" s="34">
        <f t="shared" si="49"/>
        <v>249</v>
      </c>
    </row>
    <row r="292" spans="2:9" x14ac:dyDescent="0.4">
      <c r="B292">
        <v>250</v>
      </c>
      <c r="C292" s="40">
        <v>72000</v>
      </c>
      <c r="D292" s="42">
        <f t="shared" si="45"/>
        <v>2.5199250000000001E-5</v>
      </c>
      <c r="E292" s="31">
        <f t="shared" si="46"/>
        <v>167.64249999999998</v>
      </c>
      <c r="F292" s="41">
        <v>0.33</v>
      </c>
      <c r="G292" s="31">
        <f t="shared" si="47"/>
        <v>622.83519402985075</v>
      </c>
      <c r="H292" s="31">
        <f t="shared" si="48"/>
        <v>455.19269402985077</v>
      </c>
      <c r="I292" s="34">
        <f t="shared" si="49"/>
        <v>250</v>
      </c>
    </row>
    <row r="293" spans="2:9" x14ac:dyDescent="0.4">
      <c r="B293">
        <v>251</v>
      </c>
      <c r="C293" s="40">
        <v>72000</v>
      </c>
      <c r="D293" s="42">
        <f t="shared" si="45"/>
        <v>2.5206207000000002E-5</v>
      </c>
      <c r="E293" s="31">
        <f t="shared" si="46"/>
        <v>164.79037</v>
      </c>
      <c r="F293" s="41">
        <v>0.33</v>
      </c>
      <c r="G293" s="31">
        <f t="shared" si="47"/>
        <v>625.71587287164186</v>
      </c>
      <c r="H293" s="31">
        <f t="shared" si="48"/>
        <v>460.92550287164187</v>
      </c>
      <c r="I293" s="34">
        <f t="shared" si="49"/>
        <v>251</v>
      </c>
    </row>
    <row r="294" spans="2:9" x14ac:dyDescent="0.4">
      <c r="B294">
        <v>252</v>
      </c>
      <c r="C294" s="40">
        <v>72000</v>
      </c>
      <c r="D294" s="42">
        <f t="shared" si="45"/>
        <v>2.5213164000000003E-5</v>
      </c>
      <c r="E294" s="31">
        <f t="shared" si="46"/>
        <v>161.92683999999997</v>
      </c>
      <c r="F294" s="41">
        <v>0.33</v>
      </c>
      <c r="G294" s="31">
        <f t="shared" si="47"/>
        <v>628.5980469492539</v>
      </c>
      <c r="H294" s="31">
        <f t="shared" si="48"/>
        <v>466.67120694925393</v>
      </c>
      <c r="I294" s="34">
        <f t="shared" si="49"/>
        <v>252</v>
      </c>
    </row>
    <row r="295" spans="2:9" x14ac:dyDescent="0.4">
      <c r="B295">
        <v>253</v>
      </c>
      <c r="C295" s="40">
        <v>72000</v>
      </c>
      <c r="D295" s="42">
        <f t="shared" si="45"/>
        <v>2.5220121000000003E-5</v>
      </c>
      <c r="E295" s="31">
        <f t="shared" si="46"/>
        <v>159.05190999999996</v>
      </c>
      <c r="F295" s="41">
        <v>0.33</v>
      </c>
      <c r="G295" s="31">
        <f t="shared" si="47"/>
        <v>631.48171626268675</v>
      </c>
      <c r="H295" s="31">
        <f t="shared" si="48"/>
        <v>472.42980626268678</v>
      </c>
      <c r="I295" s="34">
        <f t="shared" si="49"/>
        <v>253</v>
      </c>
    </row>
    <row r="296" spans="2:9" x14ac:dyDescent="0.4">
      <c r="B296">
        <v>254</v>
      </c>
      <c r="C296" s="40">
        <v>72000</v>
      </c>
      <c r="D296" s="42">
        <f t="shared" si="45"/>
        <v>2.5227078000000001E-5</v>
      </c>
      <c r="E296" s="31">
        <f t="shared" si="46"/>
        <v>156.16558000000003</v>
      </c>
      <c r="F296" s="41">
        <v>0.33</v>
      </c>
      <c r="G296" s="31">
        <f t="shared" si="47"/>
        <v>634.3668808119404</v>
      </c>
      <c r="H296" s="31">
        <f t="shared" si="48"/>
        <v>478.20130081194037</v>
      </c>
      <c r="I296" s="34">
        <f t="shared" si="49"/>
        <v>254</v>
      </c>
    </row>
    <row r="297" spans="2:9" x14ac:dyDescent="0.4">
      <c r="B297">
        <v>255</v>
      </c>
      <c r="C297" s="40">
        <v>72000</v>
      </c>
      <c r="D297" s="42">
        <f t="shared" si="45"/>
        <v>2.5234035000000002E-5</v>
      </c>
      <c r="E297" s="31">
        <f t="shared" si="46"/>
        <v>153.26784999999995</v>
      </c>
      <c r="F297" s="41">
        <v>0.33</v>
      </c>
      <c r="G297" s="31">
        <f t="shared" si="47"/>
        <v>637.25354059701499</v>
      </c>
      <c r="H297" s="31">
        <f t="shared" si="48"/>
        <v>483.98569059701504</v>
      </c>
      <c r="I297" s="34">
        <f t="shared" si="49"/>
        <v>255</v>
      </c>
    </row>
    <row r="298" spans="2:9" x14ac:dyDescent="0.4">
      <c r="B298">
        <v>256</v>
      </c>
      <c r="C298" s="40">
        <v>72000</v>
      </c>
      <c r="D298" s="42">
        <f t="shared" si="45"/>
        <v>2.5240992000000003E-5</v>
      </c>
      <c r="E298" s="31">
        <f t="shared" si="46"/>
        <v>150.35872000000001</v>
      </c>
      <c r="F298" s="41">
        <v>0.33</v>
      </c>
      <c r="G298" s="31">
        <f t="shared" si="47"/>
        <v>640.14169561791061</v>
      </c>
      <c r="H298" s="31">
        <f t="shared" si="48"/>
        <v>489.78297561791061</v>
      </c>
      <c r="I298" s="34">
        <f t="shared" si="49"/>
        <v>256</v>
      </c>
    </row>
    <row r="299" spans="2:9" x14ac:dyDescent="0.4">
      <c r="B299">
        <v>257</v>
      </c>
      <c r="C299" s="40">
        <v>72000</v>
      </c>
      <c r="D299" s="42">
        <f t="shared" si="45"/>
        <v>2.5247949000000003E-5</v>
      </c>
      <c r="E299" s="31">
        <f t="shared" si="46"/>
        <v>147.43818999999996</v>
      </c>
      <c r="F299" s="41">
        <v>0.33</v>
      </c>
      <c r="G299" s="31">
        <f t="shared" si="47"/>
        <v>643.03134587462705</v>
      </c>
      <c r="H299" s="31">
        <f t="shared" si="48"/>
        <v>495.59315587462709</v>
      </c>
      <c r="I299" s="34">
        <f t="shared" si="49"/>
        <v>257</v>
      </c>
    </row>
    <row r="300" spans="2:9" x14ac:dyDescent="0.4">
      <c r="B300">
        <v>258</v>
      </c>
      <c r="C300" s="40">
        <v>72000</v>
      </c>
      <c r="D300" s="42">
        <f t="shared" si="45"/>
        <v>2.5254906000000004E-5</v>
      </c>
      <c r="E300" s="31">
        <f t="shared" si="46"/>
        <v>144.50626</v>
      </c>
      <c r="F300" s="41">
        <v>0.33</v>
      </c>
      <c r="G300" s="31">
        <f t="shared" si="47"/>
        <v>645.9224913671643</v>
      </c>
      <c r="H300" s="31">
        <f t="shared" si="48"/>
        <v>501.4162313671643</v>
      </c>
      <c r="I300" s="34">
        <f t="shared" si="49"/>
        <v>258</v>
      </c>
    </row>
    <row r="301" spans="2:9" x14ac:dyDescent="0.4">
      <c r="B301">
        <v>259</v>
      </c>
      <c r="C301" s="40">
        <v>72000</v>
      </c>
      <c r="D301" s="42">
        <f t="shared" si="45"/>
        <v>2.5261863000000002E-5</v>
      </c>
      <c r="E301" s="31">
        <f t="shared" si="46"/>
        <v>141.56292999999994</v>
      </c>
      <c r="F301" s="41">
        <v>0.33</v>
      </c>
      <c r="G301" s="31">
        <f t="shared" si="47"/>
        <v>648.81513209552247</v>
      </c>
      <c r="H301" s="31">
        <f t="shared" si="48"/>
        <v>507.25220209552253</v>
      </c>
      <c r="I301" s="34">
        <f t="shared" si="49"/>
        <v>259</v>
      </c>
    </row>
    <row r="302" spans="2:9" x14ac:dyDescent="0.4">
      <c r="B302">
        <v>260</v>
      </c>
      <c r="C302" s="40">
        <v>72000</v>
      </c>
      <c r="D302" s="42">
        <f t="shared" si="45"/>
        <v>2.5268820000000002E-5</v>
      </c>
      <c r="E302" s="31">
        <f t="shared" si="46"/>
        <v>138.60820000000001</v>
      </c>
      <c r="F302" s="41">
        <v>0.33</v>
      </c>
      <c r="G302" s="31">
        <f t="shared" si="47"/>
        <v>651.70926805970157</v>
      </c>
      <c r="H302" s="31">
        <f t="shared" si="48"/>
        <v>513.10106805970156</v>
      </c>
      <c r="I302" s="34">
        <f t="shared" si="49"/>
        <v>260</v>
      </c>
    </row>
    <row r="303" spans="2:9" x14ac:dyDescent="0.4">
      <c r="B303">
        <v>261</v>
      </c>
      <c r="C303" s="40">
        <v>72000</v>
      </c>
      <c r="D303" s="42">
        <f t="shared" si="45"/>
        <v>2.5275777000000003E-5</v>
      </c>
      <c r="E303" s="31">
        <f t="shared" si="46"/>
        <v>135.64206999999993</v>
      </c>
      <c r="F303" s="41">
        <v>0.33</v>
      </c>
      <c r="G303" s="31">
        <f t="shared" si="47"/>
        <v>654.6048992597016</v>
      </c>
      <c r="H303" s="31">
        <f t="shared" si="48"/>
        <v>518.96282925970172</v>
      </c>
      <c r="I303" s="34">
        <f t="shared" si="49"/>
        <v>261</v>
      </c>
    </row>
    <row r="304" spans="2:9" x14ac:dyDescent="0.4">
      <c r="B304">
        <v>262</v>
      </c>
      <c r="C304" s="40">
        <v>72000</v>
      </c>
      <c r="D304" s="42">
        <f t="shared" si="45"/>
        <v>2.5282734000000004E-5</v>
      </c>
      <c r="E304" s="31">
        <f t="shared" si="46"/>
        <v>132.66453999999999</v>
      </c>
      <c r="F304" s="41">
        <v>0.33</v>
      </c>
      <c r="G304" s="31">
        <f t="shared" si="47"/>
        <v>657.50202569552255</v>
      </c>
      <c r="H304" s="31">
        <f t="shared" si="48"/>
        <v>524.83748569552256</v>
      </c>
      <c r="I304" s="34">
        <f t="shared" si="49"/>
        <v>262</v>
      </c>
    </row>
    <row r="305" spans="2:9" x14ac:dyDescent="0.4">
      <c r="B305">
        <v>263</v>
      </c>
      <c r="C305" s="40">
        <v>72000</v>
      </c>
      <c r="D305" s="42">
        <f t="shared" si="45"/>
        <v>2.5289691000000002E-5</v>
      </c>
      <c r="E305" s="31">
        <f t="shared" si="46"/>
        <v>129.67561000000001</v>
      </c>
      <c r="F305" s="41">
        <v>0.33</v>
      </c>
      <c r="G305" s="31">
        <f t="shared" si="47"/>
        <v>660.40064736716431</v>
      </c>
      <c r="H305" s="31">
        <f t="shared" si="48"/>
        <v>530.7250373671643</v>
      </c>
      <c r="I305" s="34">
        <f t="shared" si="49"/>
        <v>263</v>
      </c>
    </row>
    <row r="306" spans="2:9" x14ac:dyDescent="0.4">
      <c r="B306">
        <v>264</v>
      </c>
      <c r="C306" s="40">
        <v>72000</v>
      </c>
      <c r="D306" s="42">
        <f t="shared" si="45"/>
        <v>2.5296648000000002E-5</v>
      </c>
      <c r="E306" s="31">
        <f t="shared" si="46"/>
        <v>126.67527999999999</v>
      </c>
      <c r="F306" s="41">
        <v>0.33</v>
      </c>
      <c r="G306" s="31">
        <f t="shared" si="47"/>
        <v>663.300764274627</v>
      </c>
      <c r="H306" s="31">
        <f t="shared" si="48"/>
        <v>536.62548427462707</v>
      </c>
      <c r="I306" s="34">
        <f t="shared" si="49"/>
        <v>264</v>
      </c>
    </row>
    <row r="307" spans="2:9" x14ac:dyDescent="0.4">
      <c r="B307">
        <v>265</v>
      </c>
      <c r="C307" s="40">
        <v>72000</v>
      </c>
      <c r="D307" s="42">
        <f t="shared" si="45"/>
        <v>2.5303605000000003E-5</v>
      </c>
      <c r="E307" s="31">
        <f t="shared" si="46"/>
        <v>123.66354999999999</v>
      </c>
      <c r="F307" s="41">
        <v>0.33</v>
      </c>
      <c r="G307" s="31">
        <f t="shared" si="47"/>
        <v>666.20237641791061</v>
      </c>
      <c r="H307" s="31">
        <f t="shared" si="48"/>
        <v>542.53882641791063</v>
      </c>
      <c r="I307" s="34">
        <f t="shared" si="49"/>
        <v>265</v>
      </c>
    </row>
    <row r="308" spans="2:9" x14ac:dyDescent="0.4">
      <c r="B308">
        <v>266</v>
      </c>
      <c r="C308" s="40">
        <v>72000</v>
      </c>
      <c r="D308" s="42">
        <f t="shared" si="45"/>
        <v>2.5310562000000004E-5</v>
      </c>
      <c r="E308" s="31">
        <f t="shared" si="46"/>
        <v>120.64041999999995</v>
      </c>
      <c r="F308" s="41">
        <v>0.33</v>
      </c>
      <c r="G308" s="31">
        <f t="shared" si="47"/>
        <v>669.10548379701504</v>
      </c>
      <c r="H308" s="31">
        <f t="shared" si="48"/>
        <v>548.46506379701509</v>
      </c>
      <c r="I308" s="34">
        <f t="shared" si="49"/>
        <v>266</v>
      </c>
    </row>
    <row r="309" spans="2:9" x14ac:dyDescent="0.4">
      <c r="B309">
        <v>267</v>
      </c>
      <c r="C309" s="40">
        <v>72000</v>
      </c>
      <c r="D309" s="42">
        <f t="shared" si="45"/>
        <v>2.5317519000000001E-5</v>
      </c>
      <c r="E309" s="31">
        <f t="shared" si="46"/>
        <v>117.60588999999999</v>
      </c>
      <c r="F309" s="41">
        <v>0.33</v>
      </c>
      <c r="G309" s="31">
        <f t="shared" si="47"/>
        <v>672.01008641194039</v>
      </c>
      <c r="H309" s="31">
        <f t="shared" si="48"/>
        <v>554.40419641194035</v>
      </c>
      <c r="I309" s="34">
        <f t="shared" si="49"/>
        <v>267</v>
      </c>
    </row>
    <row r="310" spans="2:9" x14ac:dyDescent="0.4">
      <c r="B310">
        <v>268</v>
      </c>
      <c r="C310" s="40">
        <v>72000</v>
      </c>
      <c r="D310" s="42">
        <f t="shared" si="45"/>
        <v>2.5324476000000002E-5</v>
      </c>
      <c r="E310" s="31">
        <f t="shared" si="46"/>
        <v>114.55995999999993</v>
      </c>
      <c r="F310" s="41">
        <v>0.33</v>
      </c>
      <c r="G310" s="31">
        <f t="shared" si="47"/>
        <v>674.91618426268678</v>
      </c>
      <c r="H310" s="31">
        <f t="shared" si="48"/>
        <v>560.35622426268685</v>
      </c>
      <c r="I310" s="34">
        <f t="shared" si="49"/>
        <v>268</v>
      </c>
    </row>
    <row r="311" spans="2:9" x14ac:dyDescent="0.4">
      <c r="B311">
        <v>269</v>
      </c>
      <c r="C311" s="40">
        <v>72000</v>
      </c>
      <c r="D311" s="42">
        <f t="shared" si="45"/>
        <v>2.5331433000000003E-5</v>
      </c>
      <c r="E311" s="31">
        <f t="shared" si="46"/>
        <v>111.50263000000001</v>
      </c>
      <c r="F311" s="41">
        <v>0.33</v>
      </c>
      <c r="G311" s="31">
        <f t="shared" si="47"/>
        <v>677.82377734925387</v>
      </c>
      <c r="H311" s="31">
        <f t="shared" si="48"/>
        <v>566.32114734925381</v>
      </c>
      <c r="I311" s="34">
        <f t="shared" si="49"/>
        <v>269</v>
      </c>
    </row>
    <row r="312" spans="2:9" x14ac:dyDescent="0.4">
      <c r="B312">
        <v>270</v>
      </c>
      <c r="C312" s="40">
        <v>72000</v>
      </c>
      <c r="D312" s="42">
        <f t="shared" si="45"/>
        <v>2.5338390000000004E-5</v>
      </c>
      <c r="E312" s="31">
        <f t="shared" si="46"/>
        <v>108.43389999999999</v>
      </c>
      <c r="F312" s="41">
        <v>0.33</v>
      </c>
      <c r="G312" s="31">
        <f t="shared" si="47"/>
        <v>680.732865671642</v>
      </c>
      <c r="H312" s="31">
        <f t="shared" si="48"/>
        <v>572.29896567164201</v>
      </c>
      <c r="I312" s="34">
        <f t="shared" si="49"/>
        <v>270</v>
      </c>
    </row>
    <row r="313" spans="2:9" x14ac:dyDescent="0.4">
      <c r="B313">
        <v>271</v>
      </c>
      <c r="C313" s="40">
        <v>72000</v>
      </c>
      <c r="D313" s="42">
        <f t="shared" si="45"/>
        <v>2.5345347000000001E-5</v>
      </c>
      <c r="E313" s="31">
        <f t="shared" si="46"/>
        <v>105.35377</v>
      </c>
      <c r="F313" s="41">
        <v>0.33</v>
      </c>
      <c r="G313" s="31">
        <f t="shared" si="47"/>
        <v>683.64344922985094</v>
      </c>
      <c r="H313" s="31">
        <f t="shared" si="48"/>
        <v>578.28967922985089</v>
      </c>
      <c r="I313" s="34">
        <f t="shared" si="49"/>
        <v>271</v>
      </c>
    </row>
    <row r="314" spans="2:9" x14ac:dyDescent="0.4">
      <c r="B314">
        <v>272</v>
      </c>
      <c r="C314" s="40">
        <v>72000</v>
      </c>
      <c r="D314" s="42">
        <f t="shared" si="45"/>
        <v>2.5352304000000002E-5</v>
      </c>
      <c r="E314" s="31">
        <f t="shared" si="46"/>
        <v>102.26224000000002</v>
      </c>
      <c r="F314" s="41">
        <v>0.33</v>
      </c>
      <c r="G314" s="31">
        <f t="shared" si="47"/>
        <v>686.5555280238807</v>
      </c>
      <c r="H314" s="31">
        <f t="shared" si="48"/>
        <v>584.29328802388068</v>
      </c>
      <c r="I314" s="34">
        <f t="shared" si="49"/>
        <v>272</v>
      </c>
    </row>
    <row r="315" spans="2:9" x14ac:dyDescent="0.4">
      <c r="B315">
        <v>273</v>
      </c>
      <c r="C315" s="40">
        <v>72000</v>
      </c>
      <c r="D315" s="42">
        <f t="shared" si="45"/>
        <v>2.5359261000000003E-5</v>
      </c>
      <c r="E315" s="31">
        <f t="shared" si="46"/>
        <v>99.159309999999948</v>
      </c>
      <c r="F315" s="41">
        <v>0.33</v>
      </c>
      <c r="G315" s="31">
        <f t="shared" si="47"/>
        <v>689.46910205373149</v>
      </c>
      <c r="H315" s="31">
        <f t="shared" si="48"/>
        <v>590.3097920537316</v>
      </c>
      <c r="I315" s="34">
        <f t="shared" si="49"/>
        <v>273</v>
      </c>
    </row>
    <row r="316" spans="2:9" x14ac:dyDescent="0.4">
      <c r="B316">
        <v>274</v>
      </c>
      <c r="C316" s="40">
        <v>72000</v>
      </c>
      <c r="D316" s="42">
        <f t="shared" si="45"/>
        <v>2.5366218000000004E-5</v>
      </c>
      <c r="E316" s="31">
        <f t="shared" si="46"/>
        <v>96.04498000000001</v>
      </c>
      <c r="F316" s="41">
        <v>0.33</v>
      </c>
      <c r="G316" s="31">
        <f t="shared" si="47"/>
        <v>692.38417131940321</v>
      </c>
      <c r="H316" s="31">
        <f t="shared" si="48"/>
        <v>596.3391913194032</v>
      </c>
      <c r="I316" s="34">
        <f t="shared" si="49"/>
        <v>274</v>
      </c>
    </row>
    <row r="317" spans="2:9" x14ac:dyDescent="0.4">
      <c r="B317">
        <v>275</v>
      </c>
      <c r="C317" s="40">
        <v>72000</v>
      </c>
      <c r="D317" s="42">
        <f t="shared" si="45"/>
        <v>2.5373175000000001E-5</v>
      </c>
      <c r="E317" s="31">
        <f t="shared" si="46"/>
        <v>92.919249999999977</v>
      </c>
      <c r="F317" s="41">
        <v>0.33</v>
      </c>
      <c r="G317" s="31">
        <f t="shared" si="47"/>
        <v>695.30073582089562</v>
      </c>
      <c r="H317" s="31">
        <f t="shared" si="48"/>
        <v>602.3814858208957</v>
      </c>
      <c r="I317" s="34">
        <f t="shared" si="49"/>
        <v>275</v>
      </c>
    </row>
    <row r="318" spans="2:9" x14ac:dyDescent="0.4">
      <c r="B318">
        <v>276</v>
      </c>
      <c r="C318" s="40">
        <v>72000</v>
      </c>
      <c r="D318" s="42">
        <f t="shared" si="45"/>
        <v>2.5380132000000002E-5</v>
      </c>
      <c r="E318" s="31">
        <f t="shared" si="46"/>
        <v>89.782119999999964</v>
      </c>
      <c r="F318" s="41">
        <v>0.33</v>
      </c>
      <c r="G318" s="31">
        <f t="shared" si="47"/>
        <v>698.21879555820908</v>
      </c>
      <c r="H318" s="31">
        <f t="shared" si="48"/>
        <v>608.43667555820912</v>
      </c>
      <c r="I318" s="34">
        <f t="shared" si="49"/>
        <v>276</v>
      </c>
    </row>
    <row r="319" spans="2:9" x14ac:dyDescent="0.4">
      <c r="B319">
        <v>277</v>
      </c>
      <c r="C319" s="40">
        <v>72000</v>
      </c>
      <c r="D319" s="42">
        <f t="shared" ref="D319:D382" si="50">6.957*10^-9*B319+2.346*10^-5</f>
        <v>2.5387089000000003E-5</v>
      </c>
      <c r="E319" s="31">
        <f t="shared" ref="E319:E382" si="51">(-0.0057*B319^2+0.00357*B319+523)</f>
        <v>86.633590000000027</v>
      </c>
      <c r="F319" s="41">
        <v>0.33</v>
      </c>
      <c r="G319" s="31">
        <f t="shared" ref="G319:G382" si="52">C319*D319*(B319-$B$62)/(1-F319)</f>
        <v>701.13835053134346</v>
      </c>
      <c r="H319" s="31">
        <f t="shared" ref="H319:H382" si="53">IF(G319&gt;E319,G319-E319,0)</f>
        <v>614.50476053134344</v>
      </c>
      <c r="I319" s="34">
        <f t="shared" ref="I319:I382" si="54">IF(H319&gt;0,B319)</f>
        <v>277</v>
      </c>
    </row>
    <row r="320" spans="2:9" x14ac:dyDescent="0.4">
      <c r="B320">
        <v>278</v>
      </c>
      <c r="C320" s="40">
        <v>72000</v>
      </c>
      <c r="D320" s="42">
        <f t="shared" si="50"/>
        <v>2.5394046000000004E-5</v>
      </c>
      <c r="E320" s="31">
        <f t="shared" si="51"/>
        <v>83.473659999999995</v>
      </c>
      <c r="F320" s="41">
        <v>0.33</v>
      </c>
      <c r="G320" s="31">
        <f t="shared" si="52"/>
        <v>704.05940074029866</v>
      </c>
      <c r="H320" s="31">
        <f t="shared" si="53"/>
        <v>620.58574074029866</v>
      </c>
      <c r="I320" s="34">
        <f t="shared" si="54"/>
        <v>278</v>
      </c>
    </row>
    <row r="321" spans="2:9" x14ac:dyDescent="0.4">
      <c r="B321">
        <v>279</v>
      </c>
      <c r="C321" s="40">
        <v>72000</v>
      </c>
      <c r="D321" s="42">
        <f t="shared" si="50"/>
        <v>2.5401003000000001E-5</v>
      </c>
      <c r="E321" s="31">
        <f t="shared" si="51"/>
        <v>80.302329999999984</v>
      </c>
      <c r="F321" s="41">
        <v>0.33</v>
      </c>
      <c r="G321" s="31">
        <f t="shared" si="52"/>
        <v>706.98194618507478</v>
      </c>
      <c r="H321" s="31">
        <f t="shared" si="53"/>
        <v>626.67961618507479</v>
      </c>
      <c r="I321" s="34">
        <f t="shared" si="54"/>
        <v>279</v>
      </c>
    </row>
    <row r="322" spans="2:9" x14ac:dyDescent="0.4">
      <c r="B322">
        <v>280</v>
      </c>
      <c r="C322" s="40">
        <v>72000</v>
      </c>
      <c r="D322" s="42">
        <f t="shared" si="50"/>
        <v>2.5407960000000002E-5</v>
      </c>
      <c r="E322" s="31">
        <f t="shared" si="51"/>
        <v>77.119599999999991</v>
      </c>
      <c r="F322" s="41">
        <v>0.33</v>
      </c>
      <c r="G322" s="31">
        <f t="shared" si="52"/>
        <v>709.90598686567171</v>
      </c>
      <c r="H322" s="31">
        <f t="shared" si="53"/>
        <v>632.78638686567172</v>
      </c>
      <c r="I322" s="34">
        <f t="shared" si="54"/>
        <v>280</v>
      </c>
    </row>
    <row r="323" spans="2:9" x14ac:dyDescent="0.4">
      <c r="B323">
        <v>281</v>
      </c>
      <c r="C323" s="40">
        <v>72000</v>
      </c>
      <c r="D323" s="42">
        <f t="shared" si="50"/>
        <v>2.5414917000000003E-5</v>
      </c>
      <c r="E323" s="31">
        <f t="shared" si="51"/>
        <v>73.925470000000018</v>
      </c>
      <c r="F323" s="41">
        <v>0.33</v>
      </c>
      <c r="G323" s="31">
        <f t="shared" si="52"/>
        <v>712.83152278208968</v>
      </c>
      <c r="H323" s="31">
        <f t="shared" si="53"/>
        <v>638.90605278208966</v>
      </c>
      <c r="I323" s="34">
        <f t="shared" si="54"/>
        <v>281</v>
      </c>
    </row>
    <row r="324" spans="2:9" x14ac:dyDescent="0.4">
      <c r="B324">
        <v>282</v>
      </c>
      <c r="C324" s="40">
        <v>72000</v>
      </c>
      <c r="D324" s="42">
        <f t="shared" si="50"/>
        <v>2.5421874000000004E-5</v>
      </c>
      <c r="E324" s="31">
        <f t="shared" si="51"/>
        <v>70.719939999999951</v>
      </c>
      <c r="F324" s="41">
        <v>0.33</v>
      </c>
      <c r="G324" s="31">
        <f t="shared" si="52"/>
        <v>715.75855393432857</v>
      </c>
      <c r="H324" s="31">
        <f t="shared" si="53"/>
        <v>645.03861393432862</v>
      </c>
      <c r="I324" s="34">
        <f t="shared" si="54"/>
        <v>282</v>
      </c>
    </row>
    <row r="325" spans="2:9" x14ac:dyDescent="0.4">
      <c r="B325">
        <v>283</v>
      </c>
      <c r="C325" s="40">
        <v>72000</v>
      </c>
      <c r="D325" s="42">
        <f t="shared" si="50"/>
        <v>2.5428831000000001E-5</v>
      </c>
      <c r="E325" s="31">
        <f t="shared" si="51"/>
        <v>67.503009999999961</v>
      </c>
      <c r="F325" s="41">
        <v>0.33</v>
      </c>
      <c r="G325" s="31">
        <f t="shared" si="52"/>
        <v>718.68708032238817</v>
      </c>
      <c r="H325" s="31">
        <f t="shared" si="53"/>
        <v>651.18407032238815</v>
      </c>
      <c r="I325" s="34">
        <f t="shared" si="54"/>
        <v>283</v>
      </c>
    </row>
    <row r="326" spans="2:9" x14ac:dyDescent="0.4">
      <c r="B326">
        <v>284</v>
      </c>
      <c r="C326" s="40">
        <v>72000</v>
      </c>
      <c r="D326" s="42">
        <f t="shared" si="50"/>
        <v>2.5435788000000002E-5</v>
      </c>
      <c r="E326" s="31">
        <f t="shared" si="51"/>
        <v>64.274679999999933</v>
      </c>
      <c r="F326" s="41">
        <v>0.33</v>
      </c>
      <c r="G326" s="31">
        <f t="shared" si="52"/>
        <v>721.6171019462688</v>
      </c>
      <c r="H326" s="31">
        <f t="shared" si="53"/>
        <v>657.34242194626881</v>
      </c>
      <c r="I326" s="34">
        <f t="shared" si="54"/>
        <v>284</v>
      </c>
    </row>
    <row r="327" spans="2:9" x14ac:dyDescent="0.4">
      <c r="B327">
        <v>285</v>
      </c>
      <c r="C327" s="40">
        <v>72000</v>
      </c>
      <c r="D327" s="42">
        <f t="shared" si="50"/>
        <v>2.5442745000000003E-5</v>
      </c>
      <c r="E327" s="31">
        <f t="shared" si="51"/>
        <v>61.034949999999981</v>
      </c>
      <c r="F327" s="41">
        <v>0.33</v>
      </c>
      <c r="G327" s="31">
        <f t="shared" si="52"/>
        <v>724.54861880597025</v>
      </c>
      <c r="H327" s="31">
        <f t="shared" si="53"/>
        <v>663.51366880597027</v>
      </c>
      <c r="I327" s="34">
        <f t="shared" si="54"/>
        <v>285</v>
      </c>
    </row>
    <row r="328" spans="2:9" x14ac:dyDescent="0.4">
      <c r="B328">
        <v>286</v>
      </c>
      <c r="C328" s="40">
        <v>72000</v>
      </c>
      <c r="D328" s="42">
        <f t="shared" si="50"/>
        <v>2.5449702000000003E-5</v>
      </c>
      <c r="E328" s="31">
        <f t="shared" si="51"/>
        <v>57.783819999999992</v>
      </c>
      <c r="F328" s="41">
        <v>0.33</v>
      </c>
      <c r="G328" s="31">
        <f t="shared" si="52"/>
        <v>727.48163090149274</v>
      </c>
      <c r="H328" s="31">
        <f t="shared" si="53"/>
        <v>669.69781090149274</v>
      </c>
      <c r="I328" s="34">
        <f t="shared" si="54"/>
        <v>286</v>
      </c>
    </row>
    <row r="329" spans="2:9" x14ac:dyDescent="0.4">
      <c r="B329">
        <v>287</v>
      </c>
      <c r="C329" s="40">
        <v>72000</v>
      </c>
      <c r="D329" s="42">
        <f t="shared" si="50"/>
        <v>2.5456659000000004E-5</v>
      </c>
      <c r="E329" s="31">
        <f t="shared" si="51"/>
        <v>54.521289999999965</v>
      </c>
      <c r="F329" s="41">
        <v>0.33</v>
      </c>
      <c r="G329" s="31">
        <f t="shared" si="52"/>
        <v>730.41613823283603</v>
      </c>
      <c r="H329" s="31">
        <f t="shared" si="53"/>
        <v>675.89484823283601</v>
      </c>
      <c r="I329" s="34">
        <f t="shared" si="54"/>
        <v>287</v>
      </c>
    </row>
    <row r="330" spans="2:9" x14ac:dyDescent="0.4">
      <c r="B330">
        <v>288</v>
      </c>
      <c r="C330" s="40">
        <v>72000</v>
      </c>
      <c r="D330" s="42">
        <f t="shared" si="50"/>
        <v>2.5463616000000002E-5</v>
      </c>
      <c r="E330" s="31">
        <f t="shared" si="51"/>
        <v>51.247360000000015</v>
      </c>
      <c r="F330" s="41">
        <v>0.33</v>
      </c>
      <c r="G330" s="31">
        <f t="shared" si="52"/>
        <v>733.35214080000014</v>
      </c>
      <c r="H330" s="31">
        <f t="shared" si="53"/>
        <v>682.10478080000007</v>
      </c>
      <c r="I330" s="34">
        <f t="shared" si="54"/>
        <v>288</v>
      </c>
    </row>
    <row r="331" spans="2:9" x14ac:dyDescent="0.4">
      <c r="B331">
        <v>289</v>
      </c>
      <c r="C331" s="40">
        <v>72000</v>
      </c>
      <c r="D331" s="42">
        <f t="shared" si="50"/>
        <v>2.5470573000000003E-5</v>
      </c>
      <c r="E331" s="31">
        <f t="shared" si="51"/>
        <v>47.96202999999997</v>
      </c>
      <c r="F331" s="41">
        <v>0.33</v>
      </c>
      <c r="G331" s="31">
        <f t="shared" si="52"/>
        <v>736.28963860298529</v>
      </c>
      <c r="H331" s="31">
        <f t="shared" si="53"/>
        <v>688.32760860298526</v>
      </c>
      <c r="I331" s="34">
        <f t="shared" si="54"/>
        <v>289</v>
      </c>
    </row>
    <row r="332" spans="2:9" x14ac:dyDescent="0.4">
      <c r="B332">
        <v>290</v>
      </c>
      <c r="C332" s="40">
        <v>72000</v>
      </c>
      <c r="D332" s="42">
        <f t="shared" si="50"/>
        <v>2.5477530000000003E-5</v>
      </c>
      <c r="E332" s="31">
        <f t="shared" si="51"/>
        <v>44.665300000000002</v>
      </c>
      <c r="F332" s="41">
        <v>0.33</v>
      </c>
      <c r="G332" s="31">
        <f t="shared" si="52"/>
        <v>739.22863164179125</v>
      </c>
      <c r="H332" s="31">
        <f t="shared" si="53"/>
        <v>694.56333164179125</v>
      </c>
      <c r="I332" s="34">
        <f t="shared" si="54"/>
        <v>290</v>
      </c>
    </row>
    <row r="333" spans="2:9" x14ac:dyDescent="0.4">
      <c r="B333">
        <v>291</v>
      </c>
      <c r="C333" s="40">
        <v>72000</v>
      </c>
      <c r="D333" s="42">
        <f t="shared" si="50"/>
        <v>2.5484487000000001E-5</v>
      </c>
      <c r="E333" s="31">
        <f t="shared" si="51"/>
        <v>41.35716999999994</v>
      </c>
      <c r="F333" s="41">
        <v>0.33</v>
      </c>
      <c r="G333" s="31">
        <f t="shared" si="52"/>
        <v>742.16911991641803</v>
      </c>
      <c r="H333" s="31">
        <f t="shared" si="53"/>
        <v>700.81194991641814</v>
      </c>
      <c r="I333" s="34">
        <f t="shared" si="54"/>
        <v>291</v>
      </c>
    </row>
    <row r="334" spans="2:9" x14ac:dyDescent="0.4">
      <c r="B334">
        <v>292</v>
      </c>
      <c r="C334" s="40">
        <v>72000</v>
      </c>
      <c r="D334" s="42">
        <f t="shared" si="50"/>
        <v>2.5491444000000002E-5</v>
      </c>
      <c r="E334" s="31">
        <f t="shared" si="51"/>
        <v>38.037639999999953</v>
      </c>
      <c r="F334" s="41">
        <v>0.33</v>
      </c>
      <c r="G334" s="31">
        <f t="shared" si="52"/>
        <v>745.11110342686572</v>
      </c>
      <c r="H334" s="31">
        <f t="shared" si="53"/>
        <v>707.07346342686583</v>
      </c>
      <c r="I334" s="34">
        <f t="shared" si="54"/>
        <v>292</v>
      </c>
    </row>
    <row r="335" spans="2:9" x14ac:dyDescent="0.4">
      <c r="B335">
        <v>293</v>
      </c>
      <c r="C335" s="40">
        <v>72000</v>
      </c>
      <c r="D335" s="42">
        <f t="shared" si="50"/>
        <v>2.5498401000000002E-5</v>
      </c>
      <c r="E335" s="31">
        <f t="shared" si="51"/>
        <v>34.706709999999987</v>
      </c>
      <c r="F335" s="41">
        <v>0.33</v>
      </c>
      <c r="G335" s="31">
        <f t="shared" si="52"/>
        <v>748.05458217313458</v>
      </c>
      <c r="H335" s="31">
        <f t="shared" si="53"/>
        <v>713.34787217313465</v>
      </c>
      <c r="I335" s="34">
        <f t="shared" si="54"/>
        <v>293</v>
      </c>
    </row>
    <row r="336" spans="2:9" x14ac:dyDescent="0.4">
      <c r="B336">
        <v>294</v>
      </c>
      <c r="C336" s="40">
        <v>72000</v>
      </c>
      <c r="D336" s="42">
        <f t="shared" si="50"/>
        <v>2.5505358000000003E-5</v>
      </c>
      <c r="E336" s="31">
        <f t="shared" si="51"/>
        <v>31.364379999999983</v>
      </c>
      <c r="F336" s="41">
        <v>0.33</v>
      </c>
      <c r="G336" s="31">
        <f t="shared" si="52"/>
        <v>750.99955615522401</v>
      </c>
      <c r="H336" s="31">
        <f t="shared" si="53"/>
        <v>719.63517615522403</v>
      </c>
      <c r="I336" s="34">
        <f t="shared" si="54"/>
        <v>294</v>
      </c>
    </row>
    <row r="337" spans="2:9" x14ac:dyDescent="0.4">
      <c r="B337">
        <v>295</v>
      </c>
      <c r="C337" s="40">
        <v>72000</v>
      </c>
      <c r="D337" s="42">
        <f t="shared" si="50"/>
        <v>2.5512315000000004E-5</v>
      </c>
      <c r="E337" s="31">
        <f t="shared" si="51"/>
        <v>28.010649999999998</v>
      </c>
      <c r="F337" s="41">
        <v>0.33</v>
      </c>
      <c r="G337" s="31">
        <f t="shared" si="52"/>
        <v>753.94602537313449</v>
      </c>
      <c r="H337" s="31">
        <f t="shared" si="53"/>
        <v>725.93537537313455</v>
      </c>
      <c r="I337" s="34">
        <f t="shared" si="54"/>
        <v>295</v>
      </c>
    </row>
    <row r="338" spans="2:9" x14ac:dyDescent="0.4">
      <c r="B338">
        <v>296</v>
      </c>
      <c r="C338" s="40">
        <v>72000</v>
      </c>
      <c r="D338" s="42">
        <f t="shared" si="50"/>
        <v>2.5519272000000002E-5</v>
      </c>
      <c r="E338" s="31">
        <f t="shared" si="51"/>
        <v>24.645519999999976</v>
      </c>
      <c r="F338" s="41">
        <v>0.33</v>
      </c>
      <c r="G338" s="31">
        <f t="shared" si="52"/>
        <v>756.89398982686578</v>
      </c>
      <c r="H338" s="31">
        <f t="shared" si="53"/>
        <v>732.24846982686586</v>
      </c>
      <c r="I338" s="34">
        <f t="shared" si="54"/>
        <v>296</v>
      </c>
    </row>
    <row r="339" spans="2:9" x14ac:dyDescent="0.4">
      <c r="B339">
        <v>297</v>
      </c>
      <c r="C339" s="40">
        <v>72000</v>
      </c>
      <c r="D339" s="42">
        <f t="shared" si="50"/>
        <v>2.5526229000000002E-5</v>
      </c>
      <c r="E339" s="31">
        <f t="shared" si="51"/>
        <v>21.268989999999974</v>
      </c>
      <c r="F339" s="41">
        <v>0.33</v>
      </c>
      <c r="G339" s="31">
        <f t="shared" si="52"/>
        <v>759.8434495164181</v>
      </c>
      <c r="H339" s="31">
        <f t="shared" si="53"/>
        <v>738.57445951641807</v>
      </c>
      <c r="I339" s="34">
        <f t="shared" si="54"/>
        <v>297</v>
      </c>
    </row>
    <row r="340" spans="2:9" x14ac:dyDescent="0.4">
      <c r="B340">
        <v>298</v>
      </c>
      <c r="C340" s="40">
        <v>72000</v>
      </c>
      <c r="D340" s="42">
        <f t="shared" si="50"/>
        <v>2.5533186000000003E-5</v>
      </c>
      <c r="E340" s="31">
        <f t="shared" si="51"/>
        <v>17.881059999999934</v>
      </c>
      <c r="F340" s="41">
        <v>0.33</v>
      </c>
      <c r="G340" s="31">
        <f t="shared" si="52"/>
        <v>762.79440444179124</v>
      </c>
      <c r="H340" s="31">
        <f t="shared" si="53"/>
        <v>744.91334444179131</v>
      </c>
      <c r="I340" s="34">
        <f t="shared" si="54"/>
        <v>298</v>
      </c>
    </row>
    <row r="341" spans="2:9" x14ac:dyDescent="0.4">
      <c r="B341">
        <v>299</v>
      </c>
      <c r="C341" s="40">
        <v>72000</v>
      </c>
      <c r="D341" s="42">
        <f t="shared" si="50"/>
        <v>2.5540143000000004E-5</v>
      </c>
      <c r="E341" s="31">
        <f t="shared" si="51"/>
        <v>14.48172999999997</v>
      </c>
      <c r="F341" s="41">
        <v>0.33</v>
      </c>
      <c r="G341" s="31">
        <f t="shared" si="52"/>
        <v>765.74685460298531</v>
      </c>
      <c r="H341" s="31">
        <f t="shared" si="53"/>
        <v>751.26512460298534</v>
      </c>
      <c r="I341" s="34">
        <f t="shared" si="54"/>
        <v>299</v>
      </c>
    </row>
    <row r="342" spans="2:9" x14ac:dyDescent="0.4">
      <c r="B342">
        <v>300</v>
      </c>
      <c r="C342" s="40">
        <v>72000</v>
      </c>
      <c r="D342" s="42">
        <f t="shared" si="50"/>
        <v>2.5547100000000001E-5</v>
      </c>
      <c r="E342" s="31">
        <f t="shared" si="51"/>
        <v>11.071000000000026</v>
      </c>
      <c r="F342" s="41">
        <v>0.33</v>
      </c>
      <c r="G342" s="31">
        <f t="shared" si="52"/>
        <v>768.70080000000007</v>
      </c>
      <c r="H342" s="31">
        <f t="shared" si="53"/>
        <v>757.62980000000005</v>
      </c>
      <c r="I342" s="34">
        <f t="shared" si="54"/>
        <v>300</v>
      </c>
    </row>
    <row r="343" spans="2:9" x14ac:dyDescent="0.4">
      <c r="B343">
        <v>301</v>
      </c>
      <c r="C343" s="40">
        <v>72000</v>
      </c>
      <c r="D343" s="42">
        <f t="shared" si="50"/>
        <v>2.5554057000000002E-5</v>
      </c>
      <c r="E343" s="31">
        <f t="shared" si="51"/>
        <v>7.6488699999999881</v>
      </c>
      <c r="F343" s="41">
        <v>0.33</v>
      </c>
      <c r="G343" s="31">
        <f t="shared" si="52"/>
        <v>771.65624063283587</v>
      </c>
      <c r="H343" s="31">
        <f t="shared" si="53"/>
        <v>764.00737063283589</v>
      </c>
      <c r="I343" s="34">
        <f t="shared" si="54"/>
        <v>301</v>
      </c>
    </row>
    <row r="344" spans="2:9" x14ac:dyDescent="0.4">
      <c r="B344">
        <v>302</v>
      </c>
      <c r="C344" s="40">
        <v>72000</v>
      </c>
      <c r="D344" s="42">
        <f t="shared" si="50"/>
        <v>2.5561014000000003E-5</v>
      </c>
      <c r="E344" s="31">
        <f t="shared" si="51"/>
        <v>4.2153399999999692</v>
      </c>
      <c r="F344" s="41">
        <v>0.33</v>
      </c>
      <c r="G344" s="31">
        <f t="shared" si="52"/>
        <v>774.61317650149272</v>
      </c>
      <c r="H344" s="31">
        <f t="shared" si="53"/>
        <v>770.39783650149275</v>
      </c>
      <c r="I344" s="34">
        <f t="shared" si="54"/>
        <v>302</v>
      </c>
    </row>
    <row r="345" spans="2:9" x14ac:dyDescent="0.4">
      <c r="B345">
        <v>303</v>
      </c>
      <c r="C345" s="40">
        <v>72000</v>
      </c>
      <c r="D345" s="42">
        <f t="shared" si="50"/>
        <v>2.5567971000000004E-5</v>
      </c>
      <c r="E345" s="31">
        <f t="shared" si="51"/>
        <v>0.77040999999996984</v>
      </c>
      <c r="F345" s="41">
        <v>0.33</v>
      </c>
      <c r="G345" s="31">
        <f t="shared" si="52"/>
        <v>777.57160760597048</v>
      </c>
      <c r="H345" s="31">
        <f t="shared" si="53"/>
        <v>776.80119760597051</v>
      </c>
      <c r="I345" s="34">
        <f t="shared" si="54"/>
        <v>303</v>
      </c>
    </row>
    <row r="346" spans="2:9" x14ac:dyDescent="0.4">
      <c r="B346">
        <v>304</v>
      </c>
      <c r="C346" s="40">
        <v>72000</v>
      </c>
      <c r="D346" s="42">
        <f t="shared" si="50"/>
        <v>2.5574928000000001E-5</v>
      </c>
      <c r="E346" s="31">
        <f t="shared" si="51"/>
        <v>-2.6859200000000101</v>
      </c>
      <c r="F346" s="41">
        <v>0.33</v>
      </c>
      <c r="G346" s="31">
        <f t="shared" si="52"/>
        <v>780.53153394626872</v>
      </c>
      <c r="H346" s="31">
        <f t="shared" si="53"/>
        <v>783.21745394626873</v>
      </c>
      <c r="I346" s="34">
        <f t="shared" si="54"/>
        <v>304</v>
      </c>
    </row>
    <row r="347" spans="2:9" x14ac:dyDescent="0.4">
      <c r="B347">
        <v>305</v>
      </c>
      <c r="C347" s="40">
        <v>72000</v>
      </c>
      <c r="D347" s="42">
        <f t="shared" si="50"/>
        <v>2.5581885000000002E-5</v>
      </c>
      <c r="E347" s="31">
        <f t="shared" si="51"/>
        <v>-6.1536500000000842</v>
      </c>
      <c r="F347" s="41">
        <v>0.33</v>
      </c>
      <c r="G347" s="31">
        <f t="shared" si="52"/>
        <v>783.49295552238823</v>
      </c>
      <c r="H347" s="31">
        <f t="shared" si="53"/>
        <v>789.64660552238831</v>
      </c>
      <c r="I347" s="34">
        <f t="shared" si="54"/>
        <v>305</v>
      </c>
    </row>
    <row r="348" spans="2:9" x14ac:dyDescent="0.4">
      <c r="B348">
        <v>306</v>
      </c>
      <c r="C348" s="40">
        <v>72000</v>
      </c>
      <c r="D348" s="42">
        <f t="shared" si="50"/>
        <v>2.5588842000000003E-5</v>
      </c>
      <c r="E348" s="31">
        <f t="shared" si="51"/>
        <v>-9.6327800000000252</v>
      </c>
      <c r="F348" s="41">
        <v>0.33</v>
      </c>
      <c r="G348" s="31">
        <f t="shared" si="52"/>
        <v>786.45587233432855</v>
      </c>
      <c r="H348" s="31">
        <f t="shared" si="53"/>
        <v>796.08865233432857</v>
      </c>
      <c r="I348" s="34">
        <f t="shared" si="54"/>
        <v>306</v>
      </c>
    </row>
    <row r="349" spans="2:9" x14ac:dyDescent="0.4">
      <c r="B349">
        <v>307</v>
      </c>
      <c r="C349" s="40">
        <v>72000</v>
      </c>
      <c r="D349" s="42">
        <f t="shared" si="50"/>
        <v>2.5595799000000004E-5</v>
      </c>
      <c r="E349" s="31">
        <f t="shared" si="51"/>
        <v>-13.123309999999947</v>
      </c>
      <c r="F349" s="41">
        <v>0.33</v>
      </c>
      <c r="G349" s="31">
        <f t="shared" si="52"/>
        <v>789.42028438208968</v>
      </c>
      <c r="H349" s="31">
        <f t="shared" si="53"/>
        <v>802.54359438208962</v>
      </c>
      <c r="I349" s="34">
        <f t="shared" si="54"/>
        <v>307</v>
      </c>
    </row>
    <row r="350" spans="2:9" x14ac:dyDescent="0.4">
      <c r="B350">
        <v>308</v>
      </c>
      <c r="C350" s="40">
        <v>72000</v>
      </c>
      <c r="D350" s="42">
        <f t="shared" si="50"/>
        <v>2.5602756000000001E-5</v>
      </c>
      <c r="E350" s="31">
        <f t="shared" si="51"/>
        <v>-16.625240000000076</v>
      </c>
      <c r="F350" s="41">
        <v>0.33</v>
      </c>
      <c r="G350" s="31">
        <f t="shared" si="52"/>
        <v>792.38619166567173</v>
      </c>
      <c r="H350" s="31">
        <f t="shared" si="53"/>
        <v>809.01143166567181</v>
      </c>
      <c r="I350" s="34">
        <f t="shared" si="54"/>
        <v>308</v>
      </c>
    </row>
    <row r="351" spans="2:9" x14ac:dyDescent="0.4">
      <c r="B351">
        <v>309</v>
      </c>
      <c r="C351" s="40">
        <v>72000</v>
      </c>
      <c r="D351" s="42">
        <f t="shared" si="50"/>
        <v>2.5609713000000002E-5</v>
      </c>
      <c r="E351" s="31">
        <f t="shared" si="51"/>
        <v>-20.138570000000072</v>
      </c>
      <c r="F351" s="41">
        <v>0.33</v>
      </c>
      <c r="G351" s="31">
        <f t="shared" si="52"/>
        <v>795.35359418507483</v>
      </c>
      <c r="H351" s="31">
        <f t="shared" si="53"/>
        <v>815.4921641850749</v>
      </c>
      <c r="I351" s="34">
        <f t="shared" si="54"/>
        <v>309</v>
      </c>
    </row>
    <row r="352" spans="2:9" x14ac:dyDescent="0.4">
      <c r="B352">
        <v>310</v>
      </c>
      <c r="C352" s="40">
        <v>72000</v>
      </c>
      <c r="D352" s="42">
        <f t="shared" si="50"/>
        <v>2.5616670000000003E-5</v>
      </c>
      <c r="E352" s="31">
        <f t="shared" si="51"/>
        <v>-23.663299999999936</v>
      </c>
      <c r="F352" s="41">
        <v>0.33</v>
      </c>
      <c r="G352" s="31">
        <f t="shared" si="52"/>
        <v>798.32249194029862</v>
      </c>
      <c r="H352" s="31">
        <f t="shared" si="53"/>
        <v>821.98579194029855</v>
      </c>
      <c r="I352" s="34">
        <f t="shared" si="54"/>
        <v>310</v>
      </c>
    </row>
    <row r="353" spans="2:9" x14ac:dyDescent="0.4">
      <c r="B353">
        <v>311</v>
      </c>
      <c r="C353" s="40">
        <v>72000</v>
      </c>
      <c r="D353" s="42">
        <f t="shared" si="50"/>
        <v>2.5623627000000004E-5</v>
      </c>
      <c r="E353" s="31">
        <f t="shared" si="51"/>
        <v>-27.199430000000007</v>
      </c>
      <c r="F353" s="41">
        <v>0.33</v>
      </c>
      <c r="G353" s="31">
        <f t="shared" si="52"/>
        <v>801.29288493134345</v>
      </c>
      <c r="H353" s="31">
        <f t="shared" si="53"/>
        <v>828.49231493134346</v>
      </c>
      <c r="I353" s="34">
        <f t="shared" si="54"/>
        <v>311</v>
      </c>
    </row>
    <row r="354" spans="2:9" x14ac:dyDescent="0.4">
      <c r="B354">
        <v>312</v>
      </c>
      <c r="C354" s="40">
        <v>72000</v>
      </c>
      <c r="D354" s="42">
        <f t="shared" si="50"/>
        <v>2.5630584000000001E-5</v>
      </c>
      <c r="E354" s="31">
        <f t="shared" si="51"/>
        <v>-30.746960000000058</v>
      </c>
      <c r="F354" s="41">
        <v>0.33</v>
      </c>
      <c r="G354" s="31">
        <f t="shared" si="52"/>
        <v>804.2647731582091</v>
      </c>
      <c r="H354" s="31">
        <f t="shared" si="53"/>
        <v>835.01173315820915</v>
      </c>
      <c r="I354" s="34">
        <f t="shared" si="54"/>
        <v>312</v>
      </c>
    </row>
    <row r="355" spans="2:9" x14ac:dyDescent="0.4">
      <c r="B355">
        <v>313</v>
      </c>
      <c r="C355" s="40">
        <v>72000</v>
      </c>
      <c r="D355" s="42">
        <f t="shared" si="50"/>
        <v>2.5637541000000002E-5</v>
      </c>
      <c r="E355" s="31">
        <f t="shared" si="51"/>
        <v>-34.30589000000009</v>
      </c>
      <c r="F355" s="41">
        <v>0.33</v>
      </c>
      <c r="G355" s="31">
        <f t="shared" si="52"/>
        <v>807.23815662089555</v>
      </c>
      <c r="H355" s="31">
        <f t="shared" si="53"/>
        <v>841.54404662089564</v>
      </c>
      <c r="I355" s="34">
        <f t="shared" si="54"/>
        <v>313</v>
      </c>
    </row>
    <row r="356" spans="2:9" x14ac:dyDescent="0.4">
      <c r="B356">
        <v>314</v>
      </c>
      <c r="C356" s="40">
        <v>72000</v>
      </c>
      <c r="D356" s="42">
        <f t="shared" si="50"/>
        <v>2.5644498000000003E-5</v>
      </c>
      <c r="E356" s="31">
        <f t="shared" si="51"/>
        <v>-37.876219999999989</v>
      </c>
      <c r="F356" s="41">
        <v>0.33</v>
      </c>
      <c r="G356" s="31">
        <f t="shared" si="52"/>
        <v>810.21303531940316</v>
      </c>
      <c r="H356" s="31">
        <f t="shared" si="53"/>
        <v>848.08925531940315</v>
      </c>
      <c r="I356" s="34">
        <f t="shared" si="54"/>
        <v>314</v>
      </c>
    </row>
    <row r="357" spans="2:9" x14ac:dyDescent="0.4">
      <c r="B357">
        <v>315</v>
      </c>
      <c r="C357" s="40">
        <v>72000</v>
      </c>
      <c r="D357" s="42">
        <f t="shared" si="50"/>
        <v>2.5651455000000004E-5</v>
      </c>
      <c r="E357" s="31">
        <f t="shared" si="51"/>
        <v>-41.457949999999983</v>
      </c>
      <c r="F357" s="41">
        <v>0.33</v>
      </c>
      <c r="G357" s="31">
        <f t="shared" si="52"/>
        <v>813.1894092537317</v>
      </c>
      <c r="H357" s="31">
        <f t="shared" si="53"/>
        <v>854.64735925373168</v>
      </c>
      <c r="I357" s="34">
        <f t="shared" si="54"/>
        <v>315</v>
      </c>
    </row>
    <row r="358" spans="2:9" x14ac:dyDescent="0.4">
      <c r="B358">
        <v>316</v>
      </c>
      <c r="C358" s="40">
        <v>72000</v>
      </c>
      <c r="D358" s="42">
        <f t="shared" si="50"/>
        <v>2.5658412000000004E-5</v>
      </c>
      <c r="E358" s="31">
        <f t="shared" si="51"/>
        <v>-45.05108000000007</v>
      </c>
      <c r="F358" s="41">
        <v>0.33</v>
      </c>
      <c r="G358" s="31">
        <f t="shared" si="52"/>
        <v>816.16727842388082</v>
      </c>
      <c r="H358" s="31">
        <f t="shared" si="53"/>
        <v>861.21835842388089</v>
      </c>
      <c r="I358" s="34">
        <f t="shared" si="54"/>
        <v>316</v>
      </c>
    </row>
    <row r="359" spans="2:9" x14ac:dyDescent="0.4">
      <c r="B359">
        <v>317</v>
      </c>
      <c r="C359" s="40">
        <v>72000</v>
      </c>
      <c r="D359" s="42">
        <f t="shared" si="50"/>
        <v>2.5665369000000002E-5</v>
      </c>
      <c r="E359" s="31">
        <f t="shared" si="51"/>
        <v>-48.655610000000024</v>
      </c>
      <c r="F359" s="41">
        <v>0.33</v>
      </c>
      <c r="G359" s="31">
        <f t="shared" si="52"/>
        <v>819.14664282985086</v>
      </c>
      <c r="H359" s="31">
        <f t="shared" si="53"/>
        <v>867.80225282985089</v>
      </c>
      <c r="I359" s="34">
        <f t="shared" si="54"/>
        <v>317</v>
      </c>
    </row>
    <row r="360" spans="2:9" x14ac:dyDescent="0.4">
      <c r="B360">
        <v>318</v>
      </c>
      <c r="C360" s="40">
        <v>72000</v>
      </c>
      <c r="D360" s="42">
        <f t="shared" si="50"/>
        <v>2.5672326000000003E-5</v>
      </c>
      <c r="E360" s="31">
        <f t="shared" si="51"/>
        <v>-52.271539999999959</v>
      </c>
      <c r="F360" s="41">
        <v>0.33</v>
      </c>
      <c r="G360" s="31">
        <f t="shared" si="52"/>
        <v>822.12750247164183</v>
      </c>
      <c r="H360" s="31">
        <f t="shared" si="53"/>
        <v>874.39904247164179</v>
      </c>
      <c r="I360" s="34">
        <f t="shared" si="54"/>
        <v>318</v>
      </c>
    </row>
    <row r="361" spans="2:9" x14ac:dyDescent="0.4">
      <c r="B361">
        <v>319</v>
      </c>
      <c r="C361" s="40">
        <v>72000</v>
      </c>
      <c r="D361" s="42">
        <f t="shared" si="50"/>
        <v>2.5679283000000003E-5</v>
      </c>
      <c r="E361" s="31">
        <f t="shared" si="51"/>
        <v>-55.898869999999988</v>
      </c>
      <c r="F361" s="41">
        <v>0.33</v>
      </c>
      <c r="G361" s="31">
        <f t="shared" si="52"/>
        <v>825.10985734925396</v>
      </c>
      <c r="H361" s="31">
        <f t="shared" si="53"/>
        <v>881.00872734925395</v>
      </c>
      <c r="I361" s="34">
        <f t="shared" si="54"/>
        <v>319</v>
      </c>
    </row>
    <row r="362" spans="2:9" x14ac:dyDescent="0.4">
      <c r="B362">
        <v>320</v>
      </c>
      <c r="C362" s="40">
        <v>72000</v>
      </c>
      <c r="D362" s="42">
        <f t="shared" si="50"/>
        <v>2.5686240000000001E-5</v>
      </c>
      <c r="E362" s="31">
        <f t="shared" si="51"/>
        <v>-59.537600000000111</v>
      </c>
      <c r="F362" s="41">
        <v>0.33</v>
      </c>
      <c r="G362" s="31">
        <f t="shared" si="52"/>
        <v>828.09370746268678</v>
      </c>
      <c r="H362" s="31">
        <f t="shared" si="53"/>
        <v>887.63130746268689</v>
      </c>
      <c r="I362" s="34">
        <f t="shared" si="54"/>
        <v>320</v>
      </c>
    </row>
    <row r="363" spans="2:9" x14ac:dyDescent="0.4">
      <c r="B363">
        <v>321</v>
      </c>
      <c r="C363" s="40">
        <v>72000</v>
      </c>
      <c r="D363" s="42">
        <f t="shared" si="50"/>
        <v>2.5693197000000002E-5</v>
      </c>
      <c r="E363" s="31">
        <f t="shared" si="51"/>
        <v>-63.187729999999988</v>
      </c>
      <c r="F363" s="41">
        <v>0.33</v>
      </c>
      <c r="G363" s="31">
        <f t="shared" si="52"/>
        <v>831.07905281194041</v>
      </c>
      <c r="H363" s="31">
        <f t="shared" si="53"/>
        <v>894.2667828119404</v>
      </c>
      <c r="I363" s="34">
        <f t="shared" si="54"/>
        <v>321</v>
      </c>
    </row>
    <row r="364" spans="2:9" x14ac:dyDescent="0.4">
      <c r="B364">
        <v>322</v>
      </c>
      <c r="C364" s="40">
        <v>72000</v>
      </c>
      <c r="D364" s="42">
        <f t="shared" si="50"/>
        <v>2.5700154000000003E-5</v>
      </c>
      <c r="E364" s="31">
        <f t="shared" si="51"/>
        <v>-66.849260000000072</v>
      </c>
      <c r="F364" s="41">
        <v>0.33</v>
      </c>
      <c r="G364" s="31">
        <f t="shared" si="52"/>
        <v>834.06589339701509</v>
      </c>
      <c r="H364" s="31">
        <f t="shared" si="53"/>
        <v>900.91515339701516</v>
      </c>
      <c r="I364" s="34">
        <f t="shared" si="54"/>
        <v>322</v>
      </c>
    </row>
    <row r="365" spans="2:9" x14ac:dyDescent="0.4">
      <c r="B365">
        <v>323</v>
      </c>
      <c r="C365" s="40">
        <v>72000</v>
      </c>
      <c r="D365" s="42">
        <f t="shared" si="50"/>
        <v>2.5707111000000003E-5</v>
      </c>
      <c r="E365" s="31">
        <f t="shared" si="51"/>
        <v>-70.522190000000023</v>
      </c>
      <c r="F365" s="41">
        <v>0.33</v>
      </c>
      <c r="G365" s="31">
        <f t="shared" si="52"/>
        <v>837.05422921791069</v>
      </c>
      <c r="H365" s="31">
        <f t="shared" si="53"/>
        <v>907.57641921791071</v>
      </c>
      <c r="I365" s="34">
        <f t="shared" si="54"/>
        <v>323</v>
      </c>
    </row>
    <row r="366" spans="2:9" x14ac:dyDescent="0.4">
      <c r="B366">
        <v>324</v>
      </c>
      <c r="C366" s="40">
        <v>72000</v>
      </c>
      <c r="D366" s="42">
        <f t="shared" si="50"/>
        <v>2.5714068000000004E-5</v>
      </c>
      <c r="E366" s="31">
        <f t="shared" si="51"/>
        <v>-74.206519999999955</v>
      </c>
      <c r="F366" s="41">
        <v>0.33</v>
      </c>
      <c r="G366" s="31">
        <f t="shared" si="52"/>
        <v>840.04406027462699</v>
      </c>
      <c r="H366" s="31">
        <f t="shared" si="53"/>
        <v>914.25058027462694</v>
      </c>
      <c r="I366" s="34">
        <f t="shared" si="54"/>
        <v>324</v>
      </c>
    </row>
    <row r="367" spans="2:9" x14ac:dyDescent="0.4">
      <c r="B367">
        <v>325</v>
      </c>
      <c r="C367" s="40">
        <v>72000</v>
      </c>
      <c r="D367" s="42">
        <f t="shared" si="50"/>
        <v>2.5721025000000002E-5</v>
      </c>
      <c r="E367" s="31">
        <f t="shared" si="51"/>
        <v>-77.902249999999981</v>
      </c>
      <c r="F367" s="41">
        <v>0.33</v>
      </c>
      <c r="G367" s="31">
        <f t="shared" si="52"/>
        <v>843.03538656716432</v>
      </c>
      <c r="H367" s="31">
        <f t="shared" si="53"/>
        <v>920.9376365671643</v>
      </c>
      <c r="I367" s="34">
        <f t="shared" si="54"/>
        <v>325</v>
      </c>
    </row>
    <row r="368" spans="2:9" x14ac:dyDescent="0.4">
      <c r="B368">
        <v>326</v>
      </c>
      <c r="C368" s="40">
        <v>72000</v>
      </c>
      <c r="D368" s="42">
        <f t="shared" si="50"/>
        <v>2.5727982000000002E-5</v>
      </c>
      <c r="E368" s="31">
        <f t="shared" si="51"/>
        <v>-81.609379999999987</v>
      </c>
      <c r="F368" s="41">
        <v>0.33</v>
      </c>
      <c r="G368" s="31">
        <f t="shared" si="52"/>
        <v>846.02820809552247</v>
      </c>
      <c r="H368" s="31">
        <f t="shared" si="53"/>
        <v>927.63758809552246</v>
      </c>
      <c r="I368" s="34">
        <f t="shared" si="54"/>
        <v>326</v>
      </c>
    </row>
    <row r="369" spans="2:9" x14ac:dyDescent="0.4">
      <c r="B369">
        <v>327</v>
      </c>
      <c r="C369" s="40">
        <v>72000</v>
      </c>
      <c r="D369" s="42">
        <f t="shared" si="50"/>
        <v>2.5734939000000003E-5</v>
      </c>
      <c r="E369" s="31">
        <f t="shared" si="51"/>
        <v>-85.327910000000088</v>
      </c>
      <c r="F369" s="41">
        <v>0.33</v>
      </c>
      <c r="G369" s="31">
        <f t="shared" si="52"/>
        <v>849.02252485970166</v>
      </c>
      <c r="H369" s="31">
        <f t="shared" si="53"/>
        <v>934.35043485970175</v>
      </c>
      <c r="I369" s="34">
        <f t="shared" si="54"/>
        <v>327</v>
      </c>
    </row>
    <row r="370" spans="2:9" x14ac:dyDescent="0.4">
      <c r="B370">
        <v>328</v>
      </c>
      <c r="C370" s="40">
        <v>72000</v>
      </c>
      <c r="D370" s="42">
        <f t="shared" si="50"/>
        <v>2.5741896000000001E-5</v>
      </c>
      <c r="E370" s="31">
        <f t="shared" si="51"/>
        <v>-89.057839999999942</v>
      </c>
      <c r="F370" s="41">
        <v>0.33</v>
      </c>
      <c r="G370" s="31">
        <f t="shared" si="52"/>
        <v>852.01833685970166</v>
      </c>
      <c r="H370" s="31">
        <f t="shared" si="53"/>
        <v>941.0761768597016</v>
      </c>
      <c r="I370" s="34">
        <f t="shared" si="54"/>
        <v>328</v>
      </c>
    </row>
    <row r="371" spans="2:9" x14ac:dyDescent="0.4">
      <c r="B371">
        <v>329</v>
      </c>
      <c r="C371" s="40">
        <v>72000</v>
      </c>
      <c r="D371" s="42">
        <f t="shared" si="50"/>
        <v>2.5748853000000002E-5</v>
      </c>
      <c r="E371" s="31">
        <f t="shared" si="51"/>
        <v>-92.799170000000004</v>
      </c>
      <c r="F371" s="41">
        <v>0.33</v>
      </c>
      <c r="G371" s="31">
        <f t="shared" si="52"/>
        <v>855.01564409552248</v>
      </c>
      <c r="H371" s="31">
        <f t="shared" si="53"/>
        <v>947.81481409552248</v>
      </c>
      <c r="I371" s="34">
        <f t="shared" si="54"/>
        <v>329</v>
      </c>
    </row>
    <row r="372" spans="2:9" x14ac:dyDescent="0.4">
      <c r="B372">
        <v>330</v>
      </c>
      <c r="C372" s="40">
        <v>72000</v>
      </c>
      <c r="D372" s="42">
        <f t="shared" si="50"/>
        <v>2.5755810000000002E-5</v>
      </c>
      <c r="E372" s="31">
        <f t="shared" si="51"/>
        <v>-96.551900000000046</v>
      </c>
      <c r="F372" s="41">
        <v>0.33</v>
      </c>
      <c r="G372" s="31">
        <f t="shared" si="52"/>
        <v>858.01444656716433</v>
      </c>
      <c r="H372" s="31">
        <f t="shared" si="53"/>
        <v>954.56634656716437</v>
      </c>
      <c r="I372" s="34">
        <f t="shared" si="54"/>
        <v>330</v>
      </c>
    </row>
    <row r="373" spans="2:9" x14ac:dyDescent="0.4">
      <c r="B373">
        <v>331</v>
      </c>
      <c r="C373" s="40">
        <v>72000</v>
      </c>
      <c r="D373" s="42">
        <f t="shared" si="50"/>
        <v>2.5762767000000003E-5</v>
      </c>
      <c r="E373" s="31">
        <f t="shared" si="51"/>
        <v>-100.31602999999996</v>
      </c>
      <c r="F373" s="41">
        <v>0.33</v>
      </c>
      <c r="G373" s="31">
        <f t="shared" si="52"/>
        <v>861.01474427462711</v>
      </c>
      <c r="H373" s="31">
        <f t="shared" si="53"/>
        <v>961.33077427462706</v>
      </c>
      <c r="I373" s="34">
        <f t="shared" si="54"/>
        <v>331</v>
      </c>
    </row>
    <row r="374" spans="2:9" x14ac:dyDescent="0.4">
      <c r="B374">
        <v>332</v>
      </c>
      <c r="C374" s="40">
        <v>72000</v>
      </c>
      <c r="D374" s="42">
        <f t="shared" si="50"/>
        <v>2.5769724000000004E-5</v>
      </c>
      <c r="E374" s="31">
        <f t="shared" si="51"/>
        <v>-104.09155999999996</v>
      </c>
      <c r="F374" s="41">
        <v>0.33</v>
      </c>
      <c r="G374" s="31">
        <f t="shared" si="52"/>
        <v>864.0165372179107</v>
      </c>
      <c r="H374" s="31">
        <f t="shared" si="53"/>
        <v>968.10809721791065</v>
      </c>
      <c r="I374" s="34">
        <f t="shared" si="54"/>
        <v>332</v>
      </c>
    </row>
    <row r="375" spans="2:9" x14ac:dyDescent="0.4">
      <c r="B375">
        <v>333</v>
      </c>
      <c r="C375" s="40">
        <v>72000</v>
      </c>
      <c r="D375" s="42">
        <f t="shared" si="50"/>
        <v>2.5776681000000001E-5</v>
      </c>
      <c r="E375" s="31">
        <f t="shared" si="51"/>
        <v>-107.87849000000006</v>
      </c>
      <c r="F375" s="41">
        <v>0.33</v>
      </c>
      <c r="G375" s="31">
        <f t="shared" si="52"/>
        <v>867.0198253970151</v>
      </c>
      <c r="H375" s="31">
        <f t="shared" si="53"/>
        <v>974.89831539701515</v>
      </c>
      <c r="I375" s="34">
        <f t="shared" si="54"/>
        <v>333</v>
      </c>
    </row>
    <row r="376" spans="2:9" x14ac:dyDescent="0.4">
      <c r="B376">
        <v>334</v>
      </c>
      <c r="C376" s="40">
        <v>72000</v>
      </c>
      <c r="D376" s="42">
        <f t="shared" si="50"/>
        <v>2.5783638000000002E-5</v>
      </c>
      <c r="E376" s="31">
        <f t="shared" si="51"/>
        <v>-111.67682000000002</v>
      </c>
      <c r="F376" s="41">
        <v>0.33</v>
      </c>
      <c r="G376" s="31">
        <f t="shared" si="52"/>
        <v>870.02460881194054</v>
      </c>
      <c r="H376" s="31">
        <f t="shared" si="53"/>
        <v>981.70142881194056</v>
      </c>
      <c r="I376" s="34">
        <f t="shared" si="54"/>
        <v>334</v>
      </c>
    </row>
    <row r="377" spans="2:9" x14ac:dyDescent="0.4">
      <c r="B377">
        <v>335</v>
      </c>
      <c r="C377" s="40">
        <v>72000</v>
      </c>
      <c r="D377" s="42">
        <f t="shared" si="50"/>
        <v>2.5790595000000003E-5</v>
      </c>
      <c r="E377" s="31">
        <f t="shared" si="51"/>
        <v>-115.48654999999997</v>
      </c>
      <c r="F377" s="41">
        <v>0.33</v>
      </c>
      <c r="G377" s="31">
        <f t="shared" si="52"/>
        <v>873.03088746268668</v>
      </c>
      <c r="H377" s="31">
        <f t="shared" si="53"/>
        <v>988.51743746268664</v>
      </c>
      <c r="I377" s="34">
        <f t="shared" si="54"/>
        <v>335</v>
      </c>
    </row>
    <row r="378" spans="2:9" x14ac:dyDescent="0.4">
      <c r="B378">
        <v>336</v>
      </c>
      <c r="C378" s="40">
        <v>72000</v>
      </c>
      <c r="D378" s="42">
        <f t="shared" si="50"/>
        <v>2.5797552000000004E-5</v>
      </c>
      <c r="E378" s="31">
        <f t="shared" si="51"/>
        <v>-119.30768</v>
      </c>
      <c r="F378" s="41">
        <v>0.33</v>
      </c>
      <c r="G378" s="31">
        <f t="shared" si="52"/>
        <v>876.03866134925397</v>
      </c>
      <c r="H378" s="31">
        <f t="shared" si="53"/>
        <v>995.34634134925398</v>
      </c>
      <c r="I378" s="34">
        <f t="shared" si="54"/>
        <v>336</v>
      </c>
    </row>
    <row r="379" spans="2:9" x14ac:dyDescent="0.4">
      <c r="B379">
        <v>337</v>
      </c>
      <c r="C379" s="40">
        <v>72000</v>
      </c>
      <c r="D379" s="42">
        <f t="shared" si="50"/>
        <v>2.5804509000000001E-5</v>
      </c>
      <c r="E379" s="31">
        <f t="shared" si="51"/>
        <v>-123.14021000000002</v>
      </c>
      <c r="F379" s="41">
        <v>0.33</v>
      </c>
      <c r="G379" s="31">
        <f t="shared" si="52"/>
        <v>879.04793047164185</v>
      </c>
      <c r="H379" s="31">
        <f t="shared" si="53"/>
        <v>1002.1881404716419</v>
      </c>
      <c r="I379" s="34">
        <f t="shared" si="54"/>
        <v>337</v>
      </c>
    </row>
    <row r="380" spans="2:9" x14ac:dyDescent="0.4">
      <c r="B380">
        <v>338</v>
      </c>
      <c r="C380" s="40">
        <v>72000</v>
      </c>
      <c r="D380" s="42">
        <f t="shared" si="50"/>
        <v>2.5811466000000002E-5</v>
      </c>
      <c r="E380" s="31">
        <f t="shared" si="51"/>
        <v>-126.98413999999991</v>
      </c>
      <c r="F380" s="41">
        <v>0.33</v>
      </c>
      <c r="G380" s="31">
        <f t="shared" si="52"/>
        <v>882.05869482985088</v>
      </c>
      <c r="H380" s="31">
        <f t="shared" si="53"/>
        <v>1009.0428348298508</v>
      </c>
      <c r="I380" s="34">
        <f t="shared" si="54"/>
        <v>338</v>
      </c>
    </row>
    <row r="381" spans="2:9" x14ac:dyDescent="0.4">
      <c r="B381">
        <v>339</v>
      </c>
      <c r="C381" s="40">
        <v>72000</v>
      </c>
      <c r="D381" s="42">
        <f t="shared" si="50"/>
        <v>2.5818423000000003E-5</v>
      </c>
      <c r="E381" s="31">
        <f t="shared" si="51"/>
        <v>-130.83947000000001</v>
      </c>
      <c r="F381" s="41">
        <v>0.33</v>
      </c>
      <c r="G381" s="31">
        <f t="shared" si="52"/>
        <v>885.07095442388072</v>
      </c>
      <c r="H381" s="31">
        <f t="shared" si="53"/>
        <v>1015.9104244238807</v>
      </c>
      <c r="I381" s="34">
        <f t="shared" si="54"/>
        <v>339</v>
      </c>
    </row>
    <row r="382" spans="2:9" x14ac:dyDescent="0.4">
      <c r="B382">
        <v>340</v>
      </c>
      <c r="C382" s="40">
        <v>72000</v>
      </c>
      <c r="D382" s="42">
        <f t="shared" si="50"/>
        <v>2.5825380000000004E-5</v>
      </c>
      <c r="E382" s="31">
        <f t="shared" si="51"/>
        <v>-134.70620000000008</v>
      </c>
      <c r="F382" s="41">
        <v>0.33</v>
      </c>
      <c r="G382" s="31">
        <f t="shared" si="52"/>
        <v>888.08470925373149</v>
      </c>
      <c r="H382" s="31">
        <f t="shared" si="53"/>
        <v>1022.7909092537316</v>
      </c>
      <c r="I382" s="34">
        <f t="shared" si="54"/>
        <v>340</v>
      </c>
    </row>
    <row r="383" spans="2:9" x14ac:dyDescent="0.4">
      <c r="B383">
        <v>341</v>
      </c>
      <c r="C383" s="40">
        <v>72000</v>
      </c>
      <c r="D383" s="42">
        <f t="shared" ref="D383:D446" si="55">6.957*10^-9*B383+2.346*10^-5</f>
        <v>2.5832337000000001E-5</v>
      </c>
      <c r="E383" s="31">
        <f t="shared" ref="E383:E446" si="56">(-0.0057*B383^2+0.00357*B383+523)</f>
        <v>-138.58433000000002</v>
      </c>
      <c r="F383" s="41">
        <v>0.33</v>
      </c>
      <c r="G383" s="31">
        <f t="shared" ref="G383:G446" si="57">C383*D383*(B383-$B$62)/(1-F383)</f>
        <v>891.09995931940318</v>
      </c>
      <c r="H383" s="31">
        <f t="shared" ref="H383:H446" si="58">IF(G383&gt;E383,G383-E383,0)</f>
        <v>1029.6842893194032</v>
      </c>
      <c r="I383" s="34">
        <f t="shared" ref="I383:I446" si="59">IF(H383&gt;0,B383)</f>
        <v>341</v>
      </c>
    </row>
    <row r="384" spans="2:9" x14ac:dyDescent="0.4">
      <c r="B384">
        <v>342</v>
      </c>
      <c r="C384" s="40">
        <v>72000</v>
      </c>
      <c r="D384" s="42">
        <f t="shared" si="55"/>
        <v>2.5839294000000002E-5</v>
      </c>
      <c r="E384" s="31">
        <f t="shared" si="56"/>
        <v>-142.47385999999995</v>
      </c>
      <c r="F384" s="41">
        <v>0.33</v>
      </c>
      <c r="G384" s="31">
        <f t="shared" si="57"/>
        <v>894.11670462089569</v>
      </c>
      <c r="H384" s="31">
        <f t="shared" si="58"/>
        <v>1036.5905646208957</v>
      </c>
      <c r="I384" s="34">
        <f t="shared" si="59"/>
        <v>342</v>
      </c>
    </row>
    <row r="385" spans="2:9" x14ac:dyDescent="0.4">
      <c r="B385">
        <v>343</v>
      </c>
      <c r="C385" s="40">
        <v>72000</v>
      </c>
      <c r="D385" s="42">
        <f t="shared" si="55"/>
        <v>2.5846251000000003E-5</v>
      </c>
      <c r="E385" s="31">
        <f t="shared" si="56"/>
        <v>-146.37478999999996</v>
      </c>
      <c r="F385" s="41">
        <v>0.33</v>
      </c>
      <c r="G385" s="31">
        <f t="shared" si="57"/>
        <v>897.13494515820912</v>
      </c>
      <c r="H385" s="31">
        <f t="shared" si="58"/>
        <v>1043.509735158209</v>
      </c>
      <c r="I385" s="34">
        <f t="shared" si="59"/>
        <v>343</v>
      </c>
    </row>
    <row r="386" spans="2:9" x14ac:dyDescent="0.4">
      <c r="B386">
        <v>344</v>
      </c>
      <c r="C386" s="40">
        <v>72000</v>
      </c>
      <c r="D386" s="42">
        <f t="shared" si="55"/>
        <v>2.5853208000000004E-5</v>
      </c>
      <c r="E386" s="31">
        <f t="shared" si="56"/>
        <v>-150.28712000000007</v>
      </c>
      <c r="F386" s="41">
        <v>0.33</v>
      </c>
      <c r="G386" s="31">
        <f t="shared" si="57"/>
        <v>900.15468093134348</v>
      </c>
      <c r="H386" s="31">
        <f t="shared" si="58"/>
        <v>1050.4418009313436</v>
      </c>
      <c r="I386" s="34">
        <f t="shared" si="59"/>
        <v>344</v>
      </c>
    </row>
    <row r="387" spans="2:9" x14ac:dyDescent="0.4">
      <c r="B387">
        <v>345</v>
      </c>
      <c r="C387" s="40">
        <v>72000</v>
      </c>
      <c r="D387" s="42">
        <f t="shared" si="55"/>
        <v>2.5860165000000005E-5</v>
      </c>
      <c r="E387" s="31">
        <f t="shared" si="56"/>
        <v>-154.21085000000005</v>
      </c>
      <c r="F387" s="41">
        <v>0.33</v>
      </c>
      <c r="G387" s="31">
        <f t="shared" si="57"/>
        <v>903.17591194029887</v>
      </c>
      <c r="H387" s="31">
        <f t="shared" si="58"/>
        <v>1057.386761940299</v>
      </c>
      <c r="I387" s="34">
        <f t="shared" si="59"/>
        <v>345</v>
      </c>
    </row>
    <row r="388" spans="2:9" x14ac:dyDescent="0.4">
      <c r="B388">
        <v>346</v>
      </c>
      <c r="C388" s="40">
        <v>72000</v>
      </c>
      <c r="D388" s="42">
        <f t="shared" si="55"/>
        <v>2.5867122000000002E-5</v>
      </c>
      <c r="E388" s="31">
        <f t="shared" si="56"/>
        <v>-158.14598000000001</v>
      </c>
      <c r="F388" s="41">
        <v>0.33</v>
      </c>
      <c r="G388" s="31">
        <f t="shared" si="57"/>
        <v>906.19863818507474</v>
      </c>
      <c r="H388" s="31">
        <f t="shared" si="58"/>
        <v>1064.3446181850748</v>
      </c>
      <c r="I388" s="34">
        <f t="shared" si="59"/>
        <v>346</v>
      </c>
    </row>
    <row r="389" spans="2:9" x14ac:dyDescent="0.4">
      <c r="B389">
        <v>347</v>
      </c>
      <c r="C389" s="40">
        <v>72000</v>
      </c>
      <c r="D389" s="42">
        <f t="shared" si="55"/>
        <v>2.5874079000000003E-5</v>
      </c>
      <c r="E389" s="31">
        <f t="shared" si="56"/>
        <v>-162.09251000000006</v>
      </c>
      <c r="F389" s="41">
        <v>0.33</v>
      </c>
      <c r="G389" s="31">
        <f t="shared" si="57"/>
        <v>909.22285966567188</v>
      </c>
      <c r="H389" s="31">
        <f t="shared" si="58"/>
        <v>1071.3153696656718</v>
      </c>
      <c r="I389" s="34">
        <f t="shared" si="59"/>
        <v>347</v>
      </c>
    </row>
    <row r="390" spans="2:9" x14ac:dyDescent="0.4">
      <c r="B390">
        <v>348</v>
      </c>
      <c r="C390" s="40">
        <v>72000</v>
      </c>
      <c r="D390" s="42">
        <f t="shared" si="55"/>
        <v>2.5881036000000004E-5</v>
      </c>
      <c r="E390" s="31">
        <f t="shared" si="56"/>
        <v>-166.05044000000009</v>
      </c>
      <c r="F390" s="41">
        <v>0.33</v>
      </c>
      <c r="G390" s="31">
        <f t="shared" si="57"/>
        <v>912.24857638208971</v>
      </c>
      <c r="H390" s="31">
        <f t="shared" si="58"/>
        <v>1078.2990163820898</v>
      </c>
      <c r="I390" s="34">
        <f t="shared" si="59"/>
        <v>348</v>
      </c>
    </row>
    <row r="391" spans="2:9" x14ac:dyDescent="0.4">
      <c r="B391">
        <v>349</v>
      </c>
      <c r="C391" s="40">
        <v>72000</v>
      </c>
      <c r="D391" s="42">
        <f t="shared" si="55"/>
        <v>2.5887993000000001E-5</v>
      </c>
      <c r="E391" s="31">
        <f t="shared" si="56"/>
        <v>-170.01976999999999</v>
      </c>
      <c r="F391" s="41">
        <v>0.33</v>
      </c>
      <c r="G391" s="31">
        <f t="shared" si="57"/>
        <v>915.27578833432847</v>
      </c>
      <c r="H391" s="31">
        <f t="shared" si="58"/>
        <v>1085.2955583343285</v>
      </c>
      <c r="I391" s="34">
        <f t="shared" si="59"/>
        <v>349</v>
      </c>
    </row>
    <row r="392" spans="2:9" x14ac:dyDescent="0.4">
      <c r="B392">
        <v>350</v>
      </c>
      <c r="C392" s="40">
        <v>72000</v>
      </c>
      <c r="D392" s="42">
        <f t="shared" si="55"/>
        <v>2.5894950000000002E-5</v>
      </c>
      <c r="E392" s="31">
        <f t="shared" si="56"/>
        <v>-174.00049999999999</v>
      </c>
      <c r="F392" s="41">
        <v>0.33</v>
      </c>
      <c r="G392" s="31">
        <f t="shared" si="57"/>
        <v>918.30449552238827</v>
      </c>
      <c r="H392" s="31">
        <f t="shared" si="58"/>
        <v>1092.3049955223883</v>
      </c>
      <c r="I392" s="34">
        <f t="shared" si="59"/>
        <v>350</v>
      </c>
    </row>
    <row r="393" spans="2:9" x14ac:dyDescent="0.4">
      <c r="B393">
        <v>351</v>
      </c>
      <c r="C393" s="40">
        <v>72000</v>
      </c>
      <c r="D393" s="42">
        <f t="shared" si="55"/>
        <v>2.5901907000000003E-5</v>
      </c>
      <c r="E393" s="31">
        <f t="shared" si="56"/>
        <v>-177.99263000000008</v>
      </c>
      <c r="F393" s="41">
        <v>0.33</v>
      </c>
      <c r="G393" s="31">
        <f t="shared" si="57"/>
        <v>921.33469794626876</v>
      </c>
      <c r="H393" s="31">
        <f t="shared" si="58"/>
        <v>1099.3273279462687</v>
      </c>
      <c r="I393" s="34">
        <f t="shared" si="59"/>
        <v>351</v>
      </c>
    </row>
    <row r="394" spans="2:9" x14ac:dyDescent="0.4">
      <c r="B394">
        <v>352</v>
      </c>
      <c r="C394" s="40">
        <v>72000</v>
      </c>
      <c r="D394" s="42">
        <f t="shared" si="55"/>
        <v>2.5908864000000003E-5</v>
      </c>
      <c r="E394" s="31">
        <f t="shared" si="56"/>
        <v>-181.99616000000003</v>
      </c>
      <c r="F394" s="41">
        <v>0.33</v>
      </c>
      <c r="G394" s="31">
        <f t="shared" si="57"/>
        <v>924.3663956059703</v>
      </c>
      <c r="H394" s="31">
        <f t="shared" si="58"/>
        <v>1106.3625556059703</v>
      </c>
      <c r="I394" s="34">
        <f t="shared" si="59"/>
        <v>352</v>
      </c>
    </row>
    <row r="395" spans="2:9" x14ac:dyDescent="0.4">
      <c r="B395">
        <v>353</v>
      </c>
      <c r="C395" s="40">
        <v>72000</v>
      </c>
      <c r="D395" s="42">
        <f t="shared" si="55"/>
        <v>2.5915821000000004E-5</v>
      </c>
      <c r="E395" s="31">
        <f t="shared" si="56"/>
        <v>-186.01108999999997</v>
      </c>
      <c r="F395" s="41">
        <v>0.33</v>
      </c>
      <c r="G395" s="31">
        <f t="shared" si="57"/>
        <v>927.39958850149287</v>
      </c>
      <c r="H395" s="31">
        <f t="shared" si="58"/>
        <v>1113.4106785014928</v>
      </c>
      <c r="I395" s="34">
        <f t="shared" si="59"/>
        <v>353</v>
      </c>
    </row>
    <row r="396" spans="2:9" x14ac:dyDescent="0.4">
      <c r="B396">
        <v>354</v>
      </c>
      <c r="C396" s="40">
        <v>72000</v>
      </c>
      <c r="D396" s="42">
        <f t="shared" si="55"/>
        <v>2.5922778000000002E-5</v>
      </c>
      <c r="E396" s="31">
        <f t="shared" si="56"/>
        <v>-190.03742</v>
      </c>
      <c r="F396" s="41">
        <v>0.33</v>
      </c>
      <c r="G396" s="31">
        <f t="shared" si="57"/>
        <v>930.43427663283603</v>
      </c>
      <c r="H396" s="31">
        <f t="shared" si="58"/>
        <v>1120.471696632836</v>
      </c>
      <c r="I396" s="34">
        <f t="shared" si="59"/>
        <v>354</v>
      </c>
    </row>
    <row r="397" spans="2:9" x14ac:dyDescent="0.4">
      <c r="B397">
        <v>355</v>
      </c>
      <c r="C397" s="40">
        <v>72000</v>
      </c>
      <c r="D397" s="42">
        <f t="shared" si="55"/>
        <v>2.5929735000000003E-5</v>
      </c>
      <c r="E397" s="31">
        <f t="shared" si="56"/>
        <v>-194.07515000000001</v>
      </c>
      <c r="F397" s="41">
        <v>0.33</v>
      </c>
      <c r="G397" s="31">
        <f t="shared" si="57"/>
        <v>933.47046000000012</v>
      </c>
      <c r="H397" s="31">
        <f t="shared" si="58"/>
        <v>1127.5456100000001</v>
      </c>
      <c r="I397" s="34">
        <f t="shared" si="59"/>
        <v>355</v>
      </c>
    </row>
    <row r="398" spans="2:9" x14ac:dyDescent="0.4">
      <c r="B398">
        <v>356</v>
      </c>
      <c r="C398" s="40">
        <v>72000</v>
      </c>
      <c r="D398" s="42">
        <f t="shared" si="55"/>
        <v>2.5936692000000003E-5</v>
      </c>
      <c r="E398" s="31">
        <f t="shared" si="56"/>
        <v>-198.12428</v>
      </c>
      <c r="F398" s="41">
        <v>0.33</v>
      </c>
      <c r="G398" s="31">
        <f t="shared" si="57"/>
        <v>936.50813860298513</v>
      </c>
      <c r="H398" s="31">
        <f t="shared" si="58"/>
        <v>1134.6324186029851</v>
      </c>
      <c r="I398" s="34">
        <f t="shared" si="59"/>
        <v>356</v>
      </c>
    </row>
    <row r="399" spans="2:9" x14ac:dyDescent="0.4">
      <c r="B399">
        <v>357</v>
      </c>
      <c r="C399" s="40">
        <v>72000</v>
      </c>
      <c r="D399" s="42">
        <f t="shared" si="55"/>
        <v>2.5943649000000001E-5</v>
      </c>
      <c r="E399" s="31">
        <f t="shared" si="56"/>
        <v>-202.18480999999997</v>
      </c>
      <c r="F399" s="41">
        <v>0.33</v>
      </c>
      <c r="G399" s="31">
        <f t="shared" si="57"/>
        <v>939.54731244179118</v>
      </c>
      <c r="H399" s="31">
        <f t="shared" si="58"/>
        <v>1141.732122441791</v>
      </c>
      <c r="I399" s="34">
        <f t="shared" si="59"/>
        <v>357</v>
      </c>
    </row>
    <row r="400" spans="2:9" x14ac:dyDescent="0.4">
      <c r="B400">
        <v>358</v>
      </c>
      <c r="C400" s="40">
        <v>72000</v>
      </c>
      <c r="D400" s="42">
        <f t="shared" si="55"/>
        <v>2.5950606000000002E-5</v>
      </c>
      <c r="E400" s="31">
        <f t="shared" si="56"/>
        <v>-206.25674000000004</v>
      </c>
      <c r="F400" s="41">
        <v>0.33</v>
      </c>
      <c r="G400" s="31">
        <f t="shared" si="57"/>
        <v>942.58798151641815</v>
      </c>
      <c r="H400" s="31">
        <f t="shared" si="58"/>
        <v>1148.8447215164183</v>
      </c>
      <c r="I400" s="34">
        <f t="shared" si="59"/>
        <v>358</v>
      </c>
    </row>
    <row r="401" spans="2:9" x14ac:dyDescent="0.4">
      <c r="B401">
        <v>359</v>
      </c>
      <c r="C401" s="40">
        <v>72000</v>
      </c>
      <c r="D401" s="42">
        <f t="shared" si="55"/>
        <v>2.5957563000000002E-5</v>
      </c>
      <c r="E401" s="31">
        <f t="shared" si="56"/>
        <v>-210.34007000000008</v>
      </c>
      <c r="F401" s="41">
        <v>0.33</v>
      </c>
      <c r="G401" s="31">
        <f t="shared" si="57"/>
        <v>945.63014582686583</v>
      </c>
      <c r="H401" s="31">
        <f t="shared" si="58"/>
        <v>1155.970215826866</v>
      </c>
      <c r="I401" s="34">
        <f t="shared" si="59"/>
        <v>359</v>
      </c>
    </row>
    <row r="402" spans="2:9" x14ac:dyDescent="0.4">
      <c r="B402">
        <v>360</v>
      </c>
      <c r="C402" s="40">
        <v>72000</v>
      </c>
      <c r="D402" s="42">
        <f t="shared" si="55"/>
        <v>2.5964520000000003E-5</v>
      </c>
      <c r="E402" s="31">
        <f t="shared" si="56"/>
        <v>-214.4348</v>
      </c>
      <c r="F402" s="41">
        <v>0.33</v>
      </c>
      <c r="G402" s="31">
        <f t="shared" si="57"/>
        <v>948.67380537313466</v>
      </c>
      <c r="H402" s="31">
        <f t="shared" si="58"/>
        <v>1163.1086053731347</v>
      </c>
      <c r="I402" s="34">
        <f t="shared" si="59"/>
        <v>360</v>
      </c>
    </row>
    <row r="403" spans="2:9" x14ac:dyDescent="0.4">
      <c r="B403">
        <v>361</v>
      </c>
      <c r="C403" s="40">
        <v>72000</v>
      </c>
      <c r="D403" s="42">
        <f t="shared" si="55"/>
        <v>2.5971477000000004E-5</v>
      </c>
      <c r="E403" s="31">
        <f t="shared" si="56"/>
        <v>-218.54093</v>
      </c>
      <c r="F403" s="41">
        <v>0.33</v>
      </c>
      <c r="G403" s="31">
        <f t="shared" si="57"/>
        <v>951.71896015522407</v>
      </c>
      <c r="H403" s="31">
        <f t="shared" si="58"/>
        <v>1170.2598901552242</v>
      </c>
      <c r="I403" s="34">
        <f t="shared" si="59"/>
        <v>361</v>
      </c>
    </row>
    <row r="404" spans="2:9" x14ac:dyDescent="0.4">
      <c r="B404">
        <v>362</v>
      </c>
      <c r="C404" s="40">
        <v>72000</v>
      </c>
      <c r="D404" s="42">
        <f t="shared" si="55"/>
        <v>2.5978434000000002E-5</v>
      </c>
      <c r="E404" s="31">
        <f t="shared" si="56"/>
        <v>-222.6584600000001</v>
      </c>
      <c r="F404" s="41">
        <v>0.33</v>
      </c>
      <c r="G404" s="31">
        <f t="shared" si="57"/>
        <v>954.76561017313441</v>
      </c>
      <c r="H404" s="31">
        <f t="shared" si="58"/>
        <v>1177.4240701731346</v>
      </c>
      <c r="I404" s="34">
        <f t="shared" si="59"/>
        <v>362</v>
      </c>
    </row>
    <row r="405" spans="2:9" x14ac:dyDescent="0.4">
      <c r="B405">
        <v>363</v>
      </c>
      <c r="C405" s="40">
        <v>72000</v>
      </c>
      <c r="D405" s="42">
        <f t="shared" si="55"/>
        <v>2.5985391000000002E-5</v>
      </c>
      <c r="E405" s="31">
        <f t="shared" si="56"/>
        <v>-226.78738999999996</v>
      </c>
      <c r="F405" s="41">
        <v>0.33</v>
      </c>
      <c r="G405" s="31">
        <f t="shared" si="57"/>
        <v>957.8137554268659</v>
      </c>
      <c r="H405" s="31">
        <f t="shared" si="58"/>
        <v>1184.601145426866</v>
      </c>
      <c r="I405" s="34">
        <f t="shared" si="59"/>
        <v>363</v>
      </c>
    </row>
    <row r="406" spans="2:9" x14ac:dyDescent="0.4">
      <c r="B406">
        <v>364</v>
      </c>
      <c r="C406" s="40">
        <v>72000</v>
      </c>
      <c r="D406" s="42">
        <f t="shared" si="55"/>
        <v>2.5992348000000003E-5</v>
      </c>
      <c r="E406" s="31">
        <f t="shared" si="56"/>
        <v>-230.92772000000002</v>
      </c>
      <c r="F406" s="41">
        <v>0.33</v>
      </c>
      <c r="G406" s="31">
        <f t="shared" si="57"/>
        <v>960.8633959164182</v>
      </c>
      <c r="H406" s="31">
        <f t="shared" si="58"/>
        <v>1191.7911159164182</v>
      </c>
      <c r="I406" s="34">
        <f t="shared" si="59"/>
        <v>364</v>
      </c>
    </row>
    <row r="407" spans="2:9" x14ac:dyDescent="0.4">
      <c r="B407">
        <v>365</v>
      </c>
      <c r="C407" s="40">
        <v>72000</v>
      </c>
      <c r="D407" s="42">
        <f t="shared" si="55"/>
        <v>2.5999305000000004E-5</v>
      </c>
      <c r="E407" s="31">
        <f t="shared" si="56"/>
        <v>-235.07945000000007</v>
      </c>
      <c r="F407" s="41">
        <v>0.33</v>
      </c>
      <c r="G407" s="31">
        <f t="shared" si="57"/>
        <v>963.91453164179131</v>
      </c>
      <c r="H407" s="31">
        <f t="shared" si="58"/>
        <v>1198.9939816417914</v>
      </c>
      <c r="I407" s="34">
        <f t="shared" si="59"/>
        <v>365</v>
      </c>
    </row>
    <row r="408" spans="2:9" x14ac:dyDescent="0.4">
      <c r="B408">
        <v>366</v>
      </c>
      <c r="C408" s="40">
        <v>72000</v>
      </c>
      <c r="D408" s="42">
        <f t="shared" si="55"/>
        <v>2.6006262000000001E-5</v>
      </c>
      <c r="E408" s="31">
        <f t="shared" si="56"/>
        <v>-239.24258000000009</v>
      </c>
      <c r="F408" s="41">
        <v>0.33</v>
      </c>
      <c r="G408" s="31">
        <f t="shared" si="57"/>
        <v>966.96716260298524</v>
      </c>
      <c r="H408" s="31">
        <f t="shared" si="58"/>
        <v>1206.2097426029854</v>
      </c>
      <c r="I408" s="34">
        <f t="shared" si="59"/>
        <v>366</v>
      </c>
    </row>
    <row r="409" spans="2:9" x14ac:dyDescent="0.4">
      <c r="B409">
        <v>367</v>
      </c>
      <c r="C409" s="40">
        <v>72000</v>
      </c>
      <c r="D409" s="42">
        <f t="shared" si="55"/>
        <v>2.6013219000000002E-5</v>
      </c>
      <c r="E409" s="31">
        <f t="shared" si="56"/>
        <v>-243.41710999999998</v>
      </c>
      <c r="F409" s="41">
        <v>0.33</v>
      </c>
      <c r="G409" s="31">
        <f t="shared" si="57"/>
        <v>970.02128880000009</v>
      </c>
      <c r="H409" s="31">
        <f t="shared" si="58"/>
        <v>1213.4383988</v>
      </c>
      <c r="I409" s="34">
        <f t="shared" si="59"/>
        <v>367</v>
      </c>
    </row>
    <row r="410" spans="2:9" x14ac:dyDescent="0.4">
      <c r="B410">
        <v>368</v>
      </c>
      <c r="C410" s="40">
        <v>72000</v>
      </c>
      <c r="D410" s="42">
        <f t="shared" si="55"/>
        <v>2.6020176000000003E-5</v>
      </c>
      <c r="E410" s="31">
        <f t="shared" si="56"/>
        <v>-247.60304000000008</v>
      </c>
      <c r="F410" s="41">
        <v>0.33</v>
      </c>
      <c r="G410" s="31">
        <f t="shared" si="57"/>
        <v>973.0769102328361</v>
      </c>
      <c r="H410" s="31">
        <f t="shared" si="58"/>
        <v>1220.6799502328363</v>
      </c>
      <c r="I410" s="34">
        <f t="shared" si="59"/>
        <v>368</v>
      </c>
    </row>
    <row r="411" spans="2:9" x14ac:dyDescent="0.4">
      <c r="B411">
        <v>369</v>
      </c>
      <c r="C411" s="40">
        <v>72000</v>
      </c>
      <c r="D411" s="42">
        <f t="shared" si="55"/>
        <v>2.6027133000000004E-5</v>
      </c>
      <c r="E411" s="31">
        <f t="shared" si="56"/>
        <v>-251.80037000000004</v>
      </c>
      <c r="F411" s="41">
        <v>0.33</v>
      </c>
      <c r="G411" s="31">
        <f t="shared" si="57"/>
        <v>976.1340269014928</v>
      </c>
      <c r="H411" s="31">
        <f t="shared" si="58"/>
        <v>1227.9343969014928</v>
      </c>
      <c r="I411" s="34">
        <f t="shared" si="59"/>
        <v>369</v>
      </c>
    </row>
    <row r="412" spans="2:9" x14ac:dyDescent="0.4">
      <c r="B412">
        <v>370</v>
      </c>
      <c r="C412" s="40">
        <v>72000</v>
      </c>
      <c r="D412" s="42">
        <f t="shared" si="55"/>
        <v>2.6034090000000001E-5</v>
      </c>
      <c r="E412" s="31">
        <f t="shared" si="56"/>
        <v>-256.00909999999999</v>
      </c>
      <c r="F412" s="41">
        <v>0.33</v>
      </c>
      <c r="G412" s="31">
        <f t="shared" si="57"/>
        <v>979.19263880597032</v>
      </c>
      <c r="H412" s="31">
        <f t="shared" si="58"/>
        <v>1235.2017388059703</v>
      </c>
      <c r="I412" s="34">
        <f t="shared" si="59"/>
        <v>370</v>
      </c>
    </row>
    <row r="413" spans="2:9" x14ac:dyDescent="0.4">
      <c r="B413">
        <v>371</v>
      </c>
      <c r="C413" s="40">
        <v>72000</v>
      </c>
      <c r="D413" s="42">
        <f t="shared" si="55"/>
        <v>2.6041047000000002E-5</v>
      </c>
      <c r="E413" s="31">
        <f t="shared" si="56"/>
        <v>-260.22923000000003</v>
      </c>
      <c r="F413" s="41">
        <v>0.33</v>
      </c>
      <c r="G413" s="31">
        <f t="shared" si="57"/>
        <v>982.25274594626887</v>
      </c>
      <c r="H413" s="31">
        <f t="shared" si="58"/>
        <v>1242.4819759462689</v>
      </c>
      <c r="I413" s="34">
        <f t="shared" si="59"/>
        <v>371</v>
      </c>
    </row>
    <row r="414" spans="2:9" x14ac:dyDescent="0.4">
      <c r="B414">
        <v>372</v>
      </c>
      <c r="C414" s="40">
        <v>72000</v>
      </c>
      <c r="D414" s="42">
        <f t="shared" si="55"/>
        <v>2.6048004000000003E-5</v>
      </c>
      <c r="E414" s="31">
        <f t="shared" si="56"/>
        <v>-264.46076000000005</v>
      </c>
      <c r="F414" s="41">
        <v>0.33</v>
      </c>
      <c r="G414" s="31">
        <f t="shared" si="57"/>
        <v>985.31434832238835</v>
      </c>
      <c r="H414" s="31">
        <f t="shared" si="58"/>
        <v>1249.7751083223884</v>
      </c>
      <c r="I414" s="34">
        <f t="shared" si="59"/>
        <v>372</v>
      </c>
    </row>
    <row r="415" spans="2:9" x14ac:dyDescent="0.4">
      <c r="B415">
        <v>373</v>
      </c>
      <c r="C415" s="40">
        <v>72000</v>
      </c>
      <c r="D415" s="42">
        <f t="shared" si="55"/>
        <v>2.6054961000000004E-5</v>
      </c>
      <c r="E415" s="31">
        <f t="shared" si="56"/>
        <v>-268.70369000000005</v>
      </c>
      <c r="F415" s="41">
        <v>0.33</v>
      </c>
      <c r="G415" s="31">
        <f t="shared" si="57"/>
        <v>988.37744593432865</v>
      </c>
      <c r="H415" s="31">
        <f t="shared" si="58"/>
        <v>1257.0811359343288</v>
      </c>
      <c r="I415" s="34">
        <f t="shared" si="59"/>
        <v>373</v>
      </c>
    </row>
    <row r="416" spans="2:9" x14ac:dyDescent="0.4">
      <c r="B416">
        <v>374</v>
      </c>
      <c r="C416" s="40">
        <v>72000</v>
      </c>
      <c r="D416" s="42">
        <f t="shared" si="55"/>
        <v>2.6061918000000001E-5</v>
      </c>
      <c r="E416" s="31">
        <f t="shared" si="56"/>
        <v>-272.95802000000003</v>
      </c>
      <c r="F416" s="41">
        <v>0.33</v>
      </c>
      <c r="G416" s="31">
        <f t="shared" si="57"/>
        <v>991.44203878208975</v>
      </c>
      <c r="H416" s="31">
        <f t="shared" si="58"/>
        <v>1264.4000587820897</v>
      </c>
      <c r="I416" s="34">
        <f t="shared" si="59"/>
        <v>374</v>
      </c>
    </row>
    <row r="417" spans="2:9" x14ac:dyDescent="0.4">
      <c r="B417">
        <v>375</v>
      </c>
      <c r="C417" s="40">
        <v>72000</v>
      </c>
      <c r="D417" s="42">
        <f t="shared" si="55"/>
        <v>2.6068875000000002E-5</v>
      </c>
      <c r="E417" s="31">
        <f t="shared" si="56"/>
        <v>-277.22375</v>
      </c>
      <c r="F417" s="41">
        <v>0.33</v>
      </c>
      <c r="G417" s="31">
        <f t="shared" si="57"/>
        <v>994.5081268656719</v>
      </c>
      <c r="H417" s="31">
        <f t="shared" si="58"/>
        <v>1271.7318768656719</v>
      </c>
      <c r="I417" s="34">
        <f t="shared" si="59"/>
        <v>375</v>
      </c>
    </row>
    <row r="418" spans="2:9" x14ac:dyDescent="0.4">
      <c r="B418">
        <v>376</v>
      </c>
      <c r="C418" s="40">
        <v>72000</v>
      </c>
      <c r="D418" s="42">
        <f t="shared" si="55"/>
        <v>2.6075832000000003E-5</v>
      </c>
      <c r="E418" s="31">
        <f t="shared" si="56"/>
        <v>-281.50088000000005</v>
      </c>
      <c r="F418" s="41">
        <v>0.33</v>
      </c>
      <c r="G418" s="31">
        <f t="shared" si="57"/>
        <v>997.57571018507474</v>
      </c>
      <c r="H418" s="31">
        <f t="shared" si="58"/>
        <v>1279.0765901850748</v>
      </c>
      <c r="I418" s="34">
        <f t="shared" si="59"/>
        <v>376</v>
      </c>
    </row>
    <row r="419" spans="2:9" x14ac:dyDescent="0.4">
      <c r="B419">
        <v>377</v>
      </c>
      <c r="C419" s="40">
        <v>72000</v>
      </c>
      <c r="D419" s="42">
        <f t="shared" si="55"/>
        <v>2.6082789000000004E-5</v>
      </c>
      <c r="E419" s="31">
        <f t="shared" si="56"/>
        <v>-285.78940999999998</v>
      </c>
      <c r="F419" s="41">
        <v>0.33</v>
      </c>
      <c r="G419" s="31">
        <f t="shared" si="57"/>
        <v>1000.6447887402987</v>
      </c>
      <c r="H419" s="31">
        <f t="shared" si="58"/>
        <v>1286.4341987402986</v>
      </c>
      <c r="I419" s="34">
        <f t="shared" si="59"/>
        <v>377</v>
      </c>
    </row>
    <row r="420" spans="2:9" x14ac:dyDescent="0.4">
      <c r="B420">
        <v>378</v>
      </c>
      <c r="C420" s="40">
        <v>72000</v>
      </c>
      <c r="D420" s="42">
        <f t="shared" si="55"/>
        <v>2.6089746000000001E-5</v>
      </c>
      <c r="E420" s="31">
        <f t="shared" si="56"/>
        <v>-290.08933999999999</v>
      </c>
      <c r="F420" s="41">
        <v>0.33</v>
      </c>
      <c r="G420" s="31">
        <f t="shared" si="57"/>
        <v>1003.7153625313434</v>
      </c>
      <c r="H420" s="31">
        <f t="shared" si="58"/>
        <v>1293.8047025313435</v>
      </c>
      <c r="I420" s="34">
        <f t="shared" si="59"/>
        <v>378</v>
      </c>
    </row>
    <row r="421" spans="2:9" x14ac:dyDescent="0.4">
      <c r="B421">
        <v>379</v>
      </c>
      <c r="C421" s="40">
        <v>72000</v>
      </c>
      <c r="D421" s="42">
        <f t="shared" si="55"/>
        <v>2.6096703000000002E-5</v>
      </c>
      <c r="E421" s="31">
        <f t="shared" si="56"/>
        <v>-294.40066999999999</v>
      </c>
      <c r="F421" s="41">
        <v>0.33</v>
      </c>
      <c r="G421" s="31">
        <f t="shared" si="57"/>
        <v>1006.7874315582091</v>
      </c>
      <c r="H421" s="31">
        <f t="shared" si="58"/>
        <v>1301.1881015582089</v>
      </c>
      <c r="I421" s="34">
        <f t="shared" si="59"/>
        <v>379</v>
      </c>
    </row>
    <row r="422" spans="2:9" x14ac:dyDescent="0.4">
      <c r="B422">
        <v>380</v>
      </c>
      <c r="C422" s="40">
        <v>72000</v>
      </c>
      <c r="D422" s="42">
        <f t="shared" si="55"/>
        <v>2.6103660000000003E-5</v>
      </c>
      <c r="E422" s="31">
        <f t="shared" si="56"/>
        <v>-298.72340000000008</v>
      </c>
      <c r="F422" s="41">
        <v>0.33</v>
      </c>
      <c r="G422" s="31">
        <f t="shared" si="57"/>
        <v>1009.8609958208958</v>
      </c>
      <c r="H422" s="31">
        <f t="shared" si="58"/>
        <v>1308.5843958208959</v>
      </c>
      <c r="I422" s="34">
        <f t="shared" si="59"/>
        <v>380</v>
      </c>
    </row>
    <row r="423" spans="2:9" x14ac:dyDescent="0.4">
      <c r="B423">
        <v>381</v>
      </c>
      <c r="C423" s="40">
        <v>72000</v>
      </c>
      <c r="D423" s="42">
        <f t="shared" si="55"/>
        <v>2.6110617000000004E-5</v>
      </c>
      <c r="E423" s="31">
        <f t="shared" si="56"/>
        <v>-303.05753000000004</v>
      </c>
      <c r="F423" s="41">
        <v>0.33</v>
      </c>
      <c r="G423" s="31">
        <f t="shared" si="57"/>
        <v>1012.9360553194032</v>
      </c>
      <c r="H423" s="31">
        <f t="shared" si="58"/>
        <v>1315.9935853194033</v>
      </c>
      <c r="I423" s="34">
        <f t="shared" si="59"/>
        <v>381</v>
      </c>
    </row>
    <row r="424" spans="2:9" x14ac:dyDescent="0.4">
      <c r="B424">
        <v>382</v>
      </c>
      <c r="C424" s="40">
        <v>72000</v>
      </c>
      <c r="D424" s="42">
        <f t="shared" si="55"/>
        <v>2.6117574000000004E-5</v>
      </c>
      <c r="E424" s="31">
        <f t="shared" si="56"/>
        <v>-307.40305999999998</v>
      </c>
      <c r="F424" s="41">
        <v>0.33</v>
      </c>
      <c r="G424" s="31">
        <f t="shared" si="57"/>
        <v>1016.0126100537317</v>
      </c>
      <c r="H424" s="31">
        <f t="shared" si="58"/>
        <v>1323.4156700537317</v>
      </c>
      <c r="I424" s="34">
        <f t="shared" si="59"/>
        <v>382</v>
      </c>
    </row>
    <row r="425" spans="2:9" x14ac:dyDescent="0.4">
      <c r="B425">
        <v>383</v>
      </c>
      <c r="C425" s="40">
        <v>72000</v>
      </c>
      <c r="D425" s="42">
        <f t="shared" si="55"/>
        <v>2.6124531000000002E-5</v>
      </c>
      <c r="E425" s="31">
        <f t="shared" si="56"/>
        <v>-311.75999000000002</v>
      </c>
      <c r="F425" s="41">
        <v>0.33</v>
      </c>
      <c r="G425" s="31">
        <f t="shared" si="57"/>
        <v>1019.0906600238809</v>
      </c>
      <c r="H425" s="31">
        <f t="shared" si="58"/>
        <v>1330.8506500238809</v>
      </c>
      <c r="I425" s="34">
        <f t="shared" si="59"/>
        <v>383</v>
      </c>
    </row>
    <row r="426" spans="2:9" x14ac:dyDescent="0.4">
      <c r="B426">
        <v>384</v>
      </c>
      <c r="C426" s="40">
        <v>72000</v>
      </c>
      <c r="D426" s="42">
        <f t="shared" si="55"/>
        <v>2.6131488000000003E-5</v>
      </c>
      <c r="E426" s="31">
        <f t="shared" si="56"/>
        <v>-316.12831999999992</v>
      </c>
      <c r="F426" s="41">
        <v>0.33</v>
      </c>
      <c r="G426" s="31">
        <f t="shared" si="57"/>
        <v>1022.1702052298509</v>
      </c>
      <c r="H426" s="31">
        <f t="shared" si="58"/>
        <v>1338.2985252298508</v>
      </c>
      <c r="I426" s="34">
        <f t="shared" si="59"/>
        <v>384</v>
      </c>
    </row>
    <row r="427" spans="2:9" x14ac:dyDescent="0.4">
      <c r="B427">
        <v>385</v>
      </c>
      <c r="C427" s="40">
        <v>72000</v>
      </c>
      <c r="D427" s="42">
        <f t="shared" si="55"/>
        <v>2.6138445000000003E-5</v>
      </c>
      <c r="E427" s="31">
        <f t="shared" si="56"/>
        <v>-320.50805000000003</v>
      </c>
      <c r="F427" s="41">
        <v>0.33</v>
      </c>
      <c r="G427" s="31">
        <f t="shared" si="57"/>
        <v>1025.251245671642</v>
      </c>
      <c r="H427" s="31">
        <f t="shared" si="58"/>
        <v>1345.7592956716421</v>
      </c>
      <c r="I427" s="34">
        <f t="shared" si="59"/>
        <v>385</v>
      </c>
    </row>
    <row r="428" spans="2:9" x14ac:dyDescent="0.4">
      <c r="B428">
        <v>386</v>
      </c>
      <c r="C428" s="40">
        <v>72000</v>
      </c>
      <c r="D428" s="42">
        <f t="shared" si="55"/>
        <v>2.6145402000000001E-5</v>
      </c>
      <c r="E428" s="31">
        <f t="shared" si="56"/>
        <v>-324.89918</v>
      </c>
      <c r="F428" s="41">
        <v>0.33</v>
      </c>
      <c r="G428" s="31">
        <f t="shared" si="57"/>
        <v>1028.3337813492537</v>
      </c>
      <c r="H428" s="31">
        <f t="shared" si="58"/>
        <v>1353.2329613492539</v>
      </c>
      <c r="I428" s="34">
        <f t="shared" si="59"/>
        <v>386</v>
      </c>
    </row>
    <row r="429" spans="2:9" x14ac:dyDescent="0.4">
      <c r="B429">
        <v>387</v>
      </c>
      <c r="C429" s="40">
        <v>72000</v>
      </c>
      <c r="D429" s="42">
        <f t="shared" si="55"/>
        <v>2.6152359000000002E-5</v>
      </c>
      <c r="E429" s="31">
        <f t="shared" si="56"/>
        <v>-329.30171000000007</v>
      </c>
      <c r="F429" s="41">
        <v>0.33</v>
      </c>
      <c r="G429" s="31">
        <f t="shared" si="57"/>
        <v>1031.4178122626868</v>
      </c>
      <c r="H429" s="31">
        <f t="shared" si="58"/>
        <v>1360.719522262687</v>
      </c>
      <c r="I429" s="34">
        <f t="shared" si="59"/>
        <v>387</v>
      </c>
    </row>
    <row r="430" spans="2:9" x14ac:dyDescent="0.4">
      <c r="B430">
        <v>388</v>
      </c>
      <c r="C430" s="40">
        <v>72000</v>
      </c>
      <c r="D430" s="42">
        <f t="shared" si="55"/>
        <v>2.6159316000000003E-5</v>
      </c>
      <c r="E430" s="31">
        <f t="shared" si="56"/>
        <v>-333.71564000000001</v>
      </c>
      <c r="F430" s="41">
        <v>0.33</v>
      </c>
      <c r="G430" s="31">
        <f t="shared" si="57"/>
        <v>1034.5033384119406</v>
      </c>
      <c r="H430" s="31">
        <f t="shared" si="58"/>
        <v>1368.2189784119405</v>
      </c>
      <c r="I430" s="34">
        <f t="shared" si="59"/>
        <v>388</v>
      </c>
    </row>
    <row r="431" spans="2:9" x14ac:dyDescent="0.4">
      <c r="B431">
        <v>389</v>
      </c>
      <c r="C431" s="40">
        <v>72000</v>
      </c>
      <c r="D431" s="42">
        <f t="shared" si="55"/>
        <v>2.6166273000000003E-5</v>
      </c>
      <c r="E431" s="31">
        <f t="shared" si="56"/>
        <v>-338.14097000000004</v>
      </c>
      <c r="F431" s="41">
        <v>0.33</v>
      </c>
      <c r="G431" s="31">
        <f t="shared" si="57"/>
        <v>1037.590359797015</v>
      </c>
      <c r="H431" s="31">
        <f t="shared" si="58"/>
        <v>1375.731329797015</v>
      </c>
      <c r="I431" s="34">
        <f t="shared" si="59"/>
        <v>389</v>
      </c>
    </row>
    <row r="432" spans="2:9" x14ac:dyDescent="0.4">
      <c r="B432">
        <v>390</v>
      </c>
      <c r="C432" s="40">
        <v>72000</v>
      </c>
      <c r="D432" s="42">
        <f t="shared" si="55"/>
        <v>2.6173230000000004E-5</v>
      </c>
      <c r="E432" s="31">
        <f t="shared" si="56"/>
        <v>-342.57770000000005</v>
      </c>
      <c r="F432" s="41">
        <v>0.33</v>
      </c>
      <c r="G432" s="31">
        <f t="shared" si="57"/>
        <v>1040.6788764179107</v>
      </c>
      <c r="H432" s="31">
        <f t="shared" si="58"/>
        <v>1383.2565764179108</v>
      </c>
      <c r="I432" s="34">
        <f t="shared" si="59"/>
        <v>390</v>
      </c>
    </row>
    <row r="433" spans="2:9" x14ac:dyDescent="0.4">
      <c r="B433">
        <v>391</v>
      </c>
      <c r="C433" s="40">
        <v>72000</v>
      </c>
      <c r="D433" s="42">
        <f t="shared" si="55"/>
        <v>2.6180187000000002E-5</v>
      </c>
      <c r="E433" s="31">
        <f t="shared" si="56"/>
        <v>-347.02583000000004</v>
      </c>
      <c r="F433" s="41">
        <v>0.33</v>
      </c>
      <c r="G433" s="31">
        <f t="shared" si="57"/>
        <v>1043.768888274627</v>
      </c>
      <c r="H433" s="31">
        <f t="shared" si="58"/>
        <v>1390.794718274627</v>
      </c>
      <c r="I433" s="34">
        <f t="shared" si="59"/>
        <v>391</v>
      </c>
    </row>
    <row r="434" spans="2:9" x14ac:dyDescent="0.4">
      <c r="B434">
        <v>392</v>
      </c>
      <c r="C434" s="40">
        <v>72000</v>
      </c>
      <c r="D434" s="42">
        <f t="shared" si="55"/>
        <v>2.6187144000000002E-5</v>
      </c>
      <c r="E434" s="31">
        <f t="shared" si="56"/>
        <v>-351.48536000000001</v>
      </c>
      <c r="F434" s="41">
        <v>0.33</v>
      </c>
      <c r="G434" s="31">
        <f t="shared" si="57"/>
        <v>1046.8603953671643</v>
      </c>
      <c r="H434" s="31">
        <f t="shared" si="58"/>
        <v>1398.3457553671642</v>
      </c>
      <c r="I434" s="34">
        <f t="shared" si="59"/>
        <v>392</v>
      </c>
    </row>
    <row r="435" spans="2:9" x14ac:dyDescent="0.4">
      <c r="B435">
        <v>393</v>
      </c>
      <c r="C435" s="40">
        <v>72000</v>
      </c>
      <c r="D435" s="42">
        <f t="shared" si="55"/>
        <v>2.6194101000000003E-5</v>
      </c>
      <c r="E435" s="31">
        <f t="shared" si="56"/>
        <v>-355.95629000000008</v>
      </c>
      <c r="F435" s="41">
        <v>0.33</v>
      </c>
      <c r="G435" s="31">
        <f t="shared" si="57"/>
        <v>1049.9533976955227</v>
      </c>
      <c r="H435" s="31">
        <f t="shared" si="58"/>
        <v>1405.9096876955227</v>
      </c>
      <c r="I435" s="34">
        <f t="shared" si="59"/>
        <v>393</v>
      </c>
    </row>
    <row r="436" spans="2:9" x14ac:dyDescent="0.4">
      <c r="B436">
        <v>394</v>
      </c>
      <c r="C436" s="40">
        <v>72000</v>
      </c>
      <c r="D436" s="42">
        <f t="shared" si="55"/>
        <v>2.6201058000000004E-5</v>
      </c>
      <c r="E436" s="31">
        <f t="shared" si="56"/>
        <v>-360.43862000000001</v>
      </c>
      <c r="F436" s="41">
        <v>0.33</v>
      </c>
      <c r="G436" s="31">
        <f t="shared" si="57"/>
        <v>1053.0478952597018</v>
      </c>
      <c r="H436" s="31">
        <f t="shared" si="58"/>
        <v>1413.4865152597017</v>
      </c>
      <c r="I436" s="34">
        <f t="shared" si="59"/>
        <v>394</v>
      </c>
    </row>
    <row r="437" spans="2:9" x14ac:dyDescent="0.4">
      <c r="B437">
        <v>395</v>
      </c>
      <c r="C437" s="40">
        <v>72000</v>
      </c>
      <c r="D437" s="42">
        <f t="shared" si="55"/>
        <v>2.6208015000000002E-5</v>
      </c>
      <c r="E437" s="31">
        <f t="shared" si="56"/>
        <v>-364.93235000000004</v>
      </c>
      <c r="F437" s="41">
        <v>0.33</v>
      </c>
      <c r="G437" s="31">
        <f t="shared" si="57"/>
        <v>1056.1438880597016</v>
      </c>
      <c r="H437" s="31">
        <f t="shared" si="58"/>
        <v>1421.0762380597016</v>
      </c>
      <c r="I437" s="34">
        <f t="shared" si="59"/>
        <v>395</v>
      </c>
    </row>
    <row r="438" spans="2:9" x14ac:dyDescent="0.4">
      <c r="B438">
        <v>396</v>
      </c>
      <c r="C438" s="40">
        <v>72000</v>
      </c>
      <c r="D438" s="42">
        <f t="shared" si="55"/>
        <v>2.6214972000000002E-5</v>
      </c>
      <c r="E438" s="31">
        <f t="shared" si="56"/>
        <v>-369.43748000000005</v>
      </c>
      <c r="F438" s="41">
        <v>0.33</v>
      </c>
      <c r="G438" s="31">
        <f t="shared" si="57"/>
        <v>1059.2413760955226</v>
      </c>
      <c r="H438" s="31">
        <f t="shared" si="58"/>
        <v>1428.6788560955226</v>
      </c>
      <c r="I438" s="34">
        <f t="shared" si="59"/>
        <v>396</v>
      </c>
    </row>
    <row r="439" spans="2:9" x14ac:dyDescent="0.4">
      <c r="B439">
        <v>397</v>
      </c>
      <c r="C439" s="40">
        <v>72000</v>
      </c>
      <c r="D439" s="42">
        <f t="shared" si="55"/>
        <v>2.6221929000000003E-5</v>
      </c>
      <c r="E439" s="31">
        <f t="shared" si="56"/>
        <v>-373.95401000000004</v>
      </c>
      <c r="F439" s="41">
        <v>0.33</v>
      </c>
      <c r="G439" s="31">
        <f t="shared" si="57"/>
        <v>1062.3403593671644</v>
      </c>
      <c r="H439" s="31">
        <f t="shared" si="58"/>
        <v>1436.2943693671646</v>
      </c>
      <c r="I439" s="34">
        <f t="shared" si="59"/>
        <v>397</v>
      </c>
    </row>
    <row r="440" spans="2:9" x14ac:dyDescent="0.4">
      <c r="B440">
        <v>398</v>
      </c>
      <c r="C440" s="40">
        <v>72000</v>
      </c>
      <c r="D440" s="42">
        <f t="shared" si="55"/>
        <v>2.6228886000000004E-5</v>
      </c>
      <c r="E440" s="31">
        <f t="shared" si="56"/>
        <v>-378.48194000000012</v>
      </c>
      <c r="F440" s="41">
        <v>0.33</v>
      </c>
      <c r="G440" s="31">
        <f t="shared" si="57"/>
        <v>1065.4408378746273</v>
      </c>
      <c r="H440" s="31">
        <f t="shared" si="58"/>
        <v>1443.9227778746274</v>
      </c>
      <c r="I440" s="34">
        <f t="shared" si="59"/>
        <v>398</v>
      </c>
    </row>
    <row r="441" spans="2:9" x14ac:dyDescent="0.4">
      <c r="B441">
        <v>399</v>
      </c>
      <c r="C441" s="40">
        <v>72000</v>
      </c>
      <c r="D441" s="42">
        <f t="shared" si="55"/>
        <v>2.6235843000000001E-5</v>
      </c>
      <c r="E441" s="31">
        <f t="shared" si="56"/>
        <v>-383.02126999999996</v>
      </c>
      <c r="F441" s="41">
        <v>0.33</v>
      </c>
      <c r="G441" s="31">
        <f t="shared" si="57"/>
        <v>1068.5428116179107</v>
      </c>
      <c r="H441" s="31">
        <f t="shared" si="58"/>
        <v>1451.5640816179107</v>
      </c>
      <c r="I441" s="34">
        <f t="shared" si="59"/>
        <v>399</v>
      </c>
    </row>
    <row r="442" spans="2:9" x14ac:dyDescent="0.4">
      <c r="B442">
        <v>400</v>
      </c>
      <c r="C442" s="40">
        <v>72000</v>
      </c>
      <c r="D442" s="42">
        <f t="shared" si="55"/>
        <v>2.6242800000000002E-5</v>
      </c>
      <c r="E442" s="31">
        <f t="shared" si="56"/>
        <v>-387.572</v>
      </c>
      <c r="F442" s="41">
        <v>0.33</v>
      </c>
      <c r="G442" s="31">
        <f t="shared" si="57"/>
        <v>1071.646280597015</v>
      </c>
      <c r="H442" s="31">
        <f t="shared" si="58"/>
        <v>1459.2182805970151</v>
      </c>
      <c r="I442" s="34">
        <f t="shared" si="59"/>
        <v>400</v>
      </c>
    </row>
    <row r="443" spans="2:9" x14ac:dyDescent="0.4">
      <c r="B443">
        <v>401</v>
      </c>
      <c r="C443" s="40">
        <v>72000</v>
      </c>
      <c r="D443" s="42">
        <f t="shared" si="55"/>
        <v>2.6249757000000003E-5</v>
      </c>
      <c r="E443" s="31">
        <f t="shared" si="56"/>
        <v>-392.13413000000003</v>
      </c>
      <c r="F443" s="41">
        <v>0.33</v>
      </c>
      <c r="G443" s="31">
        <f t="shared" si="57"/>
        <v>1074.7512448119405</v>
      </c>
      <c r="H443" s="31">
        <f t="shared" si="58"/>
        <v>1466.8853748119404</v>
      </c>
      <c r="I443" s="34">
        <f t="shared" si="59"/>
        <v>401</v>
      </c>
    </row>
    <row r="444" spans="2:9" x14ac:dyDescent="0.4">
      <c r="B444">
        <v>402</v>
      </c>
      <c r="C444" s="40">
        <v>72000</v>
      </c>
      <c r="D444" s="42">
        <f t="shared" si="55"/>
        <v>2.6256714000000004E-5</v>
      </c>
      <c r="E444" s="31">
        <f t="shared" si="56"/>
        <v>-396.70766000000003</v>
      </c>
      <c r="F444" s="41">
        <v>0.33</v>
      </c>
      <c r="G444" s="31">
        <f t="shared" si="57"/>
        <v>1077.8577042626869</v>
      </c>
      <c r="H444" s="31">
        <f t="shared" si="58"/>
        <v>1474.5653642626869</v>
      </c>
      <c r="I444" s="34">
        <f t="shared" si="59"/>
        <v>402</v>
      </c>
    </row>
    <row r="445" spans="2:9" x14ac:dyDescent="0.4">
      <c r="B445">
        <v>403</v>
      </c>
      <c r="C445" s="40">
        <v>72000</v>
      </c>
      <c r="D445" s="42">
        <f t="shared" si="55"/>
        <v>2.6263671000000001E-5</v>
      </c>
      <c r="E445" s="31">
        <f t="shared" si="56"/>
        <v>-401.29259000000002</v>
      </c>
      <c r="F445" s="41">
        <v>0.33</v>
      </c>
      <c r="G445" s="31">
        <f t="shared" si="57"/>
        <v>1080.965658949254</v>
      </c>
      <c r="H445" s="31">
        <f t="shared" si="58"/>
        <v>1482.258248949254</v>
      </c>
      <c r="I445" s="34">
        <f t="shared" si="59"/>
        <v>403</v>
      </c>
    </row>
    <row r="446" spans="2:9" x14ac:dyDescent="0.4">
      <c r="B446">
        <v>404</v>
      </c>
      <c r="C446" s="40">
        <v>72000</v>
      </c>
      <c r="D446" s="42">
        <f t="shared" si="55"/>
        <v>2.6270628000000002E-5</v>
      </c>
      <c r="E446" s="31">
        <f t="shared" si="56"/>
        <v>-405.8889200000001</v>
      </c>
      <c r="F446" s="41">
        <v>0.33</v>
      </c>
      <c r="G446" s="31">
        <f t="shared" si="57"/>
        <v>1084.075108871642</v>
      </c>
      <c r="H446" s="31">
        <f t="shared" si="58"/>
        <v>1489.9640288716421</v>
      </c>
      <c r="I446" s="34">
        <f t="shared" si="59"/>
        <v>404</v>
      </c>
    </row>
    <row r="447" spans="2:9" x14ac:dyDescent="0.4">
      <c r="B447">
        <v>405</v>
      </c>
      <c r="C447" s="40">
        <v>72000</v>
      </c>
      <c r="D447" s="42">
        <f t="shared" ref="D447:D510" si="60">6.957*10^-9*B447+2.346*10^-5</f>
        <v>2.6277585000000003E-5</v>
      </c>
      <c r="E447" s="31">
        <f t="shared" ref="E447:E510" si="61">(-0.0057*B447^2+0.00357*B447+523)</f>
        <v>-410.49665000000005</v>
      </c>
      <c r="F447" s="41">
        <v>0.33</v>
      </c>
      <c r="G447" s="31">
        <f t="shared" ref="G447:G510" si="62">C447*D447*(B447-$B$62)/(1-F447)</f>
        <v>1087.186054029851</v>
      </c>
      <c r="H447" s="31">
        <f t="shared" ref="H447:H510" si="63">IF(G447&gt;E447,G447-E447,0)</f>
        <v>1497.682704029851</v>
      </c>
      <c r="I447" s="34">
        <f t="shared" ref="I447:I510" si="64">IF(H447&gt;0,B447)</f>
        <v>405</v>
      </c>
    </row>
    <row r="448" spans="2:9" x14ac:dyDescent="0.4">
      <c r="B448">
        <v>406</v>
      </c>
      <c r="C448" s="40">
        <v>72000</v>
      </c>
      <c r="D448" s="42">
        <f t="shared" si="60"/>
        <v>2.6284542000000004E-5</v>
      </c>
      <c r="E448" s="31">
        <f t="shared" si="61"/>
        <v>-415.11577999999997</v>
      </c>
      <c r="F448" s="41">
        <v>0.33</v>
      </c>
      <c r="G448" s="31">
        <f t="shared" si="62"/>
        <v>1090.2984944238808</v>
      </c>
      <c r="H448" s="31">
        <f t="shared" si="63"/>
        <v>1505.4142744238807</v>
      </c>
      <c r="I448" s="34">
        <f t="shared" si="64"/>
        <v>406</v>
      </c>
    </row>
    <row r="449" spans="2:9" x14ac:dyDescent="0.4">
      <c r="B449">
        <v>407</v>
      </c>
      <c r="C449" s="40">
        <v>72000</v>
      </c>
      <c r="D449" s="42">
        <f t="shared" si="60"/>
        <v>2.6291499000000001E-5</v>
      </c>
      <c r="E449" s="31">
        <f t="shared" si="61"/>
        <v>-419.74630999999999</v>
      </c>
      <c r="F449" s="41">
        <v>0.33</v>
      </c>
      <c r="G449" s="31">
        <f t="shared" si="62"/>
        <v>1093.4124300537314</v>
      </c>
      <c r="H449" s="31">
        <f t="shared" si="63"/>
        <v>1513.1587400537314</v>
      </c>
      <c r="I449" s="34">
        <f t="shared" si="64"/>
        <v>407</v>
      </c>
    </row>
    <row r="450" spans="2:9" x14ac:dyDescent="0.4">
      <c r="B450">
        <v>408</v>
      </c>
      <c r="C450" s="40">
        <v>72000</v>
      </c>
      <c r="D450" s="42">
        <f t="shared" si="60"/>
        <v>2.6298456000000002E-5</v>
      </c>
      <c r="E450" s="31">
        <f t="shared" si="61"/>
        <v>-424.38824000000011</v>
      </c>
      <c r="F450" s="41">
        <v>0.33</v>
      </c>
      <c r="G450" s="31">
        <f t="shared" si="62"/>
        <v>1096.5278609194031</v>
      </c>
      <c r="H450" s="31">
        <f t="shared" si="63"/>
        <v>1520.9161009194031</v>
      </c>
      <c r="I450" s="34">
        <f t="shared" si="64"/>
        <v>408</v>
      </c>
    </row>
    <row r="451" spans="2:9" x14ac:dyDescent="0.4">
      <c r="B451">
        <v>409</v>
      </c>
      <c r="C451" s="40">
        <v>72000</v>
      </c>
      <c r="D451" s="42">
        <f t="shared" si="60"/>
        <v>2.6305413000000003E-5</v>
      </c>
      <c r="E451" s="31">
        <f t="shared" si="61"/>
        <v>-429.04156999999998</v>
      </c>
      <c r="F451" s="41">
        <v>0.33</v>
      </c>
      <c r="G451" s="31">
        <f t="shared" si="62"/>
        <v>1099.6447870208958</v>
      </c>
      <c r="H451" s="31">
        <f t="shared" si="63"/>
        <v>1528.6863570208957</v>
      </c>
      <c r="I451" s="34">
        <f t="shared" si="64"/>
        <v>409</v>
      </c>
    </row>
    <row r="452" spans="2:9" x14ac:dyDescent="0.4">
      <c r="B452">
        <v>410</v>
      </c>
      <c r="C452" s="40">
        <v>72000</v>
      </c>
      <c r="D452" s="42">
        <f t="shared" si="60"/>
        <v>2.6312370000000004E-5</v>
      </c>
      <c r="E452" s="31">
        <f t="shared" si="61"/>
        <v>-433.70630000000006</v>
      </c>
      <c r="F452" s="41">
        <v>0.33</v>
      </c>
      <c r="G452" s="31">
        <f t="shared" si="62"/>
        <v>1102.7632083582093</v>
      </c>
      <c r="H452" s="31">
        <f t="shared" si="63"/>
        <v>1536.4695083582094</v>
      </c>
      <c r="I452" s="34">
        <f t="shared" si="64"/>
        <v>410</v>
      </c>
    </row>
    <row r="453" spans="2:9" x14ac:dyDescent="0.4">
      <c r="B453">
        <v>411</v>
      </c>
      <c r="C453" s="40">
        <v>72000</v>
      </c>
      <c r="D453" s="42">
        <f t="shared" si="60"/>
        <v>2.6319327000000004E-5</v>
      </c>
      <c r="E453" s="31">
        <f t="shared" si="61"/>
        <v>-438.38243</v>
      </c>
      <c r="F453" s="41">
        <v>0.33</v>
      </c>
      <c r="G453" s="31">
        <f t="shared" si="62"/>
        <v>1105.8831249313434</v>
      </c>
      <c r="H453" s="31">
        <f t="shared" si="63"/>
        <v>1544.2655549313436</v>
      </c>
      <c r="I453" s="34">
        <f t="shared" si="64"/>
        <v>411</v>
      </c>
    </row>
    <row r="454" spans="2:9" x14ac:dyDescent="0.4">
      <c r="B454">
        <v>412</v>
      </c>
      <c r="C454" s="40">
        <v>72000</v>
      </c>
      <c r="D454" s="42">
        <f t="shared" si="60"/>
        <v>2.6326284000000002E-5</v>
      </c>
      <c r="E454" s="31">
        <f t="shared" si="61"/>
        <v>-443.06996000000004</v>
      </c>
      <c r="F454" s="41">
        <v>0.33</v>
      </c>
      <c r="G454" s="31">
        <f t="shared" si="62"/>
        <v>1109.0045367402988</v>
      </c>
      <c r="H454" s="31">
        <f t="shared" si="63"/>
        <v>1552.0744967402989</v>
      </c>
      <c r="I454" s="34">
        <f t="shared" si="64"/>
        <v>412</v>
      </c>
    </row>
    <row r="455" spans="2:9" x14ac:dyDescent="0.4">
      <c r="B455">
        <v>413</v>
      </c>
      <c r="C455" s="40">
        <v>72000</v>
      </c>
      <c r="D455" s="42">
        <f t="shared" si="60"/>
        <v>2.6333241000000003E-5</v>
      </c>
      <c r="E455" s="31">
        <f t="shared" si="61"/>
        <v>-447.76889000000006</v>
      </c>
      <c r="F455" s="41">
        <v>0.33</v>
      </c>
      <c r="G455" s="31">
        <f t="shared" si="62"/>
        <v>1112.127443785075</v>
      </c>
      <c r="H455" s="31">
        <f t="shared" si="63"/>
        <v>1559.8963337850751</v>
      </c>
      <c r="I455" s="34">
        <f t="shared" si="64"/>
        <v>413</v>
      </c>
    </row>
    <row r="456" spans="2:9" x14ac:dyDescent="0.4">
      <c r="B456">
        <v>414</v>
      </c>
      <c r="C456" s="40">
        <v>72000</v>
      </c>
      <c r="D456" s="42">
        <f t="shared" si="60"/>
        <v>2.6340198000000004E-5</v>
      </c>
      <c r="E456" s="31">
        <f t="shared" si="61"/>
        <v>-452.47922000000005</v>
      </c>
      <c r="F456" s="41">
        <v>0.33</v>
      </c>
      <c r="G456" s="31">
        <f t="shared" si="62"/>
        <v>1115.251846065672</v>
      </c>
      <c r="H456" s="31">
        <f t="shared" si="63"/>
        <v>1567.7310660656722</v>
      </c>
      <c r="I456" s="34">
        <f t="shared" si="64"/>
        <v>414</v>
      </c>
    </row>
    <row r="457" spans="2:9" x14ac:dyDescent="0.4">
      <c r="B457">
        <v>415</v>
      </c>
      <c r="C457" s="40">
        <v>72000</v>
      </c>
      <c r="D457" s="42">
        <f t="shared" si="60"/>
        <v>2.6347155000000001E-5</v>
      </c>
      <c r="E457" s="31">
        <f t="shared" si="61"/>
        <v>-457.20095000000003</v>
      </c>
      <c r="F457" s="41">
        <v>0.33</v>
      </c>
      <c r="G457" s="31">
        <f t="shared" si="62"/>
        <v>1118.3777435820898</v>
      </c>
      <c r="H457" s="31">
        <f t="shared" si="63"/>
        <v>1575.5786935820897</v>
      </c>
      <c r="I457" s="34">
        <f t="shared" si="64"/>
        <v>415</v>
      </c>
    </row>
    <row r="458" spans="2:9" x14ac:dyDescent="0.4">
      <c r="B458">
        <v>416</v>
      </c>
      <c r="C458" s="40">
        <v>72000</v>
      </c>
      <c r="D458" s="42">
        <f t="shared" si="60"/>
        <v>2.6354112000000002E-5</v>
      </c>
      <c r="E458" s="31">
        <f t="shared" si="61"/>
        <v>-461.93407999999999</v>
      </c>
      <c r="F458" s="41">
        <v>0.33</v>
      </c>
      <c r="G458" s="31">
        <f t="shared" si="62"/>
        <v>1121.5051363343284</v>
      </c>
      <c r="H458" s="31">
        <f t="shared" si="63"/>
        <v>1583.4392163343284</v>
      </c>
      <c r="I458" s="34">
        <f t="shared" si="64"/>
        <v>416</v>
      </c>
    </row>
    <row r="459" spans="2:9" x14ac:dyDescent="0.4">
      <c r="B459">
        <v>417</v>
      </c>
      <c r="C459" s="40">
        <v>72000</v>
      </c>
      <c r="D459" s="42">
        <f t="shared" si="60"/>
        <v>2.6361069000000003E-5</v>
      </c>
      <c r="E459" s="31">
        <f t="shared" si="61"/>
        <v>-466.67861000000005</v>
      </c>
      <c r="F459" s="41">
        <v>0.33</v>
      </c>
      <c r="G459" s="31">
        <f t="shared" si="62"/>
        <v>1124.6340243223883</v>
      </c>
      <c r="H459" s="31">
        <f t="shared" si="63"/>
        <v>1591.3126343223885</v>
      </c>
      <c r="I459" s="34">
        <f t="shared" si="64"/>
        <v>417</v>
      </c>
    </row>
    <row r="460" spans="2:9" x14ac:dyDescent="0.4">
      <c r="B460">
        <v>418</v>
      </c>
      <c r="C460" s="40">
        <v>72000</v>
      </c>
      <c r="D460" s="42">
        <f t="shared" si="60"/>
        <v>2.6368026000000003E-5</v>
      </c>
      <c r="E460" s="31">
        <f t="shared" si="61"/>
        <v>-471.43454000000008</v>
      </c>
      <c r="F460" s="41">
        <v>0.33</v>
      </c>
      <c r="G460" s="31">
        <f t="shared" si="62"/>
        <v>1127.764407546269</v>
      </c>
      <c r="H460" s="31">
        <f t="shared" si="63"/>
        <v>1599.1989475462692</v>
      </c>
      <c r="I460" s="34">
        <f t="shared" si="64"/>
        <v>418</v>
      </c>
    </row>
    <row r="461" spans="2:9" x14ac:dyDescent="0.4">
      <c r="B461">
        <v>419</v>
      </c>
      <c r="C461" s="40">
        <v>72000</v>
      </c>
      <c r="D461" s="42">
        <f t="shared" si="60"/>
        <v>2.6374983000000004E-5</v>
      </c>
      <c r="E461" s="31">
        <f t="shared" si="61"/>
        <v>-476.2018700000001</v>
      </c>
      <c r="F461" s="41">
        <v>0.33</v>
      </c>
      <c r="G461" s="31">
        <f t="shared" si="62"/>
        <v>1130.8962860059705</v>
      </c>
      <c r="H461" s="31">
        <f t="shared" si="63"/>
        <v>1607.0981560059706</v>
      </c>
      <c r="I461" s="34">
        <f t="shared" si="64"/>
        <v>419</v>
      </c>
    </row>
    <row r="462" spans="2:9" x14ac:dyDescent="0.4">
      <c r="B462">
        <v>420</v>
      </c>
      <c r="C462" s="40">
        <v>72000</v>
      </c>
      <c r="D462" s="42">
        <f t="shared" si="60"/>
        <v>2.6381940000000002E-5</v>
      </c>
      <c r="E462" s="31">
        <f t="shared" si="61"/>
        <v>-480.98059999999998</v>
      </c>
      <c r="F462" s="41">
        <v>0.33</v>
      </c>
      <c r="G462" s="31">
        <f t="shared" si="62"/>
        <v>1134.0296597014926</v>
      </c>
      <c r="H462" s="31">
        <f t="shared" si="63"/>
        <v>1615.0102597014925</v>
      </c>
      <c r="I462" s="34">
        <f t="shared" si="64"/>
        <v>420</v>
      </c>
    </row>
    <row r="463" spans="2:9" x14ac:dyDescent="0.4">
      <c r="B463">
        <v>421</v>
      </c>
      <c r="C463" s="40">
        <v>72000</v>
      </c>
      <c r="D463" s="42">
        <f t="shared" si="60"/>
        <v>2.6388897000000003E-5</v>
      </c>
      <c r="E463" s="31">
        <f t="shared" si="61"/>
        <v>-485.77073000000007</v>
      </c>
      <c r="F463" s="41">
        <v>0.33</v>
      </c>
      <c r="G463" s="31">
        <f t="shared" si="62"/>
        <v>1137.164528632836</v>
      </c>
      <c r="H463" s="31">
        <f t="shared" si="63"/>
        <v>1622.9352586328359</v>
      </c>
      <c r="I463" s="34">
        <f t="shared" si="64"/>
        <v>421</v>
      </c>
    </row>
    <row r="464" spans="2:9" x14ac:dyDescent="0.4">
      <c r="B464">
        <v>422</v>
      </c>
      <c r="C464" s="40">
        <v>72000</v>
      </c>
      <c r="D464" s="42">
        <f t="shared" si="60"/>
        <v>2.6395854000000003E-5</v>
      </c>
      <c r="E464" s="31">
        <f t="shared" si="61"/>
        <v>-490.57226000000003</v>
      </c>
      <c r="F464" s="41">
        <v>0.33</v>
      </c>
      <c r="G464" s="31">
        <f t="shared" si="62"/>
        <v>1140.3008928000004</v>
      </c>
      <c r="H464" s="31">
        <f t="shared" si="63"/>
        <v>1630.8731528000003</v>
      </c>
      <c r="I464" s="34">
        <f t="shared" si="64"/>
        <v>422</v>
      </c>
    </row>
    <row r="465" spans="2:9" x14ac:dyDescent="0.4">
      <c r="B465">
        <v>423</v>
      </c>
      <c r="C465" s="40">
        <v>72000</v>
      </c>
      <c r="D465" s="42">
        <f t="shared" si="60"/>
        <v>2.6402811000000001E-5</v>
      </c>
      <c r="E465" s="31">
        <f t="shared" si="61"/>
        <v>-495.38518999999997</v>
      </c>
      <c r="F465" s="41">
        <v>0.33</v>
      </c>
      <c r="G465" s="31">
        <f t="shared" si="62"/>
        <v>1143.4387522029854</v>
      </c>
      <c r="H465" s="31">
        <f t="shared" si="63"/>
        <v>1638.8239422029853</v>
      </c>
      <c r="I465" s="34">
        <f t="shared" si="64"/>
        <v>423</v>
      </c>
    </row>
    <row r="466" spans="2:9" x14ac:dyDescent="0.4">
      <c r="B466">
        <v>424</v>
      </c>
      <c r="C466" s="40">
        <v>72000</v>
      </c>
      <c r="D466" s="42">
        <f t="shared" si="60"/>
        <v>2.6409768000000002E-5</v>
      </c>
      <c r="E466" s="31">
        <f t="shared" si="61"/>
        <v>-500.20952000000011</v>
      </c>
      <c r="F466" s="41">
        <v>0.33</v>
      </c>
      <c r="G466" s="31">
        <f t="shared" si="62"/>
        <v>1146.5781068417912</v>
      </c>
      <c r="H466" s="31">
        <f t="shared" si="63"/>
        <v>1646.7876268417913</v>
      </c>
      <c r="I466" s="34">
        <f t="shared" si="64"/>
        <v>424</v>
      </c>
    </row>
    <row r="467" spans="2:9" x14ac:dyDescent="0.4">
      <c r="B467">
        <v>425</v>
      </c>
      <c r="C467" s="40">
        <v>72000</v>
      </c>
      <c r="D467" s="42">
        <f t="shared" si="60"/>
        <v>2.6416725000000002E-5</v>
      </c>
      <c r="E467" s="31">
        <f t="shared" si="61"/>
        <v>-505.0452499999999</v>
      </c>
      <c r="F467" s="41">
        <v>0.33</v>
      </c>
      <c r="G467" s="31">
        <f t="shared" si="62"/>
        <v>1149.7189567164182</v>
      </c>
      <c r="H467" s="31">
        <f t="shared" si="63"/>
        <v>1654.7642067164181</v>
      </c>
      <c r="I467" s="34">
        <f t="shared" si="64"/>
        <v>425</v>
      </c>
    </row>
    <row r="468" spans="2:9" x14ac:dyDescent="0.4">
      <c r="B468">
        <v>426</v>
      </c>
      <c r="C468" s="40">
        <v>72000</v>
      </c>
      <c r="D468" s="42">
        <f t="shared" si="60"/>
        <v>2.6423682000000003E-5</v>
      </c>
      <c r="E468" s="31">
        <f t="shared" si="61"/>
        <v>-509.89238</v>
      </c>
      <c r="F468" s="41">
        <v>0.33</v>
      </c>
      <c r="G468" s="31">
        <f t="shared" si="62"/>
        <v>1152.8613018268659</v>
      </c>
      <c r="H468" s="31">
        <f t="shared" si="63"/>
        <v>1662.7536818268659</v>
      </c>
      <c r="I468" s="34">
        <f t="shared" si="64"/>
        <v>426</v>
      </c>
    </row>
    <row r="469" spans="2:9" x14ac:dyDescent="0.4">
      <c r="B469">
        <v>427</v>
      </c>
      <c r="C469" s="40">
        <v>72000</v>
      </c>
      <c r="D469" s="42">
        <f t="shared" si="60"/>
        <v>2.6430639000000004E-5</v>
      </c>
      <c r="E469" s="31">
        <f t="shared" si="61"/>
        <v>-514.75090999999998</v>
      </c>
      <c r="F469" s="41">
        <v>0.33</v>
      </c>
      <c r="G469" s="31">
        <f t="shared" si="62"/>
        <v>1156.0051421731346</v>
      </c>
      <c r="H469" s="31">
        <f t="shared" si="63"/>
        <v>1670.7560521731345</v>
      </c>
      <c r="I469" s="34">
        <f t="shared" si="64"/>
        <v>427</v>
      </c>
    </row>
    <row r="470" spans="2:9" x14ac:dyDescent="0.4">
      <c r="B470">
        <v>428</v>
      </c>
      <c r="C470" s="40">
        <v>72000</v>
      </c>
      <c r="D470" s="42">
        <f t="shared" si="60"/>
        <v>2.6437596000000002E-5</v>
      </c>
      <c r="E470" s="31">
        <f t="shared" si="61"/>
        <v>-519.62084000000004</v>
      </c>
      <c r="F470" s="41">
        <v>0.33</v>
      </c>
      <c r="G470" s="31">
        <f t="shared" si="62"/>
        <v>1159.1504777552241</v>
      </c>
      <c r="H470" s="31">
        <f t="shared" si="63"/>
        <v>1678.7713177552241</v>
      </c>
      <c r="I470" s="34">
        <f t="shared" si="64"/>
        <v>428</v>
      </c>
    </row>
    <row r="471" spans="2:9" x14ac:dyDescent="0.4">
      <c r="B471">
        <v>429</v>
      </c>
      <c r="C471" s="40">
        <v>72000</v>
      </c>
      <c r="D471" s="42">
        <f t="shared" si="60"/>
        <v>2.6444553000000002E-5</v>
      </c>
      <c r="E471" s="31">
        <f t="shared" si="61"/>
        <v>-524.50216999999998</v>
      </c>
      <c r="F471" s="41">
        <v>0.33</v>
      </c>
      <c r="G471" s="31">
        <f t="shared" si="62"/>
        <v>1162.2973085731346</v>
      </c>
      <c r="H471" s="31">
        <f t="shared" si="63"/>
        <v>1686.7994785731346</v>
      </c>
      <c r="I471" s="34">
        <f t="shared" si="64"/>
        <v>429</v>
      </c>
    </row>
    <row r="472" spans="2:9" x14ac:dyDescent="0.4">
      <c r="B472">
        <v>430</v>
      </c>
      <c r="C472" s="40">
        <v>72000</v>
      </c>
      <c r="D472" s="42">
        <f t="shared" si="60"/>
        <v>2.6451510000000003E-5</v>
      </c>
      <c r="E472" s="31">
        <f t="shared" si="61"/>
        <v>-529.39490000000001</v>
      </c>
      <c r="F472" s="41">
        <v>0.33</v>
      </c>
      <c r="G472" s="31">
        <f t="shared" si="62"/>
        <v>1165.4456346268657</v>
      </c>
      <c r="H472" s="31">
        <f t="shared" si="63"/>
        <v>1694.8405346268657</v>
      </c>
      <c r="I472" s="34">
        <f t="shared" si="64"/>
        <v>430</v>
      </c>
    </row>
    <row r="473" spans="2:9" x14ac:dyDescent="0.4">
      <c r="B473">
        <v>431</v>
      </c>
      <c r="C473" s="40">
        <v>72000</v>
      </c>
      <c r="D473" s="42">
        <f t="shared" si="60"/>
        <v>2.6458467000000004E-5</v>
      </c>
      <c r="E473" s="31">
        <f t="shared" si="61"/>
        <v>-534.29903000000013</v>
      </c>
      <c r="F473" s="41">
        <v>0.33</v>
      </c>
      <c r="G473" s="31">
        <f t="shared" si="62"/>
        <v>1168.5954559164184</v>
      </c>
      <c r="H473" s="31">
        <f t="shared" si="63"/>
        <v>1702.8944859164185</v>
      </c>
      <c r="I473" s="34">
        <f t="shared" si="64"/>
        <v>431</v>
      </c>
    </row>
    <row r="474" spans="2:9" x14ac:dyDescent="0.4">
      <c r="B474">
        <v>432</v>
      </c>
      <c r="C474" s="40">
        <v>72000</v>
      </c>
      <c r="D474" s="42">
        <f t="shared" si="60"/>
        <v>2.6465424000000001E-5</v>
      </c>
      <c r="E474" s="31">
        <f t="shared" si="61"/>
        <v>-539.21456000000012</v>
      </c>
      <c r="F474" s="41">
        <v>0.33</v>
      </c>
      <c r="G474" s="31">
        <f t="shared" si="62"/>
        <v>1171.7467724417913</v>
      </c>
      <c r="H474" s="31">
        <f t="shared" si="63"/>
        <v>1710.9613324417915</v>
      </c>
      <c r="I474" s="34">
        <f t="shared" si="64"/>
        <v>432</v>
      </c>
    </row>
    <row r="475" spans="2:9" x14ac:dyDescent="0.4">
      <c r="B475">
        <v>433</v>
      </c>
      <c r="C475" s="40">
        <v>72000</v>
      </c>
      <c r="D475" s="42">
        <f t="shared" si="60"/>
        <v>2.6472381000000002E-5</v>
      </c>
      <c r="E475" s="31">
        <f t="shared" si="61"/>
        <v>-544.14148999999998</v>
      </c>
      <c r="F475" s="41">
        <v>0.33</v>
      </c>
      <c r="G475" s="31">
        <f t="shared" si="62"/>
        <v>1174.8995842029854</v>
      </c>
      <c r="H475" s="31">
        <f t="shared" si="63"/>
        <v>1719.0410742029853</v>
      </c>
      <c r="I475" s="34">
        <f t="shared" si="64"/>
        <v>433</v>
      </c>
    </row>
    <row r="476" spans="2:9" x14ac:dyDescent="0.4">
      <c r="B476">
        <v>434</v>
      </c>
      <c r="C476" s="40">
        <v>72000</v>
      </c>
      <c r="D476" s="42">
        <f t="shared" si="60"/>
        <v>2.6479338000000003E-5</v>
      </c>
      <c r="E476" s="31">
        <f t="shared" si="61"/>
        <v>-549.07982000000015</v>
      </c>
      <c r="F476" s="41">
        <v>0.33</v>
      </c>
      <c r="G476" s="31">
        <f t="shared" si="62"/>
        <v>1178.0538912000004</v>
      </c>
      <c r="H476" s="31">
        <f t="shared" si="63"/>
        <v>1727.1337112000006</v>
      </c>
      <c r="I476" s="34">
        <f t="shared" si="64"/>
        <v>434</v>
      </c>
    </row>
    <row r="477" spans="2:9" x14ac:dyDescent="0.4">
      <c r="B477">
        <v>435</v>
      </c>
      <c r="C477" s="40">
        <v>72000</v>
      </c>
      <c r="D477" s="42">
        <f t="shared" si="60"/>
        <v>2.6486295000000004E-5</v>
      </c>
      <c r="E477" s="31">
        <f t="shared" si="61"/>
        <v>-554.02954999999997</v>
      </c>
      <c r="F477" s="41">
        <v>0.33</v>
      </c>
      <c r="G477" s="31">
        <f t="shared" si="62"/>
        <v>1181.209693432836</v>
      </c>
      <c r="H477" s="31">
        <f t="shared" si="63"/>
        <v>1735.239243432836</v>
      </c>
      <c r="I477" s="34">
        <f t="shared" si="64"/>
        <v>435</v>
      </c>
    </row>
    <row r="478" spans="2:9" x14ac:dyDescent="0.4">
      <c r="B478">
        <v>436</v>
      </c>
      <c r="C478" s="40">
        <v>72000</v>
      </c>
      <c r="D478" s="42">
        <f t="shared" si="60"/>
        <v>2.6493252000000001E-5</v>
      </c>
      <c r="E478" s="31">
        <f t="shared" si="61"/>
        <v>-558.99067999999988</v>
      </c>
      <c r="F478" s="41">
        <v>0.33</v>
      </c>
      <c r="G478" s="31">
        <f t="shared" si="62"/>
        <v>1184.3669909014927</v>
      </c>
      <c r="H478" s="31">
        <f t="shared" si="63"/>
        <v>1743.3576709014926</v>
      </c>
      <c r="I478" s="34">
        <f t="shared" si="64"/>
        <v>436</v>
      </c>
    </row>
    <row r="479" spans="2:9" x14ac:dyDescent="0.4">
      <c r="B479">
        <v>437</v>
      </c>
      <c r="C479" s="40">
        <v>72000</v>
      </c>
      <c r="D479" s="42">
        <f t="shared" si="60"/>
        <v>2.6500209000000002E-5</v>
      </c>
      <c r="E479" s="31">
        <f t="shared" si="61"/>
        <v>-563.96321000000012</v>
      </c>
      <c r="F479" s="41">
        <v>0.33</v>
      </c>
      <c r="G479" s="31">
        <f t="shared" si="62"/>
        <v>1187.5257836059704</v>
      </c>
      <c r="H479" s="31">
        <f t="shared" si="63"/>
        <v>1751.4889936059706</v>
      </c>
      <c r="I479" s="34">
        <f t="shared" si="64"/>
        <v>437</v>
      </c>
    </row>
    <row r="480" spans="2:9" x14ac:dyDescent="0.4">
      <c r="B480">
        <v>438</v>
      </c>
      <c r="C480" s="40">
        <v>72000</v>
      </c>
      <c r="D480" s="42">
        <f t="shared" si="60"/>
        <v>2.6507166000000003E-5</v>
      </c>
      <c r="E480" s="31">
        <f t="shared" si="61"/>
        <v>-568.94713999999999</v>
      </c>
      <c r="F480" s="41">
        <v>0.33</v>
      </c>
      <c r="G480" s="31">
        <f t="shared" si="62"/>
        <v>1190.6860715462687</v>
      </c>
      <c r="H480" s="31">
        <f t="shared" si="63"/>
        <v>1759.6332115462687</v>
      </c>
      <c r="I480" s="34">
        <f t="shared" si="64"/>
        <v>438</v>
      </c>
    </row>
    <row r="481" spans="2:9" x14ac:dyDescent="0.4">
      <c r="B481">
        <v>439</v>
      </c>
      <c r="C481" s="40">
        <v>72000</v>
      </c>
      <c r="D481" s="42">
        <f t="shared" si="60"/>
        <v>2.6514123000000004E-5</v>
      </c>
      <c r="E481" s="31">
        <f t="shared" si="61"/>
        <v>-573.94246999999996</v>
      </c>
      <c r="F481" s="41">
        <v>0.33</v>
      </c>
      <c r="G481" s="31">
        <f t="shared" si="62"/>
        <v>1193.8478547223883</v>
      </c>
      <c r="H481" s="31">
        <f t="shared" si="63"/>
        <v>1767.7903247223883</v>
      </c>
      <c r="I481" s="34">
        <f t="shared" si="64"/>
        <v>439</v>
      </c>
    </row>
    <row r="482" spans="2:9" x14ac:dyDescent="0.4">
      <c r="B482">
        <v>440</v>
      </c>
      <c r="C482" s="40">
        <v>72000</v>
      </c>
      <c r="D482" s="42">
        <f t="shared" si="60"/>
        <v>2.6521080000000005E-5</v>
      </c>
      <c r="E482" s="31">
        <f t="shared" si="61"/>
        <v>-578.94920000000002</v>
      </c>
      <c r="F482" s="41">
        <v>0.33</v>
      </c>
      <c r="G482" s="31">
        <f t="shared" si="62"/>
        <v>1197.0111331343287</v>
      </c>
      <c r="H482" s="31">
        <f t="shared" si="63"/>
        <v>1775.9603331343287</v>
      </c>
      <c r="I482" s="34">
        <f t="shared" si="64"/>
        <v>440</v>
      </c>
    </row>
    <row r="483" spans="2:9" x14ac:dyDescent="0.4">
      <c r="B483">
        <v>441</v>
      </c>
      <c r="C483" s="40">
        <v>72000</v>
      </c>
      <c r="D483" s="42">
        <f t="shared" si="60"/>
        <v>2.6528037000000002E-5</v>
      </c>
      <c r="E483" s="31">
        <f t="shared" si="61"/>
        <v>-583.96732999999995</v>
      </c>
      <c r="F483" s="41">
        <v>0.33</v>
      </c>
      <c r="G483" s="31">
        <f t="shared" si="62"/>
        <v>1200.1759067820897</v>
      </c>
      <c r="H483" s="31">
        <f t="shared" si="63"/>
        <v>1784.1432367820896</v>
      </c>
      <c r="I483" s="34">
        <f t="shared" si="64"/>
        <v>441</v>
      </c>
    </row>
    <row r="484" spans="2:9" x14ac:dyDescent="0.4">
      <c r="B484">
        <v>442</v>
      </c>
      <c r="C484" s="40">
        <v>72000</v>
      </c>
      <c r="D484" s="42">
        <f t="shared" si="60"/>
        <v>2.6534994000000003E-5</v>
      </c>
      <c r="E484" s="31">
        <f t="shared" si="61"/>
        <v>-588.9968600000002</v>
      </c>
      <c r="F484" s="41">
        <v>0.33</v>
      </c>
      <c r="G484" s="31">
        <f t="shared" si="62"/>
        <v>1203.3421756656719</v>
      </c>
      <c r="H484" s="31">
        <f t="shared" si="63"/>
        <v>1792.3390356656721</v>
      </c>
      <c r="I484" s="34">
        <f t="shared" si="64"/>
        <v>442</v>
      </c>
    </row>
    <row r="485" spans="2:9" x14ac:dyDescent="0.4">
      <c r="B485">
        <v>443</v>
      </c>
      <c r="C485" s="40">
        <v>72000</v>
      </c>
      <c r="D485" s="42">
        <f t="shared" si="60"/>
        <v>2.6541951000000004E-5</v>
      </c>
      <c r="E485" s="31">
        <f t="shared" si="61"/>
        <v>-594.03779000000009</v>
      </c>
      <c r="F485" s="41">
        <v>0.33</v>
      </c>
      <c r="G485" s="31">
        <f t="shared" si="62"/>
        <v>1206.5099397850749</v>
      </c>
      <c r="H485" s="31">
        <f t="shared" si="63"/>
        <v>1800.547729785075</v>
      </c>
      <c r="I485" s="34">
        <f t="shared" si="64"/>
        <v>443</v>
      </c>
    </row>
    <row r="486" spans="2:9" x14ac:dyDescent="0.4">
      <c r="B486">
        <v>444</v>
      </c>
      <c r="C486" s="40">
        <v>72000</v>
      </c>
      <c r="D486" s="42">
        <f t="shared" si="60"/>
        <v>2.6548908000000001E-5</v>
      </c>
      <c r="E486" s="31">
        <f t="shared" si="61"/>
        <v>-599.09012000000007</v>
      </c>
      <c r="F486" s="41">
        <v>0.33</v>
      </c>
      <c r="G486" s="31">
        <f t="shared" si="62"/>
        <v>1209.6791991402986</v>
      </c>
      <c r="H486" s="31">
        <f t="shared" si="63"/>
        <v>1808.7693191402986</v>
      </c>
      <c r="I486" s="34">
        <f t="shared" si="64"/>
        <v>444</v>
      </c>
    </row>
    <row r="487" spans="2:9" x14ac:dyDescent="0.4">
      <c r="B487">
        <v>445</v>
      </c>
      <c r="C487" s="40">
        <v>72000</v>
      </c>
      <c r="D487" s="42">
        <f t="shared" si="60"/>
        <v>2.6555865000000002E-5</v>
      </c>
      <c r="E487" s="31">
        <f t="shared" si="61"/>
        <v>-604.15385000000015</v>
      </c>
      <c r="F487" s="41">
        <v>0.33</v>
      </c>
      <c r="G487" s="31">
        <f t="shared" si="62"/>
        <v>1212.8499537313435</v>
      </c>
      <c r="H487" s="31">
        <f t="shared" si="63"/>
        <v>1817.0038037313436</v>
      </c>
      <c r="I487" s="34">
        <f t="shared" si="64"/>
        <v>445</v>
      </c>
    </row>
    <row r="488" spans="2:9" x14ac:dyDescent="0.4">
      <c r="B488">
        <v>446</v>
      </c>
      <c r="C488" s="40">
        <v>72000</v>
      </c>
      <c r="D488" s="42">
        <f t="shared" si="60"/>
        <v>2.6562822000000003E-5</v>
      </c>
      <c r="E488" s="31">
        <f t="shared" si="61"/>
        <v>-609.22898000000009</v>
      </c>
      <c r="F488" s="41">
        <v>0.33</v>
      </c>
      <c r="G488" s="31">
        <f t="shared" si="62"/>
        <v>1216.0222035582092</v>
      </c>
      <c r="H488" s="31">
        <f t="shared" si="63"/>
        <v>1825.2511835582093</v>
      </c>
      <c r="I488" s="34">
        <f t="shared" si="64"/>
        <v>446</v>
      </c>
    </row>
    <row r="489" spans="2:9" x14ac:dyDescent="0.4">
      <c r="B489">
        <v>447</v>
      </c>
      <c r="C489" s="40">
        <v>72000</v>
      </c>
      <c r="D489" s="42">
        <f t="shared" si="60"/>
        <v>2.6569779000000004E-5</v>
      </c>
      <c r="E489" s="31">
        <f t="shared" si="61"/>
        <v>-614.3155099999999</v>
      </c>
      <c r="F489" s="41">
        <v>0.33</v>
      </c>
      <c r="G489" s="31">
        <f t="shared" si="62"/>
        <v>1219.1959486208959</v>
      </c>
      <c r="H489" s="31">
        <f t="shared" si="63"/>
        <v>1833.5114586208958</v>
      </c>
      <c r="I489" s="34">
        <f t="shared" si="64"/>
        <v>447</v>
      </c>
    </row>
    <row r="490" spans="2:9" x14ac:dyDescent="0.4">
      <c r="B490">
        <v>448</v>
      </c>
      <c r="C490" s="40">
        <v>72000</v>
      </c>
      <c r="D490" s="42">
        <f t="shared" si="60"/>
        <v>2.6576736000000004E-5</v>
      </c>
      <c r="E490" s="31">
        <f t="shared" si="61"/>
        <v>-619.41344000000004</v>
      </c>
      <c r="F490" s="41">
        <v>0.33</v>
      </c>
      <c r="G490" s="31">
        <f t="shared" si="62"/>
        <v>1222.3711889194033</v>
      </c>
      <c r="H490" s="31">
        <f t="shared" si="63"/>
        <v>1841.7846289194033</v>
      </c>
      <c r="I490" s="34">
        <f t="shared" si="64"/>
        <v>448</v>
      </c>
    </row>
    <row r="491" spans="2:9" x14ac:dyDescent="0.4">
      <c r="B491">
        <v>449</v>
      </c>
      <c r="C491" s="40">
        <v>72000</v>
      </c>
      <c r="D491" s="42">
        <f t="shared" si="60"/>
        <v>2.6583693000000002E-5</v>
      </c>
      <c r="E491" s="31">
        <f t="shared" si="61"/>
        <v>-624.52277000000004</v>
      </c>
      <c r="F491" s="41">
        <v>0.33</v>
      </c>
      <c r="G491" s="31">
        <f t="shared" si="62"/>
        <v>1225.5479244537316</v>
      </c>
      <c r="H491" s="31">
        <f t="shared" si="63"/>
        <v>1850.0706944537317</v>
      </c>
      <c r="I491" s="34">
        <f t="shared" si="64"/>
        <v>449</v>
      </c>
    </row>
    <row r="492" spans="2:9" x14ac:dyDescent="0.4">
      <c r="B492">
        <v>450</v>
      </c>
      <c r="C492" s="40">
        <v>72000</v>
      </c>
      <c r="D492" s="42">
        <f t="shared" si="60"/>
        <v>2.6590650000000003E-5</v>
      </c>
      <c r="E492" s="31">
        <f t="shared" si="61"/>
        <v>-629.6434999999999</v>
      </c>
      <c r="F492" s="41">
        <v>0.33</v>
      </c>
      <c r="G492" s="31">
        <f t="shared" si="62"/>
        <v>1228.7261552238808</v>
      </c>
      <c r="H492" s="31">
        <f t="shared" si="63"/>
        <v>1858.3696552238807</v>
      </c>
      <c r="I492" s="34">
        <f t="shared" si="64"/>
        <v>450</v>
      </c>
    </row>
    <row r="493" spans="2:9" x14ac:dyDescent="0.4">
      <c r="B493">
        <v>451</v>
      </c>
      <c r="C493" s="40">
        <v>72000</v>
      </c>
      <c r="D493" s="42">
        <f t="shared" si="60"/>
        <v>2.6597607000000003E-5</v>
      </c>
      <c r="E493" s="31">
        <f t="shared" si="61"/>
        <v>-634.77563000000009</v>
      </c>
      <c r="F493" s="41">
        <v>0.33</v>
      </c>
      <c r="G493" s="31">
        <f t="shared" si="62"/>
        <v>1231.905881229851</v>
      </c>
      <c r="H493" s="31">
        <f t="shared" si="63"/>
        <v>1866.6815112298511</v>
      </c>
      <c r="I493" s="34">
        <f t="shared" si="64"/>
        <v>451</v>
      </c>
    </row>
    <row r="494" spans="2:9" x14ac:dyDescent="0.4">
      <c r="B494">
        <v>452</v>
      </c>
      <c r="C494" s="40">
        <v>72000</v>
      </c>
      <c r="D494" s="42">
        <f t="shared" si="60"/>
        <v>2.6604564000000001E-5</v>
      </c>
      <c r="E494" s="31">
        <f t="shared" si="61"/>
        <v>-639.91915999999992</v>
      </c>
      <c r="F494" s="41">
        <v>0.33</v>
      </c>
      <c r="G494" s="31">
        <f t="shared" si="62"/>
        <v>1235.0871024716421</v>
      </c>
      <c r="H494" s="31">
        <f t="shared" si="63"/>
        <v>1875.006262471642</v>
      </c>
      <c r="I494" s="34">
        <f t="shared" si="64"/>
        <v>452</v>
      </c>
    </row>
    <row r="495" spans="2:9" x14ac:dyDescent="0.4">
      <c r="B495">
        <v>453</v>
      </c>
      <c r="C495" s="40">
        <v>72000</v>
      </c>
      <c r="D495" s="42">
        <f t="shared" si="60"/>
        <v>2.6611521000000002E-5</v>
      </c>
      <c r="E495" s="31">
        <f t="shared" si="61"/>
        <v>-645.07409000000007</v>
      </c>
      <c r="F495" s="41">
        <v>0.33</v>
      </c>
      <c r="G495" s="31">
        <f t="shared" si="62"/>
        <v>1238.2698189492539</v>
      </c>
      <c r="H495" s="31">
        <f t="shared" si="63"/>
        <v>1883.343908949254</v>
      </c>
      <c r="I495" s="34">
        <f t="shared" si="64"/>
        <v>453</v>
      </c>
    </row>
    <row r="496" spans="2:9" x14ac:dyDescent="0.4">
      <c r="B496">
        <v>454</v>
      </c>
      <c r="C496" s="40">
        <v>72000</v>
      </c>
      <c r="D496" s="42">
        <f t="shared" si="60"/>
        <v>2.6618478000000003E-5</v>
      </c>
      <c r="E496" s="31">
        <f t="shared" si="61"/>
        <v>-650.24042000000009</v>
      </c>
      <c r="F496" s="41">
        <v>0.33</v>
      </c>
      <c r="G496" s="31">
        <f t="shared" si="62"/>
        <v>1241.4540306626868</v>
      </c>
      <c r="H496" s="31">
        <f t="shared" si="63"/>
        <v>1891.6944506626869</v>
      </c>
      <c r="I496" s="34">
        <f t="shared" si="64"/>
        <v>454</v>
      </c>
    </row>
    <row r="497" spans="2:9" x14ac:dyDescent="0.4">
      <c r="B497">
        <v>455</v>
      </c>
      <c r="C497" s="40">
        <v>72000</v>
      </c>
      <c r="D497" s="42">
        <f t="shared" si="60"/>
        <v>2.6625435000000003E-5</v>
      </c>
      <c r="E497" s="31">
        <f t="shared" si="61"/>
        <v>-655.41814999999997</v>
      </c>
      <c r="F497" s="41">
        <v>0.33</v>
      </c>
      <c r="G497" s="31">
        <f t="shared" si="62"/>
        <v>1244.6397376119405</v>
      </c>
      <c r="H497" s="31">
        <f t="shared" si="63"/>
        <v>1900.0578876119405</v>
      </c>
      <c r="I497" s="34">
        <f t="shared" si="64"/>
        <v>455</v>
      </c>
    </row>
    <row r="498" spans="2:9" x14ac:dyDescent="0.4">
      <c r="B498">
        <v>456</v>
      </c>
      <c r="C498" s="40">
        <v>72000</v>
      </c>
      <c r="D498" s="42">
        <f t="shared" si="60"/>
        <v>2.6632392000000004E-5</v>
      </c>
      <c r="E498" s="31">
        <f t="shared" si="61"/>
        <v>-660.60728000000017</v>
      </c>
      <c r="F498" s="41">
        <v>0.33</v>
      </c>
      <c r="G498" s="31">
        <f t="shared" si="62"/>
        <v>1247.8269397970153</v>
      </c>
      <c r="H498" s="31">
        <f t="shared" si="63"/>
        <v>1908.4342197970154</v>
      </c>
      <c r="I498" s="34">
        <f t="shared" si="64"/>
        <v>456</v>
      </c>
    </row>
    <row r="499" spans="2:9" x14ac:dyDescent="0.4">
      <c r="B499">
        <v>457</v>
      </c>
      <c r="C499" s="40">
        <v>72000</v>
      </c>
      <c r="D499" s="42">
        <f t="shared" si="60"/>
        <v>2.6639349000000002E-5</v>
      </c>
      <c r="E499" s="31">
        <f t="shared" si="61"/>
        <v>-665.80781000000002</v>
      </c>
      <c r="F499" s="41">
        <v>0.33</v>
      </c>
      <c r="G499" s="31">
        <f t="shared" si="62"/>
        <v>1251.0156372179106</v>
      </c>
      <c r="H499" s="31">
        <f t="shared" si="63"/>
        <v>1916.8234472179106</v>
      </c>
      <c r="I499" s="34">
        <f t="shared" si="64"/>
        <v>457</v>
      </c>
    </row>
    <row r="500" spans="2:9" x14ac:dyDescent="0.4">
      <c r="B500">
        <v>458</v>
      </c>
      <c r="C500" s="40">
        <v>72000</v>
      </c>
      <c r="D500" s="42">
        <f t="shared" si="60"/>
        <v>2.6646306000000002E-5</v>
      </c>
      <c r="E500" s="31">
        <f t="shared" si="61"/>
        <v>-671.01973999999996</v>
      </c>
      <c r="F500" s="41">
        <v>0.33</v>
      </c>
      <c r="G500" s="31">
        <f t="shared" si="62"/>
        <v>1254.2058298746272</v>
      </c>
      <c r="H500" s="31">
        <f t="shared" si="63"/>
        <v>1925.2255698746271</v>
      </c>
      <c r="I500" s="34">
        <f t="shared" si="64"/>
        <v>458</v>
      </c>
    </row>
    <row r="501" spans="2:9" x14ac:dyDescent="0.4">
      <c r="B501">
        <v>459</v>
      </c>
      <c r="C501" s="40">
        <v>72000</v>
      </c>
      <c r="D501" s="42">
        <f t="shared" si="60"/>
        <v>2.6653263000000003E-5</v>
      </c>
      <c r="E501" s="31">
        <f t="shared" si="61"/>
        <v>-676.24307000000022</v>
      </c>
      <c r="F501" s="41">
        <v>0.33</v>
      </c>
      <c r="G501" s="31">
        <f t="shared" si="62"/>
        <v>1257.3975177671646</v>
      </c>
      <c r="H501" s="31">
        <f t="shared" si="63"/>
        <v>1933.6405877671648</v>
      </c>
      <c r="I501" s="34">
        <f t="shared" si="64"/>
        <v>459</v>
      </c>
    </row>
    <row r="502" spans="2:9" x14ac:dyDescent="0.4">
      <c r="B502">
        <v>460</v>
      </c>
      <c r="C502" s="40">
        <v>72000</v>
      </c>
      <c r="D502" s="42">
        <f t="shared" si="60"/>
        <v>2.6660220000000004E-5</v>
      </c>
      <c r="E502" s="31">
        <f t="shared" si="61"/>
        <v>-681.47780000000012</v>
      </c>
      <c r="F502" s="41">
        <v>0.33</v>
      </c>
      <c r="G502" s="31">
        <f t="shared" si="62"/>
        <v>1260.5907008955226</v>
      </c>
      <c r="H502" s="31">
        <f t="shared" si="63"/>
        <v>1942.0685008955227</v>
      </c>
      <c r="I502" s="34">
        <f t="shared" si="64"/>
        <v>460</v>
      </c>
    </row>
    <row r="503" spans="2:9" x14ac:dyDescent="0.4">
      <c r="B503">
        <v>461</v>
      </c>
      <c r="C503" s="40">
        <v>72000</v>
      </c>
      <c r="D503" s="42">
        <f t="shared" si="60"/>
        <v>2.6667177000000002E-5</v>
      </c>
      <c r="E503" s="31">
        <f t="shared" si="61"/>
        <v>-686.72392999999988</v>
      </c>
      <c r="F503" s="41">
        <v>0.33</v>
      </c>
      <c r="G503" s="31">
        <f t="shared" si="62"/>
        <v>1263.7853792597018</v>
      </c>
      <c r="H503" s="31">
        <f t="shared" si="63"/>
        <v>1950.5093092597017</v>
      </c>
      <c r="I503" s="34">
        <f t="shared" si="64"/>
        <v>461</v>
      </c>
    </row>
    <row r="504" spans="2:9" x14ac:dyDescent="0.4">
      <c r="B504">
        <v>462</v>
      </c>
      <c r="C504" s="40">
        <v>72000</v>
      </c>
      <c r="D504" s="42">
        <f t="shared" si="60"/>
        <v>2.6674134000000002E-5</v>
      </c>
      <c r="E504" s="31">
        <f t="shared" si="61"/>
        <v>-691.9814600000002</v>
      </c>
      <c r="F504" s="41">
        <v>0.33</v>
      </c>
      <c r="G504" s="31">
        <f t="shared" si="62"/>
        <v>1266.9815528597017</v>
      </c>
      <c r="H504" s="31">
        <f t="shared" si="63"/>
        <v>1958.9630128597018</v>
      </c>
      <c r="I504" s="34">
        <f t="shared" si="64"/>
        <v>462</v>
      </c>
    </row>
    <row r="505" spans="2:9" x14ac:dyDescent="0.4">
      <c r="B505">
        <v>463</v>
      </c>
      <c r="C505" s="40">
        <v>72000</v>
      </c>
      <c r="D505" s="42">
        <f t="shared" si="60"/>
        <v>2.6681091000000003E-5</v>
      </c>
      <c r="E505" s="31">
        <f t="shared" si="61"/>
        <v>-697.25038999999992</v>
      </c>
      <c r="F505" s="41">
        <v>0.33</v>
      </c>
      <c r="G505" s="31">
        <f t="shared" si="62"/>
        <v>1270.1792216955225</v>
      </c>
      <c r="H505" s="31">
        <f t="shared" si="63"/>
        <v>1967.4296116955225</v>
      </c>
      <c r="I505" s="34">
        <f t="shared" si="64"/>
        <v>463</v>
      </c>
    </row>
    <row r="506" spans="2:9" x14ac:dyDescent="0.4">
      <c r="B506">
        <v>464</v>
      </c>
      <c r="C506" s="40">
        <v>72000</v>
      </c>
      <c r="D506" s="42">
        <f t="shared" si="60"/>
        <v>2.6688048000000004E-5</v>
      </c>
      <c r="E506" s="31">
        <f t="shared" si="61"/>
        <v>-702.53071999999997</v>
      </c>
      <c r="F506" s="41">
        <v>0.33</v>
      </c>
      <c r="G506" s="31">
        <f t="shared" si="62"/>
        <v>1273.3783857671644</v>
      </c>
      <c r="H506" s="31">
        <f t="shared" si="63"/>
        <v>1975.9091057671644</v>
      </c>
      <c r="I506" s="34">
        <f t="shared" si="64"/>
        <v>464</v>
      </c>
    </row>
    <row r="507" spans="2:9" x14ac:dyDescent="0.4">
      <c r="B507">
        <v>465</v>
      </c>
      <c r="C507" s="40">
        <v>72000</v>
      </c>
      <c r="D507" s="42">
        <f t="shared" si="60"/>
        <v>2.6695005000000001E-5</v>
      </c>
      <c r="E507" s="31">
        <f t="shared" si="61"/>
        <v>-707.82245000000012</v>
      </c>
      <c r="F507" s="41">
        <v>0.33</v>
      </c>
      <c r="G507" s="31">
        <f t="shared" si="62"/>
        <v>1276.5790450746269</v>
      </c>
      <c r="H507" s="31">
        <f t="shared" si="63"/>
        <v>1984.4014950746271</v>
      </c>
      <c r="I507" s="34">
        <f t="shared" si="64"/>
        <v>465</v>
      </c>
    </row>
    <row r="508" spans="2:9" x14ac:dyDescent="0.4">
      <c r="B508">
        <v>466</v>
      </c>
      <c r="C508" s="40">
        <v>72000</v>
      </c>
      <c r="D508" s="42">
        <f t="shared" si="60"/>
        <v>2.6701962000000002E-5</v>
      </c>
      <c r="E508" s="31">
        <f t="shared" si="61"/>
        <v>-713.1255799999999</v>
      </c>
      <c r="F508" s="41">
        <v>0.33</v>
      </c>
      <c r="G508" s="31">
        <f t="shared" si="62"/>
        <v>1279.7811996179107</v>
      </c>
      <c r="H508" s="31">
        <f t="shared" si="63"/>
        <v>1992.9067796179106</v>
      </c>
      <c r="I508" s="34">
        <f t="shared" si="64"/>
        <v>466</v>
      </c>
    </row>
    <row r="509" spans="2:9" x14ac:dyDescent="0.4">
      <c r="B509">
        <v>467</v>
      </c>
      <c r="C509" s="40">
        <v>72000</v>
      </c>
      <c r="D509" s="42">
        <f t="shared" si="60"/>
        <v>2.6708919000000003E-5</v>
      </c>
      <c r="E509" s="31">
        <f t="shared" si="61"/>
        <v>-718.44011000000023</v>
      </c>
      <c r="F509" s="41">
        <v>0.33</v>
      </c>
      <c r="G509" s="31">
        <f t="shared" si="62"/>
        <v>1282.9848493970151</v>
      </c>
      <c r="H509" s="31">
        <f t="shared" si="63"/>
        <v>2001.4249593970153</v>
      </c>
      <c r="I509" s="34">
        <f t="shared" si="64"/>
        <v>467</v>
      </c>
    </row>
    <row r="510" spans="2:9" x14ac:dyDescent="0.4">
      <c r="B510">
        <v>468</v>
      </c>
      <c r="C510" s="40">
        <v>72000</v>
      </c>
      <c r="D510" s="42">
        <f t="shared" si="60"/>
        <v>2.6715876000000004E-5</v>
      </c>
      <c r="E510" s="31">
        <f t="shared" si="61"/>
        <v>-723.76603999999998</v>
      </c>
      <c r="F510" s="41">
        <v>0.33</v>
      </c>
      <c r="G510" s="31">
        <f t="shared" si="62"/>
        <v>1286.1899944119405</v>
      </c>
      <c r="H510" s="31">
        <f t="shared" si="63"/>
        <v>2009.9560344119404</v>
      </c>
      <c r="I510" s="34">
        <f t="shared" si="64"/>
        <v>468</v>
      </c>
    </row>
    <row r="511" spans="2:9" x14ac:dyDescent="0.4">
      <c r="B511">
        <v>469</v>
      </c>
      <c r="C511" s="40">
        <v>72000</v>
      </c>
      <c r="D511" s="42">
        <f t="shared" ref="D511:D574" si="65">6.957*10^-9*B511+2.346*10^-5</f>
        <v>2.6722833000000001E-5</v>
      </c>
      <c r="E511" s="31">
        <f t="shared" ref="E511:E574" si="66">(-0.0057*B511^2+0.00357*B511+523)</f>
        <v>-729.10337000000004</v>
      </c>
      <c r="F511" s="41">
        <v>0.33</v>
      </c>
      <c r="G511" s="31">
        <f t="shared" ref="G511:G574" si="67">C511*D511*(B511-$B$62)/(1-F511)</f>
        <v>1289.3966346626869</v>
      </c>
      <c r="H511" s="31">
        <f t="shared" ref="H511:H574" si="68">IF(G511&gt;E511,G511-E511,0)</f>
        <v>2018.5000046626869</v>
      </c>
      <c r="I511" s="34">
        <f t="shared" ref="I511:I574" si="69">IF(H511&gt;0,B511)</f>
        <v>469</v>
      </c>
    </row>
    <row r="512" spans="2:9" x14ac:dyDescent="0.4">
      <c r="B512">
        <v>470</v>
      </c>
      <c r="C512" s="40">
        <v>72000</v>
      </c>
      <c r="D512" s="42">
        <f t="shared" si="65"/>
        <v>2.6729790000000002E-5</v>
      </c>
      <c r="E512" s="31">
        <f t="shared" si="66"/>
        <v>-734.4521000000002</v>
      </c>
      <c r="F512" s="41">
        <v>0.33</v>
      </c>
      <c r="G512" s="31">
        <f t="shared" si="67"/>
        <v>1292.6047701492541</v>
      </c>
      <c r="H512" s="31">
        <f t="shared" si="68"/>
        <v>2027.0568701492543</v>
      </c>
      <c r="I512" s="34">
        <f t="shared" si="69"/>
        <v>470</v>
      </c>
    </row>
    <row r="513" spans="2:9" x14ac:dyDescent="0.4">
      <c r="B513">
        <v>471</v>
      </c>
      <c r="C513" s="40">
        <v>72000</v>
      </c>
      <c r="D513" s="42">
        <f t="shared" si="65"/>
        <v>2.6736747000000003E-5</v>
      </c>
      <c r="E513" s="31">
        <f t="shared" si="66"/>
        <v>-739.81223</v>
      </c>
      <c r="F513" s="41">
        <v>0.33</v>
      </c>
      <c r="G513" s="31">
        <f t="shared" si="67"/>
        <v>1295.814400871642</v>
      </c>
      <c r="H513" s="31">
        <f t="shared" si="68"/>
        <v>2035.626630871642</v>
      </c>
      <c r="I513" s="34">
        <f t="shared" si="69"/>
        <v>471</v>
      </c>
    </row>
    <row r="514" spans="2:9" x14ac:dyDescent="0.4">
      <c r="B514">
        <v>472</v>
      </c>
      <c r="C514" s="40">
        <v>72000</v>
      </c>
      <c r="D514" s="42">
        <f t="shared" si="65"/>
        <v>2.6743704000000004E-5</v>
      </c>
      <c r="E514" s="31">
        <f t="shared" si="66"/>
        <v>-745.18375999999989</v>
      </c>
      <c r="F514" s="41">
        <v>0.33</v>
      </c>
      <c r="G514" s="31">
        <f t="shared" si="67"/>
        <v>1299.0255268298511</v>
      </c>
      <c r="H514" s="31">
        <f t="shared" si="68"/>
        <v>2044.209286829851</v>
      </c>
      <c r="I514" s="34">
        <f t="shared" si="69"/>
        <v>472</v>
      </c>
    </row>
    <row r="515" spans="2:9" x14ac:dyDescent="0.4">
      <c r="B515">
        <v>473</v>
      </c>
      <c r="C515" s="40">
        <v>72000</v>
      </c>
      <c r="D515" s="42">
        <f t="shared" si="65"/>
        <v>2.6750661000000001E-5</v>
      </c>
      <c r="E515" s="31">
        <f t="shared" si="66"/>
        <v>-750.56669000000011</v>
      </c>
      <c r="F515" s="41">
        <v>0.33</v>
      </c>
      <c r="G515" s="31">
        <f t="shared" si="67"/>
        <v>1302.2381480238807</v>
      </c>
      <c r="H515" s="31">
        <f t="shared" si="68"/>
        <v>2052.8048380238806</v>
      </c>
      <c r="I515" s="34">
        <f t="shared" si="69"/>
        <v>473</v>
      </c>
    </row>
    <row r="516" spans="2:9" x14ac:dyDescent="0.4">
      <c r="B516">
        <v>474</v>
      </c>
      <c r="C516" s="40">
        <v>72000</v>
      </c>
      <c r="D516" s="42">
        <f t="shared" si="65"/>
        <v>2.6757618000000002E-5</v>
      </c>
      <c r="E516" s="31">
        <f t="shared" si="66"/>
        <v>-755.96101999999996</v>
      </c>
      <c r="F516" s="41">
        <v>0.33</v>
      </c>
      <c r="G516" s="31">
        <f t="shared" si="67"/>
        <v>1305.4522644537317</v>
      </c>
      <c r="H516" s="31">
        <f t="shared" si="68"/>
        <v>2061.4132844537316</v>
      </c>
      <c r="I516" s="34">
        <f t="shared" si="69"/>
        <v>474</v>
      </c>
    </row>
    <row r="517" spans="2:9" x14ac:dyDescent="0.4">
      <c r="B517">
        <v>475</v>
      </c>
      <c r="C517" s="40">
        <v>72000</v>
      </c>
      <c r="D517" s="42">
        <f t="shared" si="65"/>
        <v>2.6764575000000003E-5</v>
      </c>
      <c r="E517" s="31">
        <f t="shared" si="66"/>
        <v>-761.36674999999991</v>
      </c>
      <c r="F517" s="41">
        <v>0.33</v>
      </c>
      <c r="G517" s="31">
        <f t="shared" si="67"/>
        <v>1308.6678761194032</v>
      </c>
      <c r="H517" s="31">
        <f t="shared" si="68"/>
        <v>2070.0346261194031</v>
      </c>
      <c r="I517" s="34">
        <f t="shared" si="69"/>
        <v>475</v>
      </c>
    </row>
    <row r="518" spans="2:9" x14ac:dyDescent="0.4">
      <c r="B518">
        <v>476</v>
      </c>
      <c r="C518" s="40">
        <v>72000</v>
      </c>
      <c r="D518" s="42">
        <f t="shared" si="65"/>
        <v>2.6771532000000004E-5</v>
      </c>
      <c r="E518" s="31">
        <f t="shared" si="66"/>
        <v>-766.78388000000018</v>
      </c>
      <c r="F518" s="41">
        <v>0.33</v>
      </c>
      <c r="G518" s="31">
        <f t="shared" si="67"/>
        <v>1311.8849830208958</v>
      </c>
      <c r="H518" s="31">
        <f t="shared" si="68"/>
        <v>2078.668863020896</v>
      </c>
      <c r="I518" s="34">
        <f t="shared" si="69"/>
        <v>476</v>
      </c>
    </row>
    <row r="519" spans="2:9" x14ac:dyDescent="0.4">
      <c r="B519">
        <v>477</v>
      </c>
      <c r="C519" s="40">
        <v>72000</v>
      </c>
      <c r="D519" s="42">
        <f t="shared" si="65"/>
        <v>2.6778489000000004E-5</v>
      </c>
      <c r="E519" s="31">
        <f t="shared" si="66"/>
        <v>-772.21241000000009</v>
      </c>
      <c r="F519" s="41">
        <v>0.33</v>
      </c>
      <c r="G519" s="31">
        <f t="shared" si="67"/>
        <v>1315.1035851582092</v>
      </c>
      <c r="H519" s="31">
        <f t="shared" si="68"/>
        <v>2087.3159951582093</v>
      </c>
      <c r="I519" s="34">
        <f t="shared" si="69"/>
        <v>477</v>
      </c>
    </row>
    <row r="520" spans="2:9" x14ac:dyDescent="0.4">
      <c r="B520">
        <v>478</v>
      </c>
      <c r="C520" s="40">
        <v>72000</v>
      </c>
      <c r="D520" s="42">
        <f t="shared" si="65"/>
        <v>2.6785446000000002E-5</v>
      </c>
      <c r="E520" s="31">
        <f t="shared" si="66"/>
        <v>-777.65233999999987</v>
      </c>
      <c r="F520" s="41">
        <v>0.33</v>
      </c>
      <c r="G520" s="31">
        <f t="shared" si="67"/>
        <v>1318.3236825313436</v>
      </c>
      <c r="H520" s="31">
        <f t="shared" si="68"/>
        <v>2095.9760225313435</v>
      </c>
      <c r="I520" s="34">
        <f t="shared" si="69"/>
        <v>478</v>
      </c>
    </row>
    <row r="521" spans="2:9" x14ac:dyDescent="0.4">
      <c r="B521">
        <v>479</v>
      </c>
      <c r="C521" s="40">
        <v>72000</v>
      </c>
      <c r="D521" s="42">
        <f t="shared" si="65"/>
        <v>2.6792403000000003E-5</v>
      </c>
      <c r="E521" s="31">
        <f t="shared" si="66"/>
        <v>-783.10367000000019</v>
      </c>
      <c r="F521" s="41">
        <v>0.33</v>
      </c>
      <c r="G521" s="31">
        <f t="shared" si="67"/>
        <v>1321.5452751402986</v>
      </c>
      <c r="H521" s="31">
        <f t="shared" si="68"/>
        <v>2104.6489451402986</v>
      </c>
      <c r="I521" s="34">
        <f t="shared" si="69"/>
        <v>479</v>
      </c>
    </row>
    <row r="522" spans="2:9" x14ac:dyDescent="0.4">
      <c r="B522">
        <v>480</v>
      </c>
      <c r="C522" s="40">
        <v>72000</v>
      </c>
      <c r="D522" s="42">
        <f t="shared" si="65"/>
        <v>2.6799360000000004E-5</v>
      </c>
      <c r="E522" s="31">
        <f t="shared" si="66"/>
        <v>-788.56639999999993</v>
      </c>
      <c r="F522" s="41">
        <v>0.33</v>
      </c>
      <c r="G522" s="31">
        <f t="shared" si="67"/>
        <v>1324.7683629850749</v>
      </c>
      <c r="H522" s="31">
        <f t="shared" si="68"/>
        <v>2113.334762985075</v>
      </c>
      <c r="I522" s="34">
        <f t="shared" si="69"/>
        <v>480</v>
      </c>
    </row>
    <row r="523" spans="2:9" x14ac:dyDescent="0.4">
      <c r="B523">
        <v>481</v>
      </c>
      <c r="C523" s="40">
        <v>72000</v>
      </c>
      <c r="D523" s="42">
        <f t="shared" si="65"/>
        <v>2.6806317000000001E-5</v>
      </c>
      <c r="E523" s="31">
        <f t="shared" si="66"/>
        <v>-794.04053000000022</v>
      </c>
      <c r="F523" s="41">
        <v>0.33</v>
      </c>
      <c r="G523" s="31">
        <f t="shared" si="67"/>
        <v>1327.992946065672</v>
      </c>
      <c r="H523" s="31">
        <f t="shared" si="68"/>
        <v>2122.0334760656724</v>
      </c>
      <c r="I523" s="34">
        <f t="shared" si="69"/>
        <v>481</v>
      </c>
    </row>
    <row r="524" spans="2:9" x14ac:dyDescent="0.4">
      <c r="B524">
        <v>482</v>
      </c>
      <c r="C524" s="40">
        <v>72000</v>
      </c>
      <c r="D524" s="42">
        <f t="shared" si="65"/>
        <v>2.6813274000000002E-5</v>
      </c>
      <c r="E524" s="31">
        <f t="shared" si="66"/>
        <v>-799.52606000000014</v>
      </c>
      <c r="F524" s="41">
        <v>0.33</v>
      </c>
      <c r="G524" s="31">
        <f t="shared" si="67"/>
        <v>1331.2190243820899</v>
      </c>
      <c r="H524" s="31">
        <f t="shared" si="68"/>
        <v>2130.7450843820898</v>
      </c>
      <c r="I524" s="34">
        <f t="shared" si="69"/>
        <v>482</v>
      </c>
    </row>
    <row r="525" spans="2:9" x14ac:dyDescent="0.4">
      <c r="B525">
        <v>483</v>
      </c>
      <c r="C525" s="40">
        <v>72000</v>
      </c>
      <c r="D525" s="42">
        <f t="shared" si="65"/>
        <v>2.6820231000000003E-5</v>
      </c>
      <c r="E525" s="31">
        <f t="shared" si="66"/>
        <v>-805.02298999999994</v>
      </c>
      <c r="F525" s="41">
        <v>0.33</v>
      </c>
      <c r="G525" s="31">
        <f t="shared" si="67"/>
        <v>1334.4465979343288</v>
      </c>
      <c r="H525" s="31">
        <f t="shared" si="68"/>
        <v>2139.469587934329</v>
      </c>
      <c r="I525" s="34">
        <f t="shared" si="69"/>
        <v>483</v>
      </c>
    </row>
    <row r="526" spans="2:9" x14ac:dyDescent="0.4">
      <c r="B526">
        <v>484</v>
      </c>
      <c r="C526" s="40">
        <v>72000</v>
      </c>
      <c r="D526" s="42">
        <f t="shared" si="65"/>
        <v>2.6827188000000003E-5</v>
      </c>
      <c r="E526" s="31">
        <f t="shared" si="66"/>
        <v>-810.53132000000005</v>
      </c>
      <c r="F526" s="41">
        <v>0.33</v>
      </c>
      <c r="G526" s="31">
        <f t="shared" si="67"/>
        <v>1337.6756667223885</v>
      </c>
      <c r="H526" s="31">
        <f t="shared" si="68"/>
        <v>2148.2069867223886</v>
      </c>
      <c r="I526" s="34">
        <f t="shared" si="69"/>
        <v>484</v>
      </c>
    </row>
    <row r="527" spans="2:9" x14ac:dyDescent="0.4">
      <c r="B527">
        <v>485</v>
      </c>
      <c r="C527" s="40">
        <v>72000</v>
      </c>
      <c r="D527" s="42">
        <f t="shared" si="65"/>
        <v>2.6834145000000004E-5</v>
      </c>
      <c r="E527" s="31">
        <f t="shared" si="66"/>
        <v>-816.05105000000003</v>
      </c>
      <c r="F527" s="41">
        <v>0.33</v>
      </c>
      <c r="G527" s="31">
        <f t="shared" si="67"/>
        <v>1340.9062307462689</v>
      </c>
      <c r="H527" s="31">
        <f t="shared" si="68"/>
        <v>2156.9572807462691</v>
      </c>
      <c r="I527" s="34">
        <f t="shared" si="69"/>
        <v>485</v>
      </c>
    </row>
    <row r="528" spans="2:9" x14ac:dyDescent="0.4">
      <c r="B528">
        <v>486</v>
      </c>
      <c r="C528" s="40">
        <v>72000</v>
      </c>
      <c r="D528" s="42">
        <f t="shared" si="65"/>
        <v>2.6841102000000002E-5</v>
      </c>
      <c r="E528" s="31">
        <f t="shared" si="66"/>
        <v>-821.58217999999988</v>
      </c>
      <c r="F528" s="41">
        <v>0.33</v>
      </c>
      <c r="G528" s="31">
        <f t="shared" si="67"/>
        <v>1344.1382900059705</v>
      </c>
      <c r="H528" s="31">
        <f t="shared" si="68"/>
        <v>2165.7204700059701</v>
      </c>
      <c r="I528" s="34">
        <f t="shared" si="69"/>
        <v>486</v>
      </c>
    </row>
    <row r="529" spans="2:9" x14ac:dyDescent="0.4">
      <c r="B529">
        <v>487</v>
      </c>
      <c r="C529" s="40">
        <v>72000</v>
      </c>
      <c r="D529" s="42">
        <f t="shared" si="65"/>
        <v>2.6848059000000003E-5</v>
      </c>
      <c r="E529" s="31">
        <f t="shared" si="66"/>
        <v>-827.12471000000005</v>
      </c>
      <c r="F529" s="41">
        <v>0.33</v>
      </c>
      <c r="G529" s="31">
        <f t="shared" si="67"/>
        <v>1347.3718445014927</v>
      </c>
      <c r="H529" s="31">
        <f t="shared" si="68"/>
        <v>2174.4965545014929</v>
      </c>
      <c r="I529" s="34">
        <f t="shared" si="69"/>
        <v>487</v>
      </c>
    </row>
    <row r="530" spans="2:9" x14ac:dyDescent="0.4">
      <c r="B530">
        <v>488</v>
      </c>
      <c r="C530" s="40">
        <v>72000</v>
      </c>
      <c r="D530" s="42">
        <f t="shared" si="65"/>
        <v>2.6855016000000003E-5</v>
      </c>
      <c r="E530" s="31">
        <f t="shared" si="66"/>
        <v>-832.67864000000009</v>
      </c>
      <c r="F530" s="41">
        <v>0.33</v>
      </c>
      <c r="G530" s="31">
        <f t="shared" si="67"/>
        <v>1350.6068942328361</v>
      </c>
      <c r="H530" s="31">
        <f t="shared" si="68"/>
        <v>2183.2855342328362</v>
      </c>
      <c r="I530" s="34">
        <f t="shared" si="69"/>
        <v>488</v>
      </c>
    </row>
    <row r="531" spans="2:9" x14ac:dyDescent="0.4">
      <c r="B531">
        <v>489</v>
      </c>
      <c r="C531" s="40">
        <v>72000</v>
      </c>
      <c r="D531" s="42">
        <f t="shared" si="65"/>
        <v>2.6861973000000004E-5</v>
      </c>
      <c r="E531" s="31">
        <f t="shared" si="66"/>
        <v>-838.24396999999999</v>
      </c>
      <c r="F531" s="41">
        <v>0.33</v>
      </c>
      <c r="G531" s="31">
        <f t="shared" si="67"/>
        <v>1353.8434392000004</v>
      </c>
      <c r="H531" s="31">
        <f t="shared" si="68"/>
        <v>2192.0874092000004</v>
      </c>
      <c r="I531" s="34">
        <f t="shared" si="69"/>
        <v>489</v>
      </c>
    </row>
    <row r="532" spans="2:9" x14ac:dyDescent="0.4">
      <c r="B532">
        <v>490</v>
      </c>
      <c r="C532" s="40">
        <v>72000</v>
      </c>
      <c r="D532" s="42">
        <f t="shared" si="65"/>
        <v>2.6868930000000002E-5</v>
      </c>
      <c r="E532" s="31">
        <f t="shared" si="66"/>
        <v>-843.82069999999999</v>
      </c>
      <c r="F532" s="41">
        <v>0.33</v>
      </c>
      <c r="G532" s="31">
        <f t="shared" si="67"/>
        <v>1357.0814794029852</v>
      </c>
      <c r="H532" s="31">
        <f t="shared" si="68"/>
        <v>2200.902179402985</v>
      </c>
      <c r="I532" s="34">
        <f t="shared" si="69"/>
        <v>490</v>
      </c>
    </row>
    <row r="533" spans="2:9" x14ac:dyDescent="0.4">
      <c r="B533">
        <v>491</v>
      </c>
      <c r="C533" s="40">
        <v>72000</v>
      </c>
      <c r="D533" s="42">
        <f t="shared" si="65"/>
        <v>2.6875887000000002E-5</v>
      </c>
      <c r="E533" s="31">
        <f t="shared" si="66"/>
        <v>-849.40883000000008</v>
      </c>
      <c r="F533" s="41">
        <v>0.33</v>
      </c>
      <c r="G533" s="31">
        <f t="shared" si="67"/>
        <v>1360.3210148417913</v>
      </c>
      <c r="H533" s="31">
        <f t="shared" si="68"/>
        <v>2209.7298448417914</v>
      </c>
      <c r="I533" s="34">
        <f t="shared" si="69"/>
        <v>491</v>
      </c>
    </row>
    <row r="534" spans="2:9" x14ac:dyDescent="0.4">
      <c r="B534">
        <v>492</v>
      </c>
      <c r="C534" s="40">
        <v>72000</v>
      </c>
      <c r="D534" s="42">
        <f t="shared" si="65"/>
        <v>2.6882844000000003E-5</v>
      </c>
      <c r="E534" s="31">
        <f t="shared" si="66"/>
        <v>-855.00836000000004</v>
      </c>
      <c r="F534" s="41">
        <v>0.33</v>
      </c>
      <c r="G534" s="31">
        <f t="shared" si="67"/>
        <v>1363.5620455164183</v>
      </c>
      <c r="H534" s="31">
        <f t="shared" si="68"/>
        <v>2218.5704055164183</v>
      </c>
      <c r="I534" s="34">
        <f t="shared" si="69"/>
        <v>492</v>
      </c>
    </row>
    <row r="535" spans="2:9" x14ac:dyDescent="0.4">
      <c r="B535">
        <v>493</v>
      </c>
      <c r="C535" s="40">
        <v>72000</v>
      </c>
      <c r="D535" s="42">
        <f t="shared" si="65"/>
        <v>2.6889801000000004E-5</v>
      </c>
      <c r="E535" s="31">
        <f t="shared" si="66"/>
        <v>-860.61929000000009</v>
      </c>
      <c r="F535" s="41">
        <v>0.33</v>
      </c>
      <c r="G535" s="31">
        <f t="shared" si="67"/>
        <v>1366.804571426866</v>
      </c>
      <c r="H535" s="31">
        <f t="shared" si="68"/>
        <v>2227.4238614268661</v>
      </c>
      <c r="I535" s="34">
        <f t="shared" si="69"/>
        <v>493</v>
      </c>
    </row>
    <row r="536" spans="2:9" x14ac:dyDescent="0.4">
      <c r="B536">
        <v>494</v>
      </c>
      <c r="C536" s="40">
        <v>72000</v>
      </c>
      <c r="D536" s="42">
        <f t="shared" si="65"/>
        <v>2.6896758000000002E-5</v>
      </c>
      <c r="E536" s="31">
        <f t="shared" si="66"/>
        <v>-866.24162000000001</v>
      </c>
      <c r="F536" s="41">
        <v>0.33</v>
      </c>
      <c r="G536" s="31">
        <f t="shared" si="67"/>
        <v>1370.0485925731346</v>
      </c>
      <c r="H536" s="31">
        <f t="shared" si="68"/>
        <v>2236.2902125731343</v>
      </c>
      <c r="I536" s="34">
        <f t="shared" si="69"/>
        <v>494</v>
      </c>
    </row>
    <row r="537" spans="2:9" x14ac:dyDescent="0.4">
      <c r="B537">
        <v>495</v>
      </c>
      <c r="C537" s="40">
        <v>72000</v>
      </c>
      <c r="D537" s="42">
        <f t="shared" si="65"/>
        <v>2.6903715000000002E-5</v>
      </c>
      <c r="E537" s="31">
        <f t="shared" si="66"/>
        <v>-871.87535000000025</v>
      </c>
      <c r="F537" s="41">
        <v>0.33</v>
      </c>
      <c r="G537" s="31">
        <f t="shared" si="67"/>
        <v>1373.2941089552241</v>
      </c>
      <c r="H537" s="31">
        <f t="shared" si="68"/>
        <v>2245.1694589552244</v>
      </c>
      <c r="I537" s="34">
        <f t="shared" si="69"/>
        <v>495</v>
      </c>
    </row>
    <row r="538" spans="2:9" x14ac:dyDescent="0.4">
      <c r="B538">
        <v>496</v>
      </c>
      <c r="C538" s="40">
        <v>72000</v>
      </c>
      <c r="D538" s="42">
        <f t="shared" si="65"/>
        <v>2.6910672000000003E-5</v>
      </c>
      <c r="E538" s="31">
        <f t="shared" si="66"/>
        <v>-877.52048000000013</v>
      </c>
      <c r="F538" s="41">
        <v>0.33</v>
      </c>
      <c r="G538" s="31">
        <f t="shared" si="67"/>
        <v>1376.5411205731348</v>
      </c>
      <c r="H538" s="31">
        <f t="shared" si="68"/>
        <v>2254.0616005731349</v>
      </c>
      <c r="I538" s="34">
        <f t="shared" si="69"/>
        <v>496</v>
      </c>
    </row>
    <row r="539" spans="2:9" x14ac:dyDescent="0.4">
      <c r="B539">
        <v>497</v>
      </c>
      <c r="C539" s="40">
        <v>72000</v>
      </c>
      <c r="D539" s="42">
        <f t="shared" si="65"/>
        <v>2.6917629000000004E-5</v>
      </c>
      <c r="E539" s="31">
        <f t="shared" si="66"/>
        <v>-883.17700999999988</v>
      </c>
      <c r="F539" s="41">
        <v>0.33</v>
      </c>
      <c r="G539" s="31">
        <f t="shared" si="67"/>
        <v>1379.789627426866</v>
      </c>
      <c r="H539" s="31">
        <f t="shared" si="68"/>
        <v>2262.9666374268659</v>
      </c>
      <c r="I539" s="34">
        <f t="shared" si="69"/>
        <v>497</v>
      </c>
    </row>
    <row r="540" spans="2:9" x14ac:dyDescent="0.4">
      <c r="B540">
        <v>498</v>
      </c>
      <c r="C540" s="40">
        <v>72000</v>
      </c>
      <c r="D540" s="42">
        <f t="shared" si="65"/>
        <v>2.6924586000000001E-5</v>
      </c>
      <c r="E540" s="31">
        <f t="shared" si="66"/>
        <v>-888.84494000000018</v>
      </c>
      <c r="F540" s="41">
        <v>0.33</v>
      </c>
      <c r="G540" s="31">
        <f t="shared" si="67"/>
        <v>1383.039629516418</v>
      </c>
      <c r="H540" s="31">
        <f t="shared" si="68"/>
        <v>2271.8845695164182</v>
      </c>
      <c r="I540" s="34">
        <f t="shared" si="69"/>
        <v>498</v>
      </c>
    </row>
    <row r="541" spans="2:9" x14ac:dyDescent="0.4">
      <c r="B541">
        <v>499</v>
      </c>
      <c r="C541" s="40">
        <v>72000</v>
      </c>
      <c r="D541" s="42">
        <f t="shared" si="65"/>
        <v>2.6931543000000002E-5</v>
      </c>
      <c r="E541" s="31">
        <f t="shared" si="66"/>
        <v>-894.52427000000012</v>
      </c>
      <c r="F541" s="41">
        <v>0.33</v>
      </c>
      <c r="G541" s="31">
        <f t="shared" si="67"/>
        <v>1386.2911268417913</v>
      </c>
      <c r="H541" s="31">
        <f t="shared" si="68"/>
        <v>2280.8153968417914</v>
      </c>
      <c r="I541" s="34">
        <f t="shared" si="69"/>
        <v>499</v>
      </c>
    </row>
    <row r="542" spans="2:9" x14ac:dyDescent="0.4">
      <c r="B542">
        <v>500</v>
      </c>
      <c r="C542" s="40">
        <v>72000</v>
      </c>
      <c r="D542" s="42">
        <f t="shared" si="65"/>
        <v>2.6938500000000003E-5</v>
      </c>
      <c r="E542" s="31">
        <f t="shared" si="66"/>
        <v>-900.21499999999992</v>
      </c>
      <c r="F542" s="41">
        <v>0.33</v>
      </c>
      <c r="G542" s="31">
        <f t="shared" si="67"/>
        <v>1389.5441194029854</v>
      </c>
      <c r="H542" s="31">
        <f t="shared" si="68"/>
        <v>2289.7591194029856</v>
      </c>
      <c r="I542" s="34">
        <f t="shared" si="69"/>
        <v>500</v>
      </c>
    </row>
    <row r="543" spans="2:9" x14ac:dyDescent="0.4">
      <c r="B543">
        <v>501</v>
      </c>
      <c r="C543" s="40">
        <v>72000</v>
      </c>
      <c r="D543" s="42">
        <f t="shared" si="65"/>
        <v>2.6945457000000004E-5</v>
      </c>
      <c r="E543" s="31">
        <f t="shared" si="66"/>
        <v>-905.91713000000004</v>
      </c>
      <c r="F543" s="41">
        <v>0.33</v>
      </c>
      <c r="G543" s="31">
        <f t="shared" si="67"/>
        <v>1392.7986072000003</v>
      </c>
      <c r="H543" s="31">
        <f t="shared" si="68"/>
        <v>2298.7157372000001</v>
      </c>
      <c r="I543" s="34">
        <f t="shared" si="69"/>
        <v>501</v>
      </c>
    </row>
    <row r="544" spans="2:9" x14ac:dyDescent="0.4">
      <c r="B544">
        <v>502</v>
      </c>
      <c r="C544" s="40">
        <v>72000</v>
      </c>
      <c r="D544" s="42">
        <f t="shared" si="65"/>
        <v>2.6952414000000001E-5</v>
      </c>
      <c r="E544" s="31">
        <f t="shared" si="66"/>
        <v>-911.63066000000003</v>
      </c>
      <c r="F544" s="41">
        <v>0.33</v>
      </c>
      <c r="G544" s="31">
        <f t="shared" si="67"/>
        <v>1396.0545902328361</v>
      </c>
      <c r="H544" s="31">
        <f t="shared" si="68"/>
        <v>2307.6852502328361</v>
      </c>
      <c r="I544" s="34">
        <f t="shared" si="69"/>
        <v>502</v>
      </c>
    </row>
    <row r="545" spans="2:9" x14ac:dyDescent="0.4">
      <c r="B545">
        <v>503</v>
      </c>
      <c r="C545" s="40">
        <v>72000</v>
      </c>
      <c r="D545" s="42">
        <f t="shared" si="65"/>
        <v>2.6959371000000002E-5</v>
      </c>
      <c r="E545" s="31">
        <f t="shared" si="66"/>
        <v>-917.35558999999989</v>
      </c>
      <c r="F545" s="41">
        <v>0.33</v>
      </c>
      <c r="G545" s="31">
        <f t="shared" si="67"/>
        <v>1399.3120685014928</v>
      </c>
      <c r="H545" s="31">
        <f t="shared" si="68"/>
        <v>2316.667658501493</v>
      </c>
      <c r="I545" s="34">
        <f t="shared" si="69"/>
        <v>503</v>
      </c>
    </row>
    <row r="546" spans="2:9" x14ac:dyDescent="0.4">
      <c r="B546">
        <v>504</v>
      </c>
      <c r="C546" s="40">
        <v>72000</v>
      </c>
      <c r="D546" s="42">
        <f t="shared" si="65"/>
        <v>2.6966328000000003E-5</v>
      </c>
      <c r="E546" s="31">
        <f t="shared" si="66"/>
        <v>-923.09192000000007</v>
      </c>
      <c r="F546" s="41">
        <v>0.33</v>
      </c>
      <c r="G546" s="31">
        <f t="shared" si="67"/>
        <v>1402.5710420059704</v>
      </c>
      <c r="H546" s="31">
        <f t="shared" si="68"/>
        <v>2325.6629620059703</v>
      </c>
      <c r="I546" s="34">
        <f t="shared" si="69"/>
        <v>504</v>
      </c>
    </row>
    <row r="547" spans="2:9" x14ac:dyDescent="0.4">
      <c r="B547">
        <v>505</v>
      </c>
      <c r="C547" s="40">
        <v>72000</v>
      </c>
      <c r="D547" s="42">
        <f t="shared" si="65"/>
        <v>2.6973285000000004E-5</v>
      </c>
      <c r="E547" s="31">
        <f t="shared" si="66"/>
        <v>-928.83965000000012</v>
      </c>
      <c r="F547" s="41">
        <v>0.33</v>
      </c>
      <c r="G547" s="31">
        <f t="shared" si="67"/>
        <v>1405.831510746269</v>
      </c>
      <c r="H547" s="31">
        <f t="shared" si="68"/>
        <v>2334.6711607462694</v>
      </c>
      <c r="I547" s="34">
        <f t="shared" si="69"/>
        <v>505</v>
      </c>
    </row>
    <row r="548" spans="2:9" x14ac:dyDescent="0.4">
      <c r="B548">
        <v>506</v>
      </c>
      <c r="C548" s="40">
        <v>72000</v>
      </c>
      <c r="D548" s="42">
        <f t="shared" si="65"/>
        <v>2.6980242000000005E-5</v>
      </c>
      <c r="E548" s="31">
        <f t="shared" si="66"/>
        <v>-934.59878000000026</v>
      </c>
      <c r="F548" s="41">
        <v>0.33</v>
      </c>
      <c r="G548" s="31">
        <f t="shared" si="67"/>
        <v>1409.0934747223885</v>
      </c>
      <c r="H548" s="31">
        <f t="shared" si="68"/>
        <v>2343.6922547223885</v>
      </c>
      <c r="I548" s="34">
        <f t="shared" si="69"/>
        <v>506</v>
      </c>
    </row>
    <row r="549" spans="2:9" x14ac:dyDescent="0.4">
      <c r="B549">
        <v>507</v>
      </c>
      <c r="C549" s="40">
        <v>72000</v>
      </c>
      <c r="D549" s="42">
        <f t="shared" si="65"/>
        <v>2.6987199000000002E-5</v>
      </c>
      <c r="E549" s="31">
        <f t="shared" si="66"/>
        <v>-940.36931000000004</v>
      </c>
      <c r="F549" s="41">
        <v>0.33</v>
      </c>
      <c r="G549" s="31">
        <f t="shared" si="67"/>
        <v>1412.3569339343285</v>
      </c>
      <c r="H549" s="31">
        <f t="shared" si="68"/>
        <v>2352.7262439343285</v>
      </c>
      <c r="I549" s="34">
        <f t="shared" si="69"/>
        <v>507</v>
      </c>
    </row>
    <row r="550" spans="2:9" x14ac:dyDescent="0.4">
      <c r="B550">
        <v>508</v>
      </c>
      <c r="C550" s="40">
        <v>72000</v>
      </c>
      <c r="D550" s="42">
        <f t="shared" si="65"/>
        <v>2.6994156000000003E-5</v>
      </c>
      <c r="E550" s="31">
        <f t="shared" si="66"/>
        <v>-946.15123999999992</v>
      </c>
      <c r="F550" s="41">
        <v>0.33</v>
      </c>
      <c r="G550" s="31">
        <f t="shared" si="67"/>
        <v>1415.62188838209</v>
      </c>
      <c r="H550" s="31">
        <f t="shared" si="68"/>
        <v>2361.7731283820899</v>
      </c>
      <c r="I550" s="34">
        <f t="shared" si="69"/>
        <v>508</v>
      </c>
    </row>
    <row r="551" spans="2:9" x14ac:dyDescent="0.4">
      <c r="B551">
        <v>509</v>
      </c>
      <c r="C551" s="40">
        <v>72000</v>
      </c>
      <c r="D551" s="42">
        <f t="shared" si="65"/>
        <v>2.7001113000000004E-5</v>
      </c>
      <c r="E551" s="31">
        <f t="shared" si="66"/>
        <v>-951.94457000000011</v>
      </c>
      <c r="F551" s="41">
        <v>0.33</v>
      </c>
      <c r="G551" s="31">
        <f t="shared" si="67"/>
        <v>1418.8883380656719</v>
      </c>
      <c r="H551" s="31">
        <f t="shared" si="68"/>
        <v>2370.8329080656722</v>
      </c>
      <c r="I551" s="34">
        <f t="shared" si="69"/>
        <v>509</v>
      </c>
    </row>
    <row r="552" spans="2:9" x14ac:dyDescent="0.4">
      <c r="B552">
        <v>510</v>
      </c>
      <c r="C552" s="40">
        <v>72000</v>
      </c>
      <c r="D552" s="42">
        <f t="shared" si="65"/>
        <v>2.7008070000000001E-5</v>
      </c>
      <c r="E552" s="31">
        <f t="shared" si="66"/>
        <v>-957.74930000000018</v>
      </c>
      <c r="F552" s="41">
        <v>0.33</v>
      </c>
      <c r="G552" s="31">
        <f t="shared" si="67"/>
        <v>1422.156282985075</v>
      </c>
      <c r="H552" s="31">
        <f t="shared" si="68"/>
        <v>2379.9055829850749</v>
      </c>
      <c r="I552" s="34">
        <f t="shared" si="69"/>
        <v>510</v>
      </c>
    </row>
    <row r="553" spans="2:9" x14ac:dyDescent="0.4">
      <c r="B553">
        <v>511</v>
      </c>
      <c r="C553" s="40">
        <v>72000</v>
      </c>
      <c r="D553" s="42">
        <f t="shared" si="65"/>
        <v>2.7015027000000002E-5</v>
      </c>
      <c r="E553" s="31">
        <f t="shared" si="66"/>
        <v>-963.56542999999988</v>
      </c>
      <c r="F553" s="41">
        <v>0.33</v>
      </c>
      <c r="G553" s="31">
        <f t="shared" si="67"/>
        <v>1425.4257231402987</v>
      </c>
      <c r="H553" s="31">
        <f t="shared" si="68"/>
        <v>2388.9911531402986</v>
      </c>
      <c r="I553" s="34">
        <f t="shared" si="69"/>
        <v>511</v>
      </c>
    </row>
    <row r="554" spans="2:9" x14ac:dyDescent="0.4">
      <c r="B554">
        <v>512</v>
      </c>
      <c r="C554" s="40">
        <v>72000</v>
      </c>
      <c r="D554" s="42">
        <f t="shared" si="65"/>
        <v>2.7021984000000003E-5</v>
      </c>
      <c r="E554" s="31">
        <f t="shared" si="66"/>
        <v>-969.39296000000013</v>
      </c>
      <c r="F554" s="41">
        <v>0.33</v>
      </c>
      <c r="G554" s="31">
        <f t="shared" si="67"/>
        <v>1428.6966585313437</v>
      </c>
      <c r="H554" s="31">
        <f t="shared" si="68"/>
        <v>2398.0896185313441</v>
      </c>
      <c r="I554" s="34">
        <f t="shared" si="69"/>
        <v>512</v>
      </c>
    </row>
    <row r="555" spans="2:9" x14ac:dyDescent="0.4">
      <c r="B555">
        <v>513</v>
      </c>
      <c r="C555" s="40">
        <v>72000</v>
      </c>
      <c r="D555" s="42">
        <f t="shared" si="65"/>
        <v>2.7028941000000004E-5</v>
      </c>
      <c r="E555" s="31">
        <f t="shared" si="66"/>
        <v>-975.23189000000002</v>
      </c>
      <c r="F555" s="41">
        <v>0.33</v>
      </c>
      <c r="G555" s="31">
        <f t="shared" si="67"/>
        <v>1431.9690891582093</v>
      </c>
      <c r="H555" s="31">
        <f t="shared" si="68"/>
        <v>2407.2009791582095</v>
      </c>
      <c r="I555" s="34">
        <f t="shared" si="69"/>
        <v>513</v>
      </c>
    </row>
    <row r="556" spans="2:9" x14ac:dyDescent="0.4">
      <c r="B556">
        <v>514</v>
      </c>
      <c r="C556" s="40">
        <v>72000</v>
      </c>
      <c r="D556" s="42">
        <f t="shared" si="65"/>
        <v>2.7035898000000004E-5</v>
      </c>
      <c r="E556" s="31">
        <f t="shared" si="66"/>
        <v>-981.08222000000001</v>
      </c>
      <c r="F556" s="41">
        <v>0.33</v>
      </c>
      <c r="G556" s="31">
        <f t="shared" si="67"/>
        <v>1435.2430150208959</v>
      </c>
      <c r="H556" s="31">
        <f t="shared" si="68"/>
        <v>2416.3252350208959</v>
      </c>
      <c r="I556" s="34">
        <f t="shared" si="69"/>
        <v>514</v>
      </c>
    </row>
    <row r="557" spans="2:9" x14ac:dyDescent="0.4">
      <c r="B557">
        <v>515</v>
      </c>
      <c r="C557" s="40">
        <v>72000</v>
      </c>
      <c r="D557" s="42">
        <f t="shared" si="65"/>
        <v>2.7042855000000002E-5</v>
      </c>
      <c r="E557" s="31">
        <f t="shared" si="66"/>
        <v>-986.94395000000009</v>
      </c>
      <c r="F557" s="41">
        <v>0.33</v>
      </c>
      <c r="G557" s="31">
        <f t="shared" si="67"/>
        <v>1438.5184361194033</v>
      </c>
      <c r="H557" s="31">
        <f t="shared" si="68"/>
        <v>2425.4623861194032</v>
      </c>
      <c r="I557" s="34">
        <f t="shared" si="69"/>
        <v>515</v>
      </c>
    </row>
    <row r="558" spans="2:9" x14ac:dyDescent="0.4">
      <c r="B558">
        <v>516</v>
      </c>
      <c r="C558" s="40">
        <v>72000</v>
      </c>
      <c r="D558" s="42">
        <f t="shared" si="65"/>
        <v>2.7049812000000003E-5</v>
      </c>
      <c r="E558" s="31">
        <f t="shared" si="66"/>
        <v>-992.81708000000003</v>
      </c>
      <c r="F558" s="41">
        <v>0.33</v>
      </c>
      <c r="G558" s="31">
        <f t="shared" si="67"/>
        <v>1441.7953524537318</v>
      </c>
      <c r="H558" s="31">
        <f t="shared" si="68"/>
        <v>2434.6124324537318</v>
      </c>
      <c r="I558" s="34">
        <f t="shared" si="69"/>
        <v>516</v>
      </c>
    </row>
    <row r="559" spans="2:9" x14ac:dyDescent="0.4">
      <c r="B559">
        <v>517</v>
      </c>
      <c r="C559" s="40">
        <v>72000</v>
      </c>
      <c r="D559" s="42">
        <f t="shared" si="65"/>
        <v>2.7056769000000003E-5</v>
      </c>
      <c r="E559" s="31">
        <f t="shared" si="66"/>
        <v>-998.70160999999985</v>
      </c>
      <c r="F559" s="41">
        <v>0.33</v>
      </c>
      <c r="G559" s="31">
        <f t="shared" si="67"/>
        <v>1445.0737640238808</v>
      </c>
      <c r="H559" s="31">
        <f t="shared" si="68"/>
        <v>2443.7753740238804</v>
      </c>
      <c r="I559" s="34">
        <f t="shared" si="69"/>
        <v>517</v>
      </c>
    </row>
    <row r="560" spans="2:9" x14ac:dyDescent="0.4">
      <c r="B560">
        <v>518</v>
      </c>
      <c r="C560" s="40">
        <v>72000</v>
      </c>
      <c r="D560" s="42">
        <f t="shared" si="65"/>
        <v>2.7063726000000001E-5</v>
      </c>
      <c r="E560" s="31">
        <f t="shared" si="66"/>
        <v>-1004.5975400000002</v>
      </c>
      <c r="F560" s="41">
        <v>0.33</v>
      </c>
      <c r="G560" s="31">
        <f t="shared" si="67"/>
        <v>1448.3536708298509</v>
      </c>
      <c r="H560" s="31">
        <f t="shared" si="68"/>
        <v>2452.9512108298513</v>
      </c>
      <c r="I560" s="34">
        <f t="shared" si="69"/>
        <v>518</v>
      </c>
    </row>
    <row r="561" spans="2:9" x14ac:dyDescent="0.4">
      <c r="B561">
        <v>519</v>
      </c>
      <c r="C561" s="40">
        <v>72000</v>
      </c>
      <c r="D561" s="42">
        <f t="shared" si="65"/>
        <v>2.7070683000000002E-5</v>
      </c>
      <c r="E561" s="31">
        <f t="shared" si="66"/>
        <v>-1010.50487</v>
      </c>
      <c r="F561" s="41">
        <v>0.33</v>
      </c>
      <c r="G561" s="31">
        <f t="shared" si="67"/>
        <v>1451.635072871642</v>
      </c>
      <c r="H561" s="31">
        <f t="shared" si="68"/>
        <v>2462.1399428716422</v>
      </c>
      <c r="I561" s="34">
        <f t="shared" si="69"/>
        <v>519</v>
      </c>
    </row>
    <row r="562" spans="2:9" x14ac:dyDescent="0.4">
      <c r="B562">
        <v>520</v>
      </c>
      <c r="C562" s="40">
        <v>72000</v>
      </c>
      <c r="D562" s="42">
        <f t="shared" si="65"/>
        <v>2.7077640000000003E-5</v>
      </c>
      <c r="E562" s="31">
        <f t="shared" si="66"/>
        <v>-1016.4236000000001</v>
      </c>
      <c r="F562" s="41">
        <v>0.33</v>
      </c>
      <c r="G562" s="31">
        <f t="shared" si="67"/>
        <v>1454.917970149254</v>
      </c>
      <c r="H562" s="31">
        <f t="shared" si="68"/>
        <v>2471.341570149254</v>
      </c>
      <c r="I562" s="34">
        <f t="shared" si="69"/>
        <v>520</v>
      </c>
    </row>
    <row r="563" spans="2:9" x14ac:dyDescent="0.4">
      <c r="B563">
        <v>521</v>
      </c>
      <c r="C563" s="40">
        <v>72000</v>
      </c>
      <c r="D563" s="42">
        <f t="shared" si="65"/>
        <v>2.7084597000000003E-5</v>
      </c>
      <c r="E563" s="31">
        <f t="shared" si="66"/>
        <v>-1022.35373</v>
      </c>
      <c r="F563" s="41">
        <v>0.33</v>
      </c>
      <c r="G563" s="31">
        <f t="shared" si="67"/>
        <v>1458.2023626626869</v>
      </c>
      <c r="H563" s="31">
        <f t="shared" si="68"/>
        <v>2480.5560926626868</v>
      </c>
      <c r="I563" s="34">
        <f t="shared" si="69"/>
        <v>521</v>
      </c>
    </row>
    <row r="564" spans="2:9" x14ac:dyDescent="0.4">
      <c r="B564">
        <v>522</v>
      </c>
      <c r="C564" s="40">
        <v>72000</v>
      </c>
      <c r="D564" s="42">
        <f t="shared" si="65"/>
        <v>2.7091554000000004E-5</v>
      </c>
      <c r="E564" s="31">
        <f t="shared" si="66"/>
        <v>-1028.2952600000001</v>
      </c>
      <c r="F564" s="41">
        <v>0.33</v>
      </c>
      <c r="G564" s="31">
        <f t="shared" si="67"/>
        <v>1461.4882504119407</v>
      </c>
      <c r="H564" s="31">
        <f t="shared" si="68"/>
        <v>2489.7835104119408</v>
      </c>
      <c r="I564" s="34">
        <f t="shared" si="69"/>
        <v>522</v>
      </c>
    </row>
    <row r="565" spans="2:9" x14ac:dyDescent="0.4">
      <c r="B565">
        <v>523</v>
      </c>
      <c r="C565" s="40">
        <v>72000</v>
      </c>
      <c r="D565" s="42">
        <f t="shared" si="65"/>
        <v>2.7098511000000002E-5</v>
      </c>
      <c r="E565" s="31">
        <f t="shared" si="66"/>
        <v>-1034.2481900000002</v>
      </c>
      <c r="F565" s="41">
        <v>0.33</v>
      </c>
      <c r="G565" s="31">
        <f t="shared" si="67"/>
        <v>1464.7756333970151</v>
      </c>
      <c r="H565" s="31">
        <f t="shared" si="68"/>
        <v>2499.0238233970153</v>
      </c>
      <c r="I565" s="34">
        <f t="shared" si="69"/>
        <v>523</v>
      </c>
    </row>
    <row r="566" spans="2:9" x14ac:dyDescent="0.4">
      <c r="B566">
        <v>524</v>
      </c>
      <c r="C566" s="40">
        <v>72000</v>
      </c>
      <c r="D566" s="42">
        <f t="shared" si="65"/>
        <v>2.7105468000000002E-5</v>
      </c>
      <c r="E566" s="31">
        <f t="shared" si="66"/>
        <v>-1040.21252</v>
      </c>
      <c r="F566" s="41">
        <v>0.33</v>
      </c>
      <c r="G566" s="31">
        <f t="shared" si="67"/>
        <v>1468.0645116179107</v>
      </c>
      <c r="H566" s="31">
        <f t="shared" si="68"/>
        <v>2508.2770316179108</v>
      </c>
      <c r="I566" s="34">
        <f t="shared" si="69"/>
        <v>524</v>
      </c>
    </row>
    <row r="567" spans="2:9" x14ac:dyDescent="0.4">
      <c r="B567">
        <v>525</v>
      </c>
      <c r="C567" s="40">
        <v>72000</v>
      </c>
      <c r="D567" s="42">
        <f t="shared" si="65"/>
        <v>2.7112425000000003E-5</v>
      </c>
      <c r="E567" s="31">
        <f t="shared" si="66"/>
        <v>-1046.1882499999999</v>
      </c>
      <c r="F567" s="41">
        <v>0.33</v>
      </c>
      <c r="G567" s="31">
        <f t="shared" si="67"/>
        <v>1471.3548850746272</v>
      </c>
      <c r="H567" s="31">
        <f t="shared" si="68"/>
        <v>2517.5431350746271</v>
      </c>
      <c r="I567" s="34">
        <f t="shared" si="69"/>
        <v>525</v>
      </c>
    </row>
    <row r="568" spans="2:9" x14ac:dyDescent="0.4">
      <c r="B568">
        <v>526</v>
      </c>
      <c r="C568" s="40">
        <v>72000</v>
      </c>
      <c r="D568" s="42">
        <f t="shared" si="65"/>
        <v>2.7119382000000004E-5</v>
      </c>
      <c r="E568" s="31">
        <f t="shared" si="66"/>
        <v>-1052.1753800000001</v>
      </c>
      <c r="F568" s="41">
        <v>0.33</v>
      </c>
      <c r="G568" s="31">
        <f t="shared" si="67"/>
        <v>1474.6467537671645</v>
      </c>
      <c r="H568" s="31">
        <f t="shared" si="68"/>
        <v>2526.8221337671648</v>
      </c>
      <c r="I568" s="34">
        <f t="shared" si="69"/>
        <v>526</v>
      </c>
    </row>
    <row r="569" spans="2:9" x14ac:dyDescent="0.4">
      <c r="B569">
        <v>527</v>
      </c>
      <c r="C569" s="40">
        <v>72000</v>
      </c>
      <c r="D569" s="42">
        <f t="shared" si="65"/>
        <v>2.7126339000000002E-5</v>
      </c>
      <c r="E569" s="31">
        <f t="shared" si="66"/>
        <v>-1058.17391</v>
      </c>
      <c r="F569" s="41">
        <v>0.33</v>
      </c>
      <c r="G569" s="31">
        <f t="shared" si="67"/>
        <v>1477.9401176955225</v>
      </c>
      <c r="H569" s="31">
        <f t="shared" si="68"/>
        <v>2536.1140276955225</v>
      </c>
      <c r="I569" s="34">
        <f t="shared" si="69"/>
        <v>527</v>
      </c>
    </row>
    <row r="570" spans="2:9" x14ac:dyDescent="0.4">
      <c r="B570">
        <v>528</v>
      </c>
      <c r="C570" s="40">
        <v>72000</v>
      </c>
      <c r="D570" s="42">
        <f t="shared" si="65"/>
        <v>2.7133296000000002E-5</v>
      </c>
      <c r="E570" s="31">
        <f t="shared" si="66"/>
        <v>-1064.1838399999999</v>
      </c>
      <c r="F570" s="41">
        <v>0.33</v>
      </c>
      <c r="G570" s="31">
        <f t="shared" si="67"/>
        <v>1481.2349768597016</v>
      </c>
      <c r="H570" s="31">
        <f t="shared" si="68"/>
        <v>2545.4188168597016</v>
      </c>
      <c r="I570" s="34">
        <f t="shared" si="69"/>
        <v>528</v>
      </c>
    </row>
    <row r="571" spans="2:9" x14ac:dyDescent="0.4">
      <c r="B571">
        <v>529</v>
      </c>
      <c r="C571" s="40">
        <v>72000</v>
      </c>
      <c r="D571" s="42">
        <f t="shared" si="65"/>
        <v>2.7140253000000003E-5</v>
      </c>
      <c r="E571" s="31">
        <f t="shared" si="66"/>
        <v>-1070.2051700000002</v>
      </c>
      <c r="F571" s="41">
        <v>0.33</v>
      </c>
      <c r="G571" s="31">
        <f t="shared" si="67"/>
        <v>1484.5313312597018</v>
      </c>
      <c r="H571" s="31">
        <f t="shared" si="68"/>
        <v>2554.736501259702</v>
      </c>
      <c r="I571" s="34">
        <f t="shared" si="69"/>
        <v>529</v>
      </c>
    </row>
    <row r="572" spans="2:9" x14ac:dyDescent="0.4">
      <c r="B572">
        <v>530</v>
      </c>
      <c r="C572" s="40">
        <v>72000</v>
      </c>
      <c r="D572" s="42">
        <f t="shared" si="65"/>
        <v>2.7147210000000004E-5</v>
      </c>
      <c r="E572" s="31">
        <f t="shared" si="66"/>
        <v>-1076.2379000000001</v>
      </c>
      <c r="F572" s="41">
        <v>0.33</v>
      </c>
      <c r="G572" s="31">
        <f t="shared" si="67"/>
        <v>1487.8291808955228</v>
      </c>
      <c r="H572" s="31">
        <f t="shared" si="68"/>
        <v>2564.0670808955228</v>
      </c>
      <c r="I572" s="34">
        <f t="shared" si="69"/>
        <v>530</v>
      </c>
    </row>
    <row r="573" spans="2:9" x14ac:dyDescent="0.4">
      <c r="B573">
        <v>531</v>
      </c>
      <c r="C573" s="40">
        <v>72000</v>
      </c>
      <c r="D573" s="42">
        <f t="shared" si="65"/>
        <v>2.7154167000000001E-5</v>
      </c>
      <c r="E573" s="31">
        <f t="shared" si="66"/>
        <v>-1082.2820299999998</v>
      </c>
      <c r="F573" s="41">
        <v>0.33</v>
      </c>
      <c r="G573" s="31">
        <f t="shared" si="67"/>
        <v>1491.1285257671643</v>
      </c>
      <c r="H573" s="31">
        <f t="shared" si="68"/>
        <v>2573.4105557671642</v>
      </c>
      <c r="I573" s="34">
        <f t="shared" si="69"/>
        <v>531</v>
      </c>
    </row>
    <row r="574" spans="2:9" x14ac:dyDescent="0.4">
      <c r="B574">
        <v>532</v>
      </c>
      <c r="C574" s="40">
        <v>72000</v>
      </c>
      <c r="D574" s="42">
        <f t="shared" si="65"/>
        <v>2.7161124000000002E-5</v>
      </c>
      <c r="E574" s="31">
        <f t="shared" si="66"/>
        <v>-1088.3375600000002</v>
      </c>
      <c r="F574" s="41">
        <v>0.33</v>
      </c>
      <c r="G574" s="31">
        <f t="shared" si="67"/>
        <v>1494.4293658746271</v>
      </c>
      <c r="H574" s="31">
        <f t="shared" si="68"/>
        <v>2582.7669258746273</v>
      </c>
      <c r="I574" s="34">
        <f t="shared" si="69"/>
        <v>532</v>
      </c>
    </row>
    <row r="575" spans="2:9" x14ac:dyDescent="0.4">
      <c r="B575">
        <v>533</v>
      </c>
      <c r="C575" s="40">
        <v>72000</v>
      </c>
      <c r="D575" s="42">
        <f t="shared" ref="D575:D638" si="70">6.957*10^-9*B575+2.346*10^-5</f>
        <v>2.7168081000000003E-5</v>
      </c>
      <c r="E575" s="31">
        <f t="shared" ref="E575:E638" si="71">(-0.0057*B575^2+0.00357*B575+523)</f>
        <v>-1094.4044900000001</v>
      </c>
      <c r="F575" s="41">
        <v>0.33</v>
      </c>
      <c r="G575" s="31">
        <f t="shared" ref="G575:G638" si="72">C575*D575*(B575-$B$62)/(1-F575)</f>
        <v>1497.7317012179108</v>
      </c>
      <c r="H575" s="31">
        <f t="shared" ref="H575:H638" si="73">IF(G575&gt;E575,G575-E575,0)</f>
        <v>2592.1361912179109</v>
      </c>
      <c r="I575" s="34">
        <f t="shared" ref="I575:I638" si="74">IF(H575&gt;0,B575)</f>
        <v>533</v>
      </c>
    </row>
    <row r="576" spans="2:9" x14ac:dyDescent="0.4">
      <c r="B576">
        <v>534</v>
      </c>
      <c r="C576" s="40">
        <v>72000</v>
      </c>
      <c r="D576" s="42">
        <f t="shared" si="70"/>
        <v>2.7175038000000004E-5</v>
      </c>
      <c r="E576" s="31">
        <f t="shared" si="71"/>
        <v>-1100.4828200000002</v>
      </c>
      <c r="F576" s="41">
        <v>0.33</v>
      </c>
      <c r="G576" s="31">
        <f t="shared" si="72"/>
        <v>1501.0355317970152</v>
      </c>
      <c r="H576" s="31">
        <f t="shared" si="73"/>
        <v>2601.5183517970154</v>
      </c>
      <c r="I576" s="34">
        <f t="shared" si="74"/>
        <v>534</v>
      </c>
    </row>
    <row r="577" spans="2:9" x14ac:dyDescent="0.4">
      <c r="B577">
        <v>535</v>
      </c>
      <c r="C577" s="40">
        <v>72000</v>
      </c>
      <c r="D577" s="42">
        <f t="shared" si="70"/>
        <v>2.7181995000000001E-5</v>
      </c>
      <c r="E577" s="31">
        <f t="shared" si="71"/>
        <v>-1106.5725500000001</v>
      </c>
      <c r="F577" s="41">
        <v>0.33</v>
      </c>
      <c r="G577" s="31">
        <f t="shared" si="72"/>
        <v>1504.3408576119407</v>
      </c>
      <c r="H577" s="31">
        <f t="shared" si="73"/>
        <v>2610.9134076119408</v>
      </c>
      <c r="I577" s="34">
        <f t="shared" si="74"/>
        <v>535</v>
      </c>
    </row>
    <row r="578" spans="2:9" x14ac:dyDescent="0.4">
      <c r="B578">
        <v>536</v>
      </c>
      <c r="C578" s="40">
        <v>72000</v>
      </c>
      <c r="D578" s="42">
        <f t="shared" si="70"/>
        <v>2.7188952000000002E-5</v>
      </c>
      <c r="E578" s="31">
        <f t="shared" si="71"/>
        <v>-1112.6736800000001</v>
      </c>
      <c r="F578" s="41">
        <v>0.33</v>
      </c>
      <c r="G578" s="31">
        <f t="shared" si="72"/>
        <v>1507.6476786626868</v>
      </c>
      <c r="H578" s="31">
        <f t="shared" si="73"/>
        <v>2620.3213586626871</v>
      </c>
      <c r="I578" s="34">
        <f t="shared" si="74"/>
        <v>536</v>
      </c>
    </row>
    <row r="579" spans="2:9" x14ac:dyDescent="0.4">
      <c r="B579">
        <v>537</v>
      </c>
      <c r="C579" s="40">
        <v>72000</v>
      </c>
      <c r="D579" s="42">
        <f t="shared" si="70"/>
        <v>2.7195909000000003E-5</v>
      </c>
      <c r="E579" s="31">
        <f t="shared" si="71"/>
        <v>-1118.7862100000002</v>
      </c>
      <c r="F579" s="41">
        <v>0.33</v>
      </c>
      <c r="G579" s="31">
        <f t="shared" si="72"/>
        <v>1510.9559949492541</v>
      </c>
      <c r="H579" s="31">
        <f t="shared" si="73"/>
        <v>2629.7422049492543</v>
      </c>
      <c r="I579" s="34">
        <f t="shared" si="74"/>
        <v>537</v>
      </c>
    </row>
    <row r="580" spans="2:9" x14ac:dyDescent="0.4">
      <c r="B580">
        <v>538</v>
      </c>
      <c r="C580" s="40">
        <v>72000</v>
      </c>
      <c r="D580" s="42">
        <f t="shared" si="70"/>
        <v>2.7202866000000004E-5</v>
      </c>
      <c r="E580" s="31">
        <f t="shared" si="71"/>
        <v>-1124.91014</v>
      </c>
      <c r="F580" s="41">
        <v>0.33</v>
      </c>
      <c r="G580" s="31">
        <f t="shared" si="72"/>
        <v>1514.2658064716422</v>
      </c>
      <c r="H580" s="31">
        <f t="shared" si="73"/>
        <v>2639.1759464716424</v>
      </c>
      <c r="I580" s="34">
        <f t="shared" si="74"/>
        <v>538</v>
      </c>
    </row>
    <row r="581" spans="2:9" x14ac:dyDescent="0.4">
      <c r="B581">
        <v>539</v>
      </c>
      <c r="C581" s="40">
        <v>72000</v>
      </c>
      <c r="D581" s="42">
        <f t="shared" si="70"/>
        <v>2.7209823000000001E-5</v>
      </c>
      <c r="E581" s="31">
        <f t="shared" si="71"/>
        <v>-1131.04547</v>
      </c>
      <c r="F581" s="41">
        <v>0.33</v>
      </c>
      <c r="G581" s="31">
        <f t="shared" si="72"/>
        <v>1517.577113229851</v>
      </c>
      <c r="H581" s="31">
        <f t="shared" si="73"/>
        <v>2648.622583229851</v>
      </c>
      <c r="I581" s="34">
        <f t="shared" si="74"/>
        <v>539</v>
      </c>
    </row>
    <row r="582" spans="2:9" x14ac:dyDescent="0.4">
      <c r="B582">
        <v>540</v>
      </c>
      <c r="C582" s="40">
        <v>72000</v>
      </c>
      <c r="D582" s="42">
        <f t="shared" si="70"/>
        <v>2.7216780000000002E-5</v>
      </c>
      <c r="E582" s="31">
        <f t="shared" si="71"/>
        <v>-1137.1922000000002</v>
      </c>
      <c r="F582" s="41">
        <v>0.33</v>
      </c>
      <c r="G582" s="31">
        <f t="shared" si="72"/>
        <v>1520.889915223881</v>
      </c>
      <c r="H582" s="31">
        <f t="shared" si="73"/>
        <v>2658.0821152238814</v>
      </c>
      <c r="I582" s="34">
        <f t="shared" si="74"/>
        <v>540</v>
      </c>
    </row>
    <row r="583" spans="2:9" x14ac:dyDescent="0.4">
      <c r="B583">
        <v>541</v>
      </c>
      <c r="C583" s="40">
        <v>72000</v>
      </c>
      <c r="D583" s="42">
        <f t="shared" si="70"/>
        <v>2.7223737000000003E-5</v>
      </c>
      <c r="E583" s="31">
        <f t="shared" si="71"/>
        <v>-1143.35033</v>
      </c>
      <c r="F583" s="41">
        <v>0.33</v>
      </c>
      <c r="G583" s="31">
        <f t="shared" si="72"/>
        <v>1524.2042124537318</v>
      </c>
      <c r="H583" s="31">
        <f t="shared" si="73"/>
        <v>2667.5545424537318</v>
      </c>
      <c r="I583" s="34">
        <f t="shared" si="74"/>
        <v>541</v>
      </c>
    </row>
    <row r="584" spans="2:9" x14ac:dyDescent="0.4">
      <c r="B584">
        <v>542</v>
      </c>
      <c r="C584" s="40">
        <v>72000</v>
      </c>
      <c r="D584" s="42">
        <f t="shared" si="70"/>
        <v>2.7230694000000004E-5</v>
      </c>
      <c r="E584" s="31">
        <f t="shared" si="71"/>
        <v>-1149.5198599999999</v>
      </c>
      <c r="F584" s="41">
        <v>0.33</v>
      </c>
      <c r="G584" s="31">
        <f t="shared" si="72"/>
        <v>1527.5200049194034</v>
      </c>
      <c r="H584" s="31">
        <f t="shared" si="73"/>
        <v>2677.039864919403</v>
      </c>
      <c r="I584" s="34">
        <f t="shared" si="74"/>
        <v>542</v>
      </c>
    </row>
    <row r="585" spans="2:9" x14ac:dyDescent="0.4">
      <c r="B585">
        <v>543</v>
      </c>
      <c r="C585" s="40">
        <v>72000</v>
      </c>
      <c r="D585" s="42">
        <f t="shared" si="70"/>
        <v>2.7237651000000004E-5</v>
      </c>
      <c r="E585" s="31">
        <f t="shared" si="71"/>
        <v>-1155.7007900000001</v>
      </c>
      <c r="F585" s="41">
        <v>0.33</v>
      </c>
      <c r="G585" s="31">
        <f t="shared" si="72"/>
        <v>1530.8372926208961</v>
      </c>
      <c r="H585" s="31">
        <f t="shared" si="73"/>
        <v>2686.5380826208961</v>
      </c>
      <c r="I585" s="34">
        <f t="shared" si="74"/>
        <v>543</v>
      </c>
    </row>
    <row r="586" spans="2:9" x14ac:dyDescent="0.4">
      <c r="B586">
        <v>544</v>
      </c>
      <c r="C586" s="40">
        <v>72000</v>
      </c>
      <c r="D586" s="42">
        <f t="shared" si="70"/>
        <v>2.7244608000000002E-5</v>
      </c>
      <c r="E586" s="31">
        <f t="shared" si="71"/>
        <v>-1161.89312</v>
      </c>
      <c r="F586" s="41">
        <v>0.33</v>
      </c>
      <c r="G586" s="31">
        <f t="shared" si="72"/>
        <v>1534.1560755582091</v>
      </c>
      <c r="H586" s="31">
        <f t="shared" si="73"/>
        <v>2696.0491955582092</v>
      </c>
      <c r="I586" s="34">
        <f t="shared" si="74"/>
        <v>544</v>
      </c>
    </row>
    <row r="587" spans="2:9" x14ac:dyDescent="0.4">
      <c r="B587">
        <v>545</v>
      </c>
      <c r="C587" s="40">
        <v>72000</v>
      </c>
      <c r="D587" s="42">
        <f t="shared" si="70"/>
        <v>2.7251565000000003E-5</v>
      </c>
      <c r="E587" s="31">
        <f t="shared" si="71"/>
        <v>-1168.0968500000001</v>
      </c>
      <c r="F587" s="41">
        <v>0.33</v>
      </c>
      <c r="G587" s="31">
        <f t="shared" si="72"/>
        <v>1537.4763537313436</v>
      </c>
      <c r="H587" s="31">
        <f t="shared" si="73"/>
        <v>2705.5732037313437</v>
      </c>
      <c r="I587" s="34">
        <f t="shared" si="74"/>
        <v>545</v>
      </c>
    </row>
    <row r="588" spans="2:9" x14ac:dyDescent="0.4">
      <c r="B588">
        <v>546</v>
      </c>
      <c r="C588" s="40">
        <v>72000</v>
      </c>
      <c r="D588" s="42">
        <f t="shared" si="70"/>
        <v>2.7258522000000004E-5</v>
      </c>
      <c r="E588" s="31">
        <f t="shared" si="71"/>
        <v>-1174.3119800000002</v>
      </c>
      <c r="F588" s="41">
        <v>0.33</v>
      </c>
      <c r="G588" s="31">
        <f t="shared" si="72"/>
        <v>1540.7981271402989</v>
      </c>
      <c r="H588" s="31">
        <f t="shared" si="73"/>
        <v>2715.1101071402991</v>
      </c>
      <c r="I588" s="34">
        <f t="shared" si="74"/>
        <v>546</v>
      </c>
    </row>
    <row r="589" spans="2:9" x14ac:dyDescent="0.4">
      <c r="B589">
        <v>547</v>
      </c>
      <c r="C589" s="40">
        <v>72000</v>
      </c>
      <c r="D589" s="42">
        <f t="shared" si="70"/>
        <v>2.7265479000000001E-5</v>
      </c>
      <c r="E589" s="31">
        <f t="shared" si="71"/>
        <v>-1180.5385100000001</v>
      </c>
      <c r="F589" s="41">
        <v>0.33</v>
      </c>
      <c r="G589" s="31">
        <f t="shared" si="72"/>
        <v>1544.1213957850748</v>
      </c>
      <c r="H589" s="31">
        <f t="shared" si="73"/>
        <v>2724.6599057850749</v>
      </c>
      <c r="I589" s="34">
        <f t="shared" si="74"/>
        <v>547</v>
      </c>
    </row>
    <row r="590" spans="2:9" x14ac:dyDescent="0.4">
      <c r="B590">
        <v>548</v>
      </c>
      <c r="C590" s="40">
        <v>72000</v>
      </c>
      <c r="D590" s="42">
        <f t="shared" si="70"/>
        <v>2.7272436000000002E-5</v>
      </c>
      <c r="E590" s="31">
        <f t="shared" si="71"/>
        <v>-1186.7764400000001</v>
      </c>
      <c r="F590" s="41">
        <v>0.33</v>
      </c>
      <c r="G590" s="31">
        <f t="shared" si="72"/>
        <v>1547.446159665672</v>
      </c>
      <c r="H590" s="31">
        <f t="shared" si="73"/>
        <v>2734.2225996656721</v>
      </c>
      <c r="I590" s="34">
        <f t="shared" si="74"/>
        <v>548</v>
      </c>
    </row>
    <row r="591" spans="2:9" x14ac:dyDescent="0.4">
      <c r="B591">
        <v>549</v>
      </c>
      <c r="C591" s="40">
        <v>72000</v>
      </c>
      <c r="D591" s="42">
        <f t="shared" si="70"/>
        <v>2.7279393000000003E-5</v>
      </c>
      <c r="E591" s="31">
        <f t="shared" si="71"/>
        <v>-1193.02577</v>
      </c>
      <c r="F591" s="41">
        <v>0.33</v>
      </c>
      <c r="G591" s="31">
        <f t="shared" si="72"/>
        <v>1550.7724187820897</v>
      </c>
      <c r="H591" s="31">
        <f t="shared" si="73"/>
        <v>2743.7981887820897</v>
      </c>
      <c r="I591" s="34">
        <f t="shared" si="74"/>
        <v>549</v>
      </c>
    </row>
    <row r="592" spans="2:9" x14ac:dyDescent="0.4">
      <c r="B592">
        <v>550</v>
      </c>
      <c r="C592" s="40">
        <v>72000</v>
      </c>
      <c r="D592" s="42">
        <f t="shared" si="70"/>
        <v>2.7286350000000003E-5</v>
      </c>
      <c r="E592" s="31">
        <f t="shared" si="71"/>
        <v>-1199.2864999999999</v>
      </c>
      <c r="F592" s="41">
        <v>0.33</v>
      </c>
      <c r="G592" s="31">
        <f t="shared" si="72"/>
        <v>1554.1001731343285</v>
      </c>
      <c r="H592" s="31">
        <f t="shared" si="73"/>
        <v>2753.3866731343287</v>
      </c>
      <c r="I592" s="34">
        <f t="shared" si="74"/>
        <v>550</v>
      </c>
    </row>
    <row r="593" spans="2:9" x14ac:dyDescent="0.4">
      <c r="B593">
        <v>551</v>
      </c>
      <c r="C593" s="40">
        <v>72000</v>
      </c>
      <c r="D593" s="42">
        <f t="shared" si="70"/>
        <v>2.7293307000000004E-5</v>
      </c>
      <c r="E593" s="31">
        <f t="shared" si="71"/>
        <v>-1205.5586300000002</v>
      </c>
      <c r="F593" s="41">
        <v>0.33</v>
      </c>
      <c r="G593" s="31">
        <f t="shared" si="72"/>
        <v>1557.4294227223884</v>
      </c>
      <c r="H593" s="31">
        <f t="shared" si="73"/>
        <v>2762.9880527223886</v>
      </c>
      <c r="I593" s="34">
        <f t="shared" si="74"/>
        <v>551</v>
      </c>
    </row>
    <row r="594" spans="2:9" x14ac:dyDescent="0.4">
      <c r="B594">
        <v>552</v>
      </c>
      <c r="C594" s="40">
        <v>72000</v>
      </c>
      <c r="D594" s="42">
        <f t="shared" si="70"/>
        <v>2.7300264000000002E-5</v>
      </c>
      <c r="E594" s="31">
        <f t="shared" si="71"/>
        <v>-1211.8421600000001</v>
      </c>
      <c r="F594" s="41">
        <v>0.33</v>
      </c>
      <c r="G594" s="31">
        <f t="shared" si="72"/>
        <v>1560.760167546269</v>
      </c>
      <c r="H594" s="31">
        <f t="shared" si="73"/>
        <v>2772.6023275462694</v>
      </c>
      <c r="I594" s="34">
        <f t="shared" si="74"/>
        <v>552</v>
      </c>
    </row>
    <row r="595" spans="2:9" x14ac:dyDescent="0.4">
      <c r="B595">
        <v>553</v>
      </c>
      <c r="C595" s="40">
        <v>72000</v>
      </c>
      <c r="D595" s="42">
        <f t="shared" si="70"/>
        <v>2.7307221000000003E-5</v>
      </c>
      <c r="E595" s="31">
        <f t="shared" si="71"/>
        <v>-1218.1370899999999</v>
      </c>
      <c r="F595" s="41">
        <v>0.33</v>
      </c>
      <c r="G595" s="31">
        <f t="shared" si="72"/>
        <v>1564.0924076059703</v>
      </c>
      <c r="H595" s="31">
        <f t="shared" si="73"/>
        <v>2782.2294976059702</v>
      </c>
      <c r="I595" s="34">
        <f t="shared" si="74"/>
        <v>553</v>
      </c>
    </row>
    <row r="596" spans="2:9" x14ac:dyDescent="0.4">
      <c r="B596">
        <v>554</v>
      </c>
      <c r="C596" s="40">
        <v>72000</v>
      </c>
      <c r="D596" s="42">
        <f t="shared" si="70"/>
        <v>2.7314178000000003E-5</v>
      </c>
      <c r="E596" s="31">
        <f t="shared" si="71"/>
        <v>-1224.4434200000001</v>
      </c>
      <c r="F596" s="41">
        <v>0.33</v>
      </c>
      <c r="G596" s="31">
        <f t="shared" si="72"/>
        <v>1567.426142901493</v>
      </c>
      <c r="H596" s="31">
        <f t="shared" si="73"/>
        <v>2791.8695629014928</v>
      </c>
      <c r="I596" s="34">
        <f t="shared" si="74"/>
        <v>554</v>
      </c>
    </row>
    <row r="597" spans="2:9" x14ac:dyDescent="0.4">
      <c r="B597">
        <v>555</v>
      </c>
      <c r="C597" s="40">
        <v>72000</v>
      </c>
      <c r="D597" s="42">
        <f t="shared" si="70"/>
        <v>2.7321135000000001E-5</v>
      </c>
      <c r="E597" s="31">
        <f t="shared" si="71"/>
        <v>-1230.76115</v>
      </c>
      <c r="F597" s="41">
        <v>0.33</v>
      </c>
      <c r="G597" s="31">
        <f t="shared" si="72"/>
        <v>1570.7613734328359</v>
      </c>
      <c r="H597" s="31">
        <f t="shared" si="73"/>
        <v>2801.5225234328359</v>
      </c>
      <c r="I597" s="34">
        <f t="shared" si="74"/>
        <v>555</v>
      </c>
    </row>
    <row r="598" spans="2:9" x14ac:dyDescent="0.4">
      <c r="B598">
        <v>556</v>
      </c>
      <c r="C598" s="40">
        <v>72000</v>
      </c>
      <c r="D598" s="42">
        <f t="shared" si="70"/>
        <v>2.7328092000000002E-5</v>
      </c>
      <c r="E598" s="31">
        <f t="shared" si="71"/>
        <v>-1237.0902799999999</v>
      </c>
      <c r="F598" s="41">
        <v>0.33</v>
      </c>
      <c r="G598" s="31">
        <f t="shared" si="72"/>
        <v>1574.0980992000002</v>
      </c>
      <c r="H598" s="31">
        <f t="shared" si="73"/>
        <v>2811.1883791999999</v>
      </c>
      <c r="I598" s="34">
        <f t="shared" si="74"/>
        <v>556</v>
      </c>
    </row>
    <row r="599" spans="2:9" x14ac:dyDescent="0.4">
      <c r="B599">
        <v>557</v>
      </c>
      <c r="C599" s="40">
        <v>72000</v>
      </c>
      <c r="D599" s="42">
        <f t="shared" si="70"/>
        <v>2.7335049000000002E-5</v>
      </c>
      <c r="E599" s="31">
        <f t="shared" si="71"/>
        <v>-1243.4308100000001</v>
      </c>
      <c r="F599" s="41">
        <v>0.33</v>
      </c>
      <c r="G599" s="31">
        <f t="shared" si="72"/>
        <v>1577.4363202029854</v>
      </c>
      <c r="H599" s="31">
        <f t="shared" si="73"/>
        <v>2820.8671302029852</v>
      </c>
      <c r="I599" s="34">
        <f t="shared" si="74"/>
        <v>557</v>
      </c>
    </row>
    <row r="600" spans="2:9" x14ac:dyDescent="0.4">
      <c r="B600">
        <v>558</v>
      </c>
      <c r="C600" s="40">
        <v>72000</v>
      </c>
      <c r="D600" s="42">
        <f t="shared" si="70"/>
        <v>2.7342006000000003E-5</v>
      </c>
      <c r="E600" s="31">
        <f t="shared" si="71"/>
        <v>-1249.7827400000001</v>
      </c>
      <c r="F600" s="41">
        <v>0.33</v>
      </c>
      <c r="G600" s="31">
        <f t="shared" si="72"/>
        <v>1580.7760364417916</v>
      </c>
      <c r="H600" s="31">
        <f t="shared" si="73"/>
        <v>2830.5587764417915</v>
      </c>
      <c r="I600" s="34">
        <f t="shared" si="74"/>
        <v>558</v>
      </c>
    </row>
    <row r="601" spans="2:9" x14ac:dyDescent="0.4">
      <c r="B601">
        <v>559</v>
      </c>
      <c r="C601" s="40">
        <v>72000</v>
      </c>
      <c r="D601" s="42">
        <f t="shared" si="70"/>
        <v>2.7348963000000004E-5</v>
      </c>
      <c r="E601" s="31">
        <f t="shared" si="71"/>
        <v>-1256.1460700000002</v>
      </c>
      <c r="F601" s="41">
        <v>0.33</v>
      </c>
      <c r="G601" s="31">
        <f t="shared" si="72"/>
        <v>1584.1172479164184</v>
      </c>
      <c r="H601" s="31">
        <f t="shared" si="73"/>
        <v>2840.2633179164186</v>
      </c>
      <c r="I601" s="34">
        <f t="shared" si="74"/>
        <v>559</v>
      </c>
    </row>
    <row r="602" spans="2:9" x14ac:dyDescent="0.4">
      <c r="B602">
        <v>560</v>
      </c>
      <c r="C602" s="40">
        <v>72000</v>
      </c>
      <c r="D602" s="42">
        <f t="shared" si="70"/>
        <v>2.7355920000000002E-5</v>
      </c>
      <c r="E602" s="31">
        <f t="shared" si="71"/>
        <v>-1262.5208</v>
      </c>
      <c r="F602" s="41">
        <v>0.33</v>
      </c>
      <c r="G602" s="31">
        <f t="shared" si="72"/>
        <v>1587.459954626866</v>
      </c>
      <c r="H602" s="31">
        <f t="shared" si="73"/>
        <v>2849.9807546268657</v>
      </c>
      <c r="I602" s="34">
        <f t="shared" si="74"/>
        <v>560</v>
      </c>
    </row>
    <row r="603" spans="2:9" x14ac:dyDescent="0.4">
      <c r="B603">
        <v>561</v>
      </c>
      <c r="C603" s="40">
        <v>72000</v>
      </c>
      <c r="D603" s="42">
        <f t="shared" si="70"/>
        <v>2.7362877000000002E-5</v>
      </c>
      <c r="E603" s="31">
        <f t="shared" si="71"/>
        <v>-1268.9069300000001</v>
      </c>
      <c r="F603" s="41">
        <v>0.33</v>
      </c>
      <c r="G603" s="31">
        <f t="shared" si="72"/>
        <v>1590.8041565731346</v>
      </c>
      <c r="H603" s="31">
        <f t="shared" si="73"/>
        <v>2859.7110865731347</v>
      </c>
      <c r="I603" s="34">
        <f t="shared" si="74"/>
        <v>561</v>
      </c>
    </row>
    <row r="604" spans="2:9" x14ac:dyDescent="0.4">
      <c r="B604">
        <v>562</v>
      </c>
      <c r="C604" s="40">
        <v>72000</v>
      </c>
      <c r="D604" s="42">
        <f t="shared" si="70"/>
        <v>2.7369834000000003E-5</v>
      </c>
      <c r="E604" s="31">
        <f t="shared" si="71"/>
        <v>-1275.3044600000001</v>
      </c>
      <c r="F604" s="41">
        <v>0.33</v>
      </c>
      <c r="G604" s="31">
        <f t="shared" si="72"/>
        <v>1594.1498537552243</v>
      </c>
      <c r="H604" s="31">
        <f t="shared" si="73"/>
        <v>2869.4543137552246</v>
      </c>
      <c r="I604" s="34">
        <f t="shared" si="74"/>
        <v>562</v>
      </c>
    </row>
    <row r="605" spans="2:9" x14ac:dyDescent="0.4">
      <c r="B605">
        <v>563</v>
      </c>
      <c r="C605" s="40">
        <v>72000</v>
      </c>
      <c r="D605" s="42">
        <f t="shared" si="70"/>
        <v>2.7376791000000004E-5</v>
      </c>
      <c r="E605" s="31">
        <f t="shared" si="71"/>
        <v>-1281.7133900000001</v>
      </c>
      <c r="F605" s="41">
        <v>0.33</v>
      </c>
      <c r="G605" s="31">
        <f t="shared" si="72"/>
        <v>1597.4970461731348</v>
      </c>
      <c r="H605" s="31">
        <f t="shared" si="73"/>
        <v>2879.2104361731349</v>
      </c>
      <c r="I605" s="34">
        <f t="shared" si="74"/>
        <v>563</v>
      </c>
    </row>
    <row r="606" spans="2:9" x14ac:dyDescent="0.4">
      <c r="B606">
        <v>564</v>
      </c>
      <c r="C606" s="40">
        <v>72000</v>
      </c>
      <c r="D606" s="42">
        <f t="shared" si="70"/>
        <v>2.7383748000000005E-5</v>
      </c>
      <c r="E606" s="31">
        <f t="shared" si="71"/>
        <v>-1288.13372</v>
      </c>
      <c r="F606" s="41">
        <v>0.33</v>
      </c>
      <c r="G606" s="31">
        <f t="shared" si="72"/>
        <v>1600.8457338268661</v>
      </c>
      <c r="H606" s="31">
        <f t="shared" si="73"/>
        <v>2888.9794538268661</v>
      </c>
      <c r="I606" s="34">
        <f t="shared" si="74"/>
        <v>564</v>
      </c>
    </row>
    <row r="607" spans="2:9" x14ac:dyDescent="0.4">
      <c r="B607">
        <v>565</v>
      </c>
      <c r="C607" s="40">
        <v>72000</v>
      </c>
      <c r="D607" s="42">
        <f t="shared" si="70"/>
        <v>2.7390705000000002E-5</v>
      </c>
      <c r="E607" s="31">
        <f t="shared" si="71"/>
        <v>-1294.5654500000001</v>
      </c>
      <c r="F607" s="41">
        <v>0.33</v>
      </c>
      <c r="G607" s="31">
        <f t="shared" si="72"/>
        <v>1604.1959167164182</v>
      </c>
      <c r="H607" s="31">
        <f t="shared" si="73"/>
        <v>2898.7613667164183</v>
      </c>
      <c r="I607" s="34">
        <f t="shared" si="74"/>
        <v>565</v>
      </c>
    </row>
    <row r="608" spans="2:9" x14ac:dyDescent="0.4">
      <c r="B608">
        <v>566</v>
      </c>
      <c r="C608" s="40">
        <v>72000</v>
      </c>
      <c r="D608" s="42">
        <f t="shared" si="70"/>
        <v>2.7397662000000003E-5</v>
      </c>
      <c r="E608" s="31">
        <f t="shared" si="71"/>
        <v>-1301.0085800000002</v>
      </c>
      <c r="F608" s="41">
        <v>0.33</v>
      </c>
      <c r="G608" s="31">
        <f t="shared" si="72"/>
        <v>1607.5475948417911</v>
      </c>
      <c r="H608" s="31">
        <f t="shared" si="73"/>
        <v>2908.5561748417913</v>
      </c>
      <c r="I608" s="34">
        <f t="shared" si="74"/>
        <v>566</v>
      </c>
    </row>
    <row r="609" spans="2:9" x14ac:dyDescent="0.4">
      <c r="B609">
        <v>567</v>
      </c>
      <c r="C609" s="40">
        <v>72000</v>
      </c>
      <c r="D609" s="42">
        <f t="shared" si="70"/>
        <v>2.7404619000000004E-5</v>
      </c>
      <c r="E609" s="31">
        <f t="shared" si="71"/>
        <v>-1307.4631099999999</v>
      </c>
      <c r="F609" s="41">
        <v>0.33</v>
      </c>
      <c r="G609" s="31">
        <f t="shared" si="72"/>
        <v>1610.9007682029853</v>
      </c>
      <c r="H609" s="31">
        <f t="shared" si="73"/>
        <v>2918.3638782029852</v>
      </c>
      <c r="I609" s="34">
        <f t="shared" si="74"/>
        <v>567</v>
      </c>
    </row>
    <row r="610" spans="2:9" x14ac:dyDescent="0.4">
      <c r="B610">
        <v>568</v>
      </c>
      <c r="C610" s="40">
        <v>72000</v>
      </c>
      <c r="D610" s="42">
        <f t="shared" si="70"/>
        <v>2.7411576000000001E-5</v>
      </c>
      <c r="E610" s="31">
        <f t="shared" si="71"/>
        <v>-1313.9290400000002</v>
      </c>
      <c r="F610" s="41">
        <v>0.33</v>
      </c>
      <c r="G610" s="31">
        <f t="shared" si="72"/>
        <v>1614.2554368000003</v>
      </c>
      <c r="H610" s="31">
        <f t="shared" si="73"/>
        <v>2928.1844768000005</v>
      </c>
      <c r="I610" s="34">
        <f t="shared" si="74"/>
        <v>568</v>
      </c>
    </row>
    <row r="611" spans="2:9" x14ac:dyDescent="0.4">
      <c r="B611">
        <v>569</v>
      </c>
      <c r="C611" s="40">
        <v>72000</v>
      </c>
      <c r="D611" s="42">
        <f t="shared" si="70"/>
        <v>2.7418533000000002E-5</v>
      </c>
      <c r="E611" s="31">
        <f t="shared" si="71"/>
        <v>-1320.4063700000002</v>
      </c>
      <c r="F611" s="41">
        <v>0.33</v>
      </c>
      <c r="G611" s="31">
        <f t="shared" si="72"/>
        <v>1617.6116006328361</v>
      </c>
      <c r="H611" s="31">
        <f t="shared" si="73"/>
        <v>2938.0179706328363</v>
      </c>
      <c r="I611" s="34">
        <f t="shared" si="74"/>
        <v>569</v>
      </c>
    </row>
    <row r="612" spans="2:9" x14ac:dyDescent="0.4">
      <c r="B612">
        <v>570</v>
      </c>
      <c r="C612" s="40">
        <v>72000</v>
      </c>
      <c r="D612" s="42">
        <f t="shared" si="70"/>
        <v>2.7425490000000003E-5</v>
      </c>
      <c r="E612" s="31">
        <f t="shared" si="71"/>
        <v>-1326.8951</v>
      </c>
      <c r="F612" s="41">
        <v>0.33</v>
      </c>
      <c r="G612" s="31">
        <f t="shared" si="72"/>
        <v>1620.9692597014928</v>
      </c>
      <c r="H612" s="31">
        <f t="shared" si="73"/>
        <v>2947.8643597014925</v>
      </c>
      <c r="I612" s="34">
        <f t="shared" si="74"/>
        <v>570</v>
      </c>
    </row>
    <row r="613" spans="2:9" x14ac:dyDescent="0.4">
      <c r="B613">
        <v>571</v>
      </c>
      <c r="C613" s="40">
        <v>72000</v>
      </c>
      <c r="D613" s="42">
        <f t="shared" si="70"/>
        <v>2.7432447000000004E-5</v>
      </c>
      <c r="E613" s="31">
        <f t="shared" si="71"/>
        <v>-1333.3952300000001</v>
      </c>
      <c r="F613" s="41">
        <v>0.33</v>
      </c>
      <c r="G613" s="31">
        <f t="shared" si="72"/>
        <v>1624.3284140059707</v>
      </c>
      <c r="H613" s="31">
        <f t="shared" si="73"/>
        <v>2957.7236440059705</v>
      </c>
      <c r="I613" s="34">
        <f t="shared" si="74"/>
        <v>571</v>
      </c>
    </row>
    <row r="614" spans="2:9" x14ac:dyDescent="0.4">
      <c r="B614">
        <v>572</v>
      </c>
      <c r="C614" s="40">
        <v>72000</v>
      </c>
      <c r="D614" s="42">
        <f t="shared" si="70"/>
        <v>2.7439404000000005E-5</v>
      </c>
      <c r="E614" s="31">
        <f t="shared" si="71"/>
        <v>-1339.9067600000001</v>
      </c>
      <c r="F614" s="41">
        <v>0.33</v>
      </c>
      <c r="G614" s="31">
        <f t="shared" si="72"/>
        <v>1627.6890635462689</v>
      </c>
      <c r="H614" s="31">
        <f t="shared" si="73"/>
        <v>2967.595823546269</v>
      </c>
      <c r="I614" s="34">
        <f t="shared" si="74"/>
        <v>572</v>
      </c>
    </row>
    <row r="615" spans="2:9" x14ac:dyDescent="0.4">
      <c r="B615">
        <v>573</v>
      </c>
      <c r="C615" s="40">
        <v>72000</v>
      </c>
      <c r="D615" s="42">
        <f t="shared" si="70"/>
        <v>2.7446361000000002E-5</v>
      </c>
      <c r="E615" s="31">
        <f t="shared" si="71"/>
        <v>-1346.4296900000002</v>
      </c>
      <c r="F615" s="41">
        <v>0.33</v>
      </c>
      <c r="G615" s="31">
        <f t="shared" si="72"/>
        <v>1631.0512083223884</v>
      </c>
      <c r="H615" s="31">
        <f t="shared" si="73"/>
        <v>2977.4808983223884</v>
      </c>
      <c r="I615" s="34">
        <f t="shared" si="74"/>
        <v>573</v>
      </c>
    </row>
    <row r="616" spans="2:9" x14ac:dyDescent="0.4">
      <c r="B616">
        <v>574</v>
      </c>
      <c r="C616" s="40">
        <v>72000</v>
      </c>
      <c r="D616" s="42">
        <f t="shared" si="70"/>
        <v>2.7453318000000003E-5</v>
      </c>
      <c r="E616" s="31">
        <f t="shared" si="71"/>
        <v>-1352.9640200000001</v>
      </c>
      <c r="F616" s="41">
        <v>0.33</v>
      </c>
      <c r="G616" s="31">
        <f t="shared" si="72"/>
        <v>1634.4148483343288</v>
      </c>
      <c r="H616" s="31">
        <f t="shared" si="73"/>
        <v>2987.3788683343291</v>
      </c>
      <c r="I616" s="34">
        <f t="shared" si="74"/>
        <v>574</v>
      </c>
    </row>
    <row r="617" spans="2:9" x14ac:dyDescent="0.4">
      <c r="B617">
        <v>575</v>
      </c>
      <c r="C617" s="40">
        <v>72000</v>
      </c>
      <c r="D617" s="42">
        <f t="shared" si="70"/>
        <v>2.7460275000000004E-5</v>
      </c>
      <c r="E617" s="31">
        <f t="shared" si="71"/>
        <v>-1359.5097499999999</v>
      </c>
      <c r="F617" s="41">
        <v>0.33</v>
      </c>
      <c r="G617" s="31">
        <f t="shared" si="72"/>
        <v>1637.7799835820899</v>
      </c>
      <c r="H617" s="31">
        <f t="shared" si="73"/>
        <v>2997.2897335820899</v>
      </c>
      <c r="I617" s="34">
        <f t="shared" si="74"/>
        <v>575</v>
      </c>
    </row>
    <row r="618" spans="2:9" x14ac:dyDescent="0.4">
      <c r="B618">
        <v>576</v>
      </c>
      <c r="C618" s="40">
        <v>72000</v>
      </c>
      <c r="D618" s="42">
        <f t="shared" si="70"/>
        <v>2.7467232000000001E-5</v>
      </c>
      <c r="E618" s="31">
        <f t="shared" si="71"/>
        <v>-1366.0668800000001</v>
      </c>
      <c r="F618" s="41">
        <v>0.33</v>
      </c>
      <c r="G618" s="31">
        <f t="shared" si="72"/>
        <v>1641.1466140656719</v>
      </c>
      <c r="H618" s="31">
        <f t="shared" si="73"/>
        <v>3007.213494065672</v>
      </c>
      <c r="I618" s="34">
        <f t="shared" si="74"/>
        <v>576</v>
      </c>
    </row>
    <row r="619" spans="2:9" x14ac:dyDescent="0.4">
      <c r="B619">
        <v>577</v>
      </c>
      <c r="C619" s="40">
        <v>72000</v>
      </c>
      <c r="D619" s="42">
        <f t="shared" si="70"/>
        <v>2.7474189000000002E-5</v>
      </c>
      <c r="E619" s="31">
        <f t="shared" si="71"/>
        <v>-1372.6354100000001</v>
      </c>
      <c r="F619" s="41">
        <v>0.33</v>
      </c>
      <c r="G619" s="31">
        <f t="shared" si="72"/>
        <v>1644.5147397850751</v>
      </c>
      <c r="H619" s="31">
        <f t="shared" si="73"/>
        <v>3017.150149785075</v>
      </c>
      <c r="I619" s="34">
        <f t="shared" si="74"/>
        <v>577</v>
      </c>
    </row>
    <row r="620" spans="2:9" x14ac:dyDescent="0.4">
      <c r="B620">
        <v>578</v>
      </c>
      <c r="C620" s="40">
        <v>72000</v>
      </c>
      <c r="D620" s="42">
        <f t="shared" si="70"/>
        <v>2.7481146000000003E-5</v>
      </c>
      <c r="E620" s="31">
        <f t="shared" si="71"/>
        <v>-1379.21534</v>
      </c>
      <c r="F620" s="41">
        <v>0.33</v>
      </c>
      <c r="G620" s="31">
        <f t="shared" si="72"/>
        <v>1647.8843607402989</v>
      </c>
      <c r="H620" s="31">
        <f t="shared" si="73"/>
        <v>3027.0997007402989</v>
      </c>
      <c r="I620" s="34">
        <f t="shared" si="74"/>
        <v>578</v>
      </c>
    </row>
    <row r="621" spans="2:9" x14ac:dyDescent="0.4">
      <c r="B621">
        <v>579</v>
      </c>
      <c r="C621" s="40">
        <v>72000</v>
      </c>
      <c r="D621" s="42">
        <f t="shared" si="70"/>
        <v>2.7488103000000004E-5</v>
      </c>
      <c r="E621" s="31">
        <f t="shared" si="71"/>
        <v>-1385.8066700000002</v>
      </c>
      <c r="F621" s="41">
        <v>0.33</v>
      </c>
      <c r="G621" s="31">
        <f t="shared" si="72"/>
        <v>1651.2554769313438</v>
      </c>
      <c r="H621" s="31">
        <f t="shared" si="73"/>
        <v>3037.0621469313437</v>
      </c>
      <c r="I621" s="34">
        <f t="shared" si="74"/>
        <v>579</v>
      </c>
    </row>
    <row r="622" spans="2:9" x14ac:dyDescent="0.4">
      <c r="B622">
        <v>580</v>
      </c>
      <c r="C622" s="40">
        <v>72000</v>
      </c>
      <c r="D622" s="42">
        <f t="shared" si="70"/>
        <v>2.7495060000000004E-5</v>
      </c>
      <c r="E622" s="31">
        <f t="shared" si="71"/>
        <v>-1392.4094</v>
      </c>
      <c r="F622" s="41">
        <v>0.33</v>
      </c>
      <c r="G622" s="31">
        <f t="shared" si="72"/>
        <v>1654.6280883582094</v>
      </c>
      <c r="H622" s="31">
        <f t="shared" si="73"/>
        <v>3047.0374883582094</v>
      </c>
      <c r="I622" s="34">
        <f t="shared" si="74"/>
        <v>580</v>
      </c>
    </row>
    <row r="623" spans="2:9" x14ac:dyDescent="0.4">
      <c r="B623">
        <v>581</v>
      </c>
      <c r="C623" s="40">
        <v>72000</v>
      </c>
      <c r="D623" s="42">
        <f t="shared" si="70"/>
        <v>2.7502017000000002E-5</v>
      </c>
      <c r="E623" s="31">
        <f t="shared" si="71"/>
        <v>-1399.0235299999999</v>
      </c>
      <c r="F623" s="41">
        <v>0.33</v>
      </c>
      <c r="G623" s="31">
        <f t="shared" si="72"/>
        <v>1658.0021950208959</v>
      </c>
      <c r="H623" s="31">
        <f t="shared" si="73"/>
        <v>3057.0257250208961</v>
      </c>
      <c r="I623" s="34">
        <f t="shared" si="74"/>
        <v>581</v>
      </c>
    </row>
    <row r="624" spans="2:9" x14ac:dyDescent="0.4">
      <c r="B624">
        <v>582</v>
      </c>
      <c r="C624" s="40">
        <v>72000</v>
      </c>
      <c r="D624" s="42">
        <f t="shared" si="70"/>
        <v>2.7508974000000003E-5</v>
      </c>
      <c r="E624" s="31">
        <f t="shared" si="71"/>
        <v>-1405.6490600000002</v>
      </c>
      <c r="F624" s="41">
        <v>0.33</v>
      </c>
      <c r="G624" s="31">
        <f t="shared" si="72"/>
        <v>1661.3777969194034</v>
      </c>
      <c r="H624" s="31">
        <f t="shared" si="73"/>
        <v>3067.0268569194036</v>
      </c>
      <c r="I624" s="34">
        <f t="shared" si="74"/>
        <v>582</v>
      </c>
    </row>
    <row r="625" spans="2:9" x14ac:dyDescent="0.4">
      <c r="B625">
        <v>583</v>
      </c>
      <c r="C625" s="40">
        <v>72000</v>
      </c>
      <c r="D625" s="42">
        <f t="shared" si="70"/>
        <v>2.7515931000000003E-5</v>
      </c>
      <c r="E625" s="31">
        <f t="shared" si="71"/>
        <v>-1412.2859900000001</v>
      </c>
      <c r="F625" s="41">
        <v>0.33</v>
      </c>
      <c r="G625" s="31">
        <f t="shared" si="72"/>
        <v>1664.7548940537315</v>
      </c>
      <c r="H625" s="31">
        <f t="shared" si="73"/>
        <v>3077.0408840537316</v>
      </c>
      <c r="I625" s="34">
        <f t="shared" si="74"/>
        <v>583</v>
      </c>
    </row>
    <row r="626" spans="2:9" x14ac:dyDescent="0.4">
      <c r="B626">
        <v>584</v>
      </c>
      <c r="C626" s="40">
        <v>72000</v>
      </c>
      <c r="D626" s="42">
        <f t="shared" si="70"/>
        <v>2.7522888000000001E-5</v>
      </c>
      <c r="E626" s="31">
        <f t="shared" si="71"/>
        <v>-1418.9343200000001</v>
      </c>
      <c r="F626" s="41">
        <v>0.33</v>
      </c>
      <c r="G626" s="31">
        <f t="shared" si="72"/>
        <v>1668.1334864238809</v>
      </c>
      <c r="H626" s="31">
        <f t="shared" si="73"/>
        <v>3087.0678064238809</v>
      </c>
      <c r="I626" s="34">
        <f t="shared" si="74"/>
        <v>584</v>
      </c>
    </row>
    <row r="627" spans="2:9" x14ac:dyDescent="0.4">
      <c r="B627">
        <v>585</v>
      </c>
      <c r="C627" s="40">
        <v>72000</v>
      </c>
      <c r="D627" s="42">
        <f t="shared" si="70"/>
        <v>2.7529845000000002E-5</v>
      </c>
      <c r="E627" s="31">
        <f t="shared" si="71"/>
        <v>-1425.5940500000002</v>
      </c>
      <c r="F627" s="41">
        <v>0.33</v>
      </c>
      <c r="G627" s="31">
        <f t="shared" si="72"/>
        <v>1671.5135740298508</v>
      </c>
      <c r="H627" s="31">
        <f t="shared" si="73"/>
        <v>3097.1076240298507</v>
      </c>
      <c r="I627" s="34">
        <f t="shared" si="74"/>
        <v>585</v>
      </c>
    </row>
    <row r="628" spans="2:9" x14ac:dyDescent="0.4">
      <c r="B628">
        <v>586</v>
      </c>
      <c r="C628" s="40">
        <v>72000</v>
      </c>
      <c r="D628" s="42">
        <f t="shared" si="70"/>
        <v>2.7536802000000003E-5</v>
      </c>
      <c r="E628" s="31">
        <f t="shared" si="71"/>
        <v>-1432.2651800000001</v>
      </c>
      <c r="F628" s="41">
        <v>0.33</v>
      </c>
      <c r="G628" s="31">
        <f t="shared" si="72"/>
        <v>1674.8951568716423</v>
      </c>
      <c r="H628" s="31">
        <f t="shared" si="73"/>
        <v>3107.1603368716424</v>
      </c>
      <c r="I628" s="34">
        <f t="shared" si="74"/>
        <v>586</v>
      </c>
    </row>
    <row r="629" spans="2:9" x14ac:dyDescent="0.4">
      <c r="B629">
        <v>587</v>
      </c>
      <c r="C629" s="40">
        <v>72000</v>
      </c>
      <c r="D629" s="42">
        <f t="shared" si="70"/>
        <v>2.7543759000000003E-5</v>
      </c>
      <c r="E629" s="31">
        <f t="shared" si="71"/>
        <v>-1438.9477100000001</v>
      </c>
      <c r="F629" s="41">
        <v>0.33</v>
      </c>
      <c r="G629" s="31">
        <f t="shared" si="72"/>
        <v>1678.2782349492543</v>
      </c>
      <c r="H629" s="31">
        <f t="shared" si="73"/>
        <v>3117.2259449492544</v>
      </c>
      <c r="I629" s="34">
        <f t="shared" si="74"/>
        <v>587</v>
      </c>
    </row>
    <row r="630" spans="2:9" x14ac:dyDescent="0.4">
      <c r="B630">
        <v>588</v>
      </c>
      <c r="C630" s="40">
        <v>72000</v>
      </c>
      <c r="D630" s="42">
        <f t="shared" si="70"/>
        <v>2.7550716000000004E-5</v>
      </c>
      <c r="E630" s="31">
        <f t="shared" si="71"/>
        <v>-1445.6416400000001</v>
      </c>
      <c r="F630" s="41">
        <v>0.33</v>
      </c>
      <c r="G630" s="31">
        <f t="shared" si="72"/>
        <v>1681.6628082626869</v>
      </c>
      <c r="H630" s="31">
        <f t="shared" si="73"/>
        <v>3127.3044482626869</v>
      </c>
      <c r="I630" s="34">
        <f t="shared" si="74"/>
        <v>588</v>
      </c>
    </row>
    <row r="631" spans="2:9" x14ac:dyDescent="0.4">
      <c r="B631">
        <v>589</v>
      </c>
      <c r="C631" s="40">
        <v>72000</v>
      </c>
      <c r="D631" s="42">
        <f t="shared" si="70"/>
        <v>2.7557673000000002E-5</v>
      </c>
      <c r="E631" s="31">
        <f t="shared" si="71"/>
        <v>-1452.3469700000001</v>
      </c>
      <c r="F631" s="41">
        <v>0.33</v>
      </c>
      <c r="G631" s="31">
        <f t="shared" si="72"/>
        <v>1685.0488768119405</v>
      </c>
      <c r="H631" s="31">
        <f t="shared" si="73"/>
        <v>3137.3958468119408</v>
      </c>
      <c r="I631" s="34">
        <f t="shared" si="74"/>
        <v>589</v>
      </c>
    </row>
    <row r="632" spans="2:9" x14ac:dyDescent="0.4">
      <c r="B632">
        <v>590</v>
      </c>
      <c r="C632" s="40">
        <v>72000</v>
      </c>
      <c r="D632" s="42">
        <f t="shared" si="70"/>
        <v>2.7564630000000002E-5</v>
      </c>
      <c r="E632" s="31">
        <f t="shared" si="71"/>
        <v>-1459.0637000000002</v>
      </c>
      <c r="F632" s="41">
        <v>0.33</v>
      </c>
      <c r="G632" s="31">
        <f t="shared" si="72"/>
        <v>1688.4364405970152</v>
      </c>
      <c r="H632" s="31">
        <f t="shared" si="73"/>
        <v>3147.5001405970152</v>
      </c>
      <c r="I632" s="34">
        <f t="shared" si="74"/>
        <v>590</v>
      </c>
    </row>
    <row r="633" spans="2:9" x14ac:dyDescent="0.4">
      <c r="B633">
        <v>591</v>
      </c>
      <c r="C633" s="40">
        <v>72000</v>
      </c>
      <c r="D633" s="42">
        <f t="shared" si="70"/>
        <v>2.7571587000000003E-5</v>
      </c>
      <c r="E633" s="31">
        <f t="shared" si="71"/>
        <v>-1465.7918300000001</v>
      </c>
      <c r="F633" s="41">
        <v>0.33</v>
      </c>
      <c r="G633" s="31">
        <f t="shared" si="72"/>
        <v>1691.8254996179107</v>
      </c>
      <c r="H633" s="31">
        <f t="shared" si="73"/>
        <v>3157.6173296179109</v>
      </c>
      <c r="I633" s="34">
        <f t="shared" si="74"/>
        <v>591</v>
      </c>
    </row>
    <row r="634" spans="2:9" x14ac:dyDescent="0.4">
      <c r="B634">
        <v>592</v>
      </c>
      <c r="C634" s="40">
        <v>72000</v>
      </c>
      <c r="D634" s="42">
        <f t="shared" si="70"/>
        <v>2.7578544000000001E-5</v>
      </c>
      <c r="E634" s="31">
        <f t="shared" si="71"/>
        <v>-1472.5313599999999</v>
      </c>
      <c r="F634" s="41">
        <v>0.33</v>
      </c>
      <c r="G634" s="31">
        <f t="shared" si="72"/>
        <v>1695.2160538746273</v>
      </c>
      <c r="H634" s="31">
        <f t="shared" si="73"/>
        <v>3167.7474138746275</v>
      </c>
      <c r="I634" s="34">
        <f t="shared" si="74"/>
        <v>592</v>
      </c>
    </row>
    <row r="635" spans="2:9" x14ac:dyDescent="0.4">
      <c r="B635">
        <v>593</v>
      </c>
      <c r="C635" s="40">
        <v>72000</v>
      </c>
      <c r="D635" s="42">
        <f t="shared" si="70"/>
        <v>2.7585501000000005E-5</v>
      </c>
      <c r="E635" s="31">
        <f t="shared" si="71"/>
        <v>-1479.2822900000001</v>
      </c>
      <c r="F635" s="41">
        <v>0.33</v>
      </c>
      <c r="G635" s="31">
        <f t="shared" si="72"/>
        <v>1698.6081033671646</v>
      </c>
      <c r="H635" s="31">
        <f t="shared" si="73"/>
        <v>3177.8903933671645</v>
      </c>
      <c r="I635" s="34">
        <f t="shared" si="74"/>
        <v>593</v>
      </c>
    </row>
    <row r="636" spans="2:9" x14ac:dyDescent="0.4">
      <c r="B636">
        <v>594</v>
      </c>
      <c r="C636" s="40">
        <v>72000</v>
      </c>
      <c r="D636" s="42">
        <f t="shared" si="70"/>
        <v>2.7592458000000002E-5</v>
      </c>
      <c r="E636" s="31">
        <f t="shared" si="71"/>
        <v>-1486.0446200000001</v>
      </c>
      <c r="F636" s="41">
        <v>0.33</v>
      </c>
      <c r="G636" s="31">
        <f t="shared" si="72"/>
        <v>1702.0016480955226</v>
      </c>
      <c r="H636" s="31">
        <f t="shared" si="73"/>
        <v>3188.0462680955225</v>
      </c>
      <c r="I636" s="34">
        <f t="shared" si="74"/>
        <v>594</v>
      </c>
    </row>
    <row r="637" spans="2:9" x14ac:dyDescent="0.4">
      <c r="B637">
        <v>595</v>
      </c>
      <c r="C637" s="40">
        <v>72000</v>
      </c>
      <c r="D637" s="42">
        <f t="shared" si="70"/>
        <v>2.7599415000000003E-5</v>
      </c>
      <c r="E637" s="31">
        <f t="shared" si="71"/>
        <v>-1492.81835</v>
      </c>
      <c r="F637" s="41">
        <v>0.33</v>
      </c>
      <c r="G637" s="31">
        <f t="shared" si="72"/>
        <v>1705.396688059702</v>
      </c>
      <c r="H637" s="31">
        <f t="shared" si="73"/>
        <v>3198.2150380597022</v>
      </c>
      <c r="I637" s="34">
        <f t="shared" si="74"/>
        <v>595</v>
      </c>
    </row>
    <row r="638" spans="2:9" x14ac:dyDescent="0.4">
      <c r="B638">
        <v>596</v>
      </c>
      <c r="C638" s="40">
        <v>72000</v>
      </c>
      <c r="D638" s="42">
        <f t="shared" si="70"/>
        <v>2.7606372000000004E-5</v>
      </c>
      <c r="E638" s="31">
        <f t="shared" si="71"/>
        <v>-1499.6034800000002</v>
      </c>
      <c r="F638" s="41">
        <v>0.33</v>
      </c>
      <c r="G638" s="31">
        <f t="shared" si="72"/>
        <v>1708.7932232597018</v>
      </c>
      <c r="H638" s="31">
        <f t="shared" si="73"/>
        <v>3208.396703259702</v>
      </c>
      <c r="I638" s="34">
        <f t="shared" si="74"/>
        <v>596</v>
      </c>
    </row>
    <row r="639" spans="2:9" x14ac:dyDescent="0.4">
      <c r="B639">
        <v>597</v>
      </c>
      <c r="C639" s="40">
        <v>72000</v>
      </c>
      <c r="D639" s="42">
        <f t="shared" ref="D639:D702" si="75">6.957*10^-9*B639+2.346*10^-5</f>
        <v>2.7613329000000001E-5</v>
      </c>
      <c r="E639" s="31">
        <f t="shared" ref="E639:E702" si="76">(-0.0057*B639^2+0.00357*B639+523)</f>
        <v>-1506.4000100000001</v>
      </c>
      <c r="F639" s="41">
        <v>0.33</v>
      </c>
      <c r="G639" s="31">
        <f t="shared" ref="G639:G702" si="77">C639*D639*(B639-$B$62)/(1-F639)</f>
        <v>1712.1912536955226</v>
      </c>
      <c r="H639" s="31">
        <f t="shared" ref="H639:H702" si="78">IF(G639&gt;E639,G639-E639,0)</f>
        <v>3218.5912636955227</v>
      </c>
      <c r="I639" s="34">
        <f t="shared" ref="I639:I702" si="79">IF(H639&gt;0,B639)</f>
        <v>597</v>
      </c>
    </row>
    <row r="640" spans="2:9" x14ac:dyDescent="0.4">
      <c r="B640">
        <v>598</v>
      </c>
      <c r="C640" s="40">
        <v>72000</v>
      </c>
      <c r="D640" s="42">
        <f t="shared" si="75"/>
        <v>2.7620286000000002E-5</v>
      </c>
      <c r="E640" s="31">
        <f t="shared" si="76"/>
        <v>-1513.2079400000002</v>
      </c>
      <c r="F640" s="41">
        <v>0.33</v>
      </c>
      <c r="G640" s="31">
        <f t="shared" si="77"/>
        <v>1715.5907793671645</v>
      </c>
      <c r="H640" s="31">
        <f t="shared" si="78"/>
        <v>3228.7987193671647</v>
      </c>
      <c r="I640" s="34">
        <f t="shared" si="79"/>
        <v>598</v>
      </c>
    </row>
    <row r="641" spans="2:9" x14ac:dyDescent="0.4">
      <c r="B641">
        <v>599</v>
      </c>
      <c r="C641" s="40">
        <v>72000</v>
      </c>
      <c r="D641" s="42">
        <f t="shared" si="75"/>
        <v>2.7627243000000003E-5</v>
      </c>
      <c r="E641" s="31">
        <f t="shared" si="76"/>
        <v>-1520.02727</v>
      </c>
      <c r="F641" s="41">
        <v>0.33</v>
      </c>
      <c r="G641" s="31">
        <f t="shared" si="77"/>
        <v>1718.9918002746272</v>
      </c>
      <c r="H641" s="31">
        <f t="shared" si="78"/>
        <v>3239.0190702746272</v>
      </c>
      <c r="I641" s="34">
        <f t="shared" si="79"/>
        <v>599</v>
      </c>
    </row>
    <row r="642" spans="2:9" x14ac:dyDescent="0.4">
      <c r="B642">
        <v>600</v>
      </c>
      <c r="C642" s="40">
        <v>72000</v>
      </c>
      <c r="D642" s="42">
        <f t="shared" si="75"/>
        <v>2.7634200000000004E-5</v>
      </c>
      <c r="E642" s="31">
        <f t="shared" si="76"/>
        <v>-1526.8580000000002</v>
      </c>
      <c r="F642" s="41">
        <v>0.33</v>
      </c>
      <c r="G642" s="31">
        <f t="shared" si="77"/>
        <v>1722.3943164179109</v>
      </c>
      <c r="H642" s="31">
        <f t="shared" si="78"/>
        <v>3249.2523164179111</v>
      </c>
      <c r="I642" s="34">
        <f t="shared" si="79"/>
        <v>600</v>
      </c>
    </row>
    <row r="643" spans="2:9" x14ac:dyDescent="0.4">
      <c r="B643">
        <v>601</v>
      </c>
      <c r="C643" s="40">
        <v>72000</v>
      </c>
      <c r="D643" s="42">
        <f t="shared" si="75"/>
        <v>2.7641157000000005E-5</v>
      </c>
      <c r="E643" s="31">
        <f t="shared" si="76"/>
        <v>-1533.7001299999997</v>
      </c>
      <c r="F643" s="41">
        <v>0.33</v>
      </c>
      <c r="G643" s="31">
        <f t="shared" si="77"/>
        <v>1725.7983277970154</v>
      </c>
      <c r="H643" s="31">
        <f t="shared" si="78"/>
        <v>3259.4984577970154</v>
      </c>
      <c r="I643" s="34">
        <f t="shared" si="79"/>
        <v>601</v>
      </c>
    </row>
    <row r="644" spans="2:9" x14ac:dyDescent="0.4">
      <c r="B644">
        <v>602</v>
      </c>
      <c r="C644" s="40">
        <v>72000</v>
      </c>
      <c r="D644" s="42">
        <f t="shared" si="75"/>
        <v>2.7648114000000002E-5</v>
      </c>
      <c r="E644" s="31">
        <f t="shared" si="76"/>
        <v>-1540.55366</v>
      </c>
      <c r="F644" s="41">
        <v>0.33</v>
      </c>
      <c r="G644" s="31">
        <f t="shared" si="77"/>
        <v>1729.2038344119408</v>
      </c>
      <c r="H644" s="31">
        <f t="shared" si="78"/>
        <v>3269.7574944119406</v>
      </c>
      <c r="I644" s="34">
        <f t="shared" si="79"/>
        <v>602</v>
      </c>
    </row>
    <row r="645" spans="2:9" x14ac:dyDescent="0.4">
      <c r="B645">
        <v>603</v>
      </c>
      <c r="C645" s="40">
        <v>72000</v>
      </c>
      <c r="D645" s="42">
        <f t="shared" si="75"/>
        <v>2.7655071000000003E-5</v>
      </c>
      <c r="E645" s="31">
        <f t="shared" si="76"/>
        <v>-1547.4185900000002</v>
      </c>
      <c r="F645" s="41">
        <v>0.33</v>
      </c>
      <c r="G645" s="31">
        <f t="shared" si="77"/>
        <v>1732.6108362626871</v>
      </c>
      <c r="H645" s="31">
        <f t="shared" si="78"/>
        <v>3280.0294262626876</v>
      </c>
      <c r="I645" s="34">
        <f t="shared" si="79"/>
        <v>603</v>
      </c>
    </row>
    <row r="646" spans="2:9" x14ac:dyDescent="0.4">
      <c r="B646">
        <v>604</v>
      </c>
      <c r="C646" s="40">
        <v>72000</v>
      </c>
      <c r="D646" s="42">
        <f t="shared" si="75"/>
        <v>2.7662028000000004E-5</v>
      </c>
      <c r="E646" s="31">
        <f t="shared" si="76"/>
        <v>-1554.2949199999998</v>
      </c>
      <c r="F646" s="41">
        <v>0.33</v>
      </c>
      <c r="G646" s="31">
        <f t="shared" si="77"/>
        <v>1736.0193333492543</v>
      </c>
      <c r="H646" s="31">
        <f t="shared" si="78"/>
        <v>3290.3142533492542</v>
      </c>
      <c r="I646" s="34">
        <f t="shared" si="79"/>
        <v>604</v>
      </c>
    </row>
    <row r="647" spans="2:9" x14ac:dyDescent="0.4">
      <c r="B647">
        <v>605</v>
      </c>
      <c r="C647" s="40">
        <v>72000</v>
      </c>
      <c r="D647" s="42">
        <f t="shared" si="75"/>
        <v>2.7668985000000001E-5</v>
      </c>
      <c r="E647" s="31">
        <f t="shared" si="76"/>
        <v>-1561.1826500000002</v>
      </c>
      <c r="F647" s="41">
        <v>0.33</v>
      </c>
      <c r="G647" s="31">
        <f t="shared" si="77"/>
        <v>1739.4293256716421</v>
      </c>
      <c r="H647" s="31">
        <f t="shared" si="78"/>
        <v>3300.6119756716425</v>
      </c>
      <c r="I647" s="34">
        <f t="shared" si="79"/>
        <v>605</v>
      </c>
    </row>
    <row r="648" spans="2:9" x14ac:dyDescent="0.4">
      <c r="B648">
        <v>606</v>
      </c>
      <c r="C648" s="40">
        <v>72000</v>
      </c>
      <c r="D648" s="42">
        <f t="shared" si="75"/>
        <v>2.7675942000000002E-5</v>
      </c>
      <c r="E648" s="31">
        <f t="shared" si="76"/>
        <v>-1568.0817800000004</v>
      </c>
      <c r="F648" s="41">
        <v>0.33</v>
      </c>
      <c r="G648" s="31">
        <f t="shared" si="77"/>
        <v>1742.8408132298512</v>
      </c>
      <c r="H648" s="31">
        <f t="shared" si="78"/>
        <v>3310.9225932298514</v>
      </c>
      <c r="I648" s="34">
        <f t="shared" si="79"/>
        <v>606</v>
      </c>
    </row>
    <row r="649" spans="2:9" x14ac:dyDescent="0.4">
      <c r="B649">
        <v>607</v>
      </c>
      <c r="C649" s="40">
        <v>72000</v>
      </c>
      <c r="D649" s="42">
        <f t="shared" si="75"/>
        <v>2.7682899000000003E-5</v>
      </c>
      <c r="E649" s="31">
        <f t="shared" si="76"/>
        <v>-1574.9923100000001</v>
      </c>
      <c r="F649" s="41">
        <v>0.33</v>
      </c>
      <c r="G649" s="31">
        <f t="shared" si="77"/>
        <v>1746.253796023881</v>
      </c>
      <c r="H649" s="31">
        <f t="shared" si="78"/>
        <v>3321.2461060238811</v>
      </c>
      <c r="I649" s="34">
        <f t="shared" si="79"/>
        <v>607</v>
      </c>
    </row>
    <row r="650" spans="2:9" x14ac:dyDescent="0.4">
      <c r="B650">
        <v>608</v>
      </c>
      <c r="C650" s="40">
        <v>72000</v>
      </c>
      <c r="D650" s="42">
        <f t="shared" si="75"/>
        <v>2.7689856000000004E-5</v>
      </c>
      <c r="E650" s="31">
        <f t="shared" si="76"/>
        <v>-1581.9142400000001</v>
      </c>
      <c r="F650" s="41">
        <v>0.33</v>
      </c>
      <c r="G650" s="31">
        <f t="shared" si="77"/>
        <v>1749.6682740537317</v>
      </c>
      <c r="H650" s="31">
        <f t="shared" si="78"/>
        <v>3331.5825140537318</v>
      </c>
      <c r="I650" s="34">
        <f t="shared" si="79"/>
        <v>608</v>
      </c>
    </row>
    <row r="651" spans="2:9" x14ac:dyDescent="0.4">
      <c r="B651">
        <v>609</v>
      </c>
      <c r="C651" s="40">
        <v>72000</v>
      </c>
      <c r="D651" s="42">
        <f t="shared" si="75"/>
        <v>2.7696813000000004E-5</v>
      </c>
      <c r="E651" s="31">
        <f t="shared" si="76"/>
        <v>-1588.8475700000004</v>
      </c>
      <c r="F651" s="41">
        <v>0.33</v>
      </c>
      <c r="G651" s="31">
        <f t="shared" si="77"/>
        <v>1753.0842473194034</v>
      </c>
      <c r="H651" s="31">
        <f t="shared" si="78"/>
        <v>3341.9318173194038</v>
      </c>
      <c r="I651" s="34">
        <f t="shared" si="79"/>
        <v>609</v>
      </c>
    </row>
    <row r="652" spans="2:9" x14ac:dyDescent="0.4">
      <c r="B652">
        <v>610</v>
      </c>
      <c r="C652" s="40">
        <v>72000</v>
      </c>
      <c r="D652" s="42">
        <f t="shared" si="75"/>
        <v>2.7703770000000002E-5</v>
      </c>
      <c r="E652" s="31">
        <f t="shared" si="76"/>
        <v>-1595.7923000000001</v>
      </c>
      <c r="F652" s="41">
        <v>0.33</v>
      </c>
      <c r="G652" s="31">
        <f t="shared" si="77"/>
        <v>1756.5017158208957</v>
      </c>
      <c r="H652" s="31">
        <f t="shared" si="78"/>
        <v>3352.2940158208958</v>
      </c>
      <c r="I652" s="34">
        <f t="shared" si="79"/>
        <v>610</v>
      </c>
    </row>
    <row r="653" spans="2:9" x14ac:dyDescent="0.4">
      <c r="B653">
        <v>611</v>
      </c>
      <c r="C653" s="40">
        <v>72000</v>
      </c>
      <c r="D653" s="42">
        <f t="shared" si="75"/>
        <v>2.7710727000000003E-5</v>
      </c>
      <c r="E653" s="31">
        <f t="shared" si="76"/>
        <v>-1602.7484300000001</v>
      </c>
      <c r="F653" s="41">
        <v>0.33</v>
      </c>
      <c r="G653" s="31">
        <f t="shared" si="77"/>
        <v>1759.9206795582095</v>
      </c>
      <c r="H653" s="31">
        <f t="shared" si="78"/>
        <v>3362.6691095582096</v>
      </c>
      <c r="I653" s="34">
        <f t="shared" si="79"/>
        <v>611</v>
      </c>
    </row>
    <row r="654" spans="2:9" x14ac:dyDescent="0.4">
      <c r="B654">
        <v>612</v>
      </c>
      <c r="C654" s="40">
        <v>72000</v>
      </c>
      <c r="D654" s="42">
        <f t="shared" si="75"/>
        <v>2.7717684000000004E-5</v>
      </c>
      <c r="E654" s="31">
        <f t="shared" si="76"/>
        <v>-1609.71596</v>
      </c>
      <c r="F654" s="41">
        <v>0.33</v>
      </c>
      <c r="G654" s="31">
        <f t="shared" si="77"/>
        <v>1763.3411385313439</v>
      </c>
      <c r="H654" s="31">
        <f t="shared" si="78"/>
        <v>3373.0570985313439</v>
      </c>
      <c r="I654" s="34">
        <f t="shared" si="79"/>
        <v>612</v>
      </c>
    </row>
    <row r="655" spans="2:9" x14ac:dyDescent="0.4">
      <c r="B655">
        <v>613</v>
      </c>
      <c r="C655" s="40">
        <v>72000</v>
      </c>
      <c r="D655" s="42">
        <f t="shared" si="75"/>
        <v>2.7724641000000001E-5</v>
      </c>
      <c r="E655" s="31">
        <f t="shared" si="76"/>
        <v>-1616.6948899999998</v>
      </c>
      <c r="F655" s="41">
        <v>0.33</v>
      </c>
      <c r="G655" s="31">
        <f t="shared" si="77"/>
        <v>1766.7630927402986</v>
      </c>
      <c r="H655" s="31">
        <f t="shared" si="78"/>
        <v>3383.4579827402986</v>
      </c>
      <c r="I655" s="34">
        <f t="shared" si="79"/>
        <v>613</v>
      </c>
    </row>
    <row r="656" spans="2:9" x14ac:dyDescent="0.4">
      <c r="B656">
        <v>614</v>
      </c>
      <c r="C656" s="40">
        <v>72000</v>
      </c>
      <c r="D656" s="42">
        <f t="shared" si="75"/>
        <v>2.7731598000000002E-5</v>
      </c>
      <c r="E656" s="31">
        <f t="shared" si="76"/>
        <v>-1623.6852199999998</v>
      </c>
      <c r="F656" s="41">
        <v>0.33</v>
      </c>
      <c r="G656" s="31">
        <f t="shared" si="77"/>
        <v>1770.186542185075</v>
      </c>
      <c r="H656" s="31">
        <f t="shared" si="78"/>
        <v>3393.8717621850747</v>
      </c>
      <c r="I656" s="34">
        <f t="shared" si="79"/>
        <v>614</v>
      </c>
    </row>
    <row r="657" spans="2:9" x14ac:dyDescent="0.4">
      <c r="B657">
        <v>615</v>
      </c>
      <c r="C657" s="40">
        <v>72000</v>
      </c>
      <c r="D657" s="42">
        <f t="shared" si="75"/>
        <v>2.7738555000000003E-5</v>
      </c>
      <c r="E657" s="31">
        <f t="shared" si="76"/>
        <v>-1630.6869500000003</v>
      </c>
      <c r="F657" s="41">
        <v>0.33</v>
      </c>
      <c r="G657" s="31">
        <f t="shared" si="77"/>
        <v>1773.6114868656718</v>
      </c>
      <c r="H657" s="31">
        <f t="shared" si="78"/>
        <v>3404.2984368656721</v>
      </c>
      <c r="I657" s="34">
        <f t="shared" si="79"/>
        <v>615</v>
      </c>
    </row>
    <row r="658" spans="2:9" x14ac:dyDescent="0.4">
      <c r="B658">
        <v>616</v>
      </c>
      <c r="C658" s="40">
        <v>72000</v>
      </c>
      <c r="D658" s="42">
        <f t="shared" si="75"/>
        <v>2.7745512000000003E-5</v>
      </c>
      <c r="E658" s="31">
        <f t="shared" si="76"/>
        <v>-1637.7000800000001</v>
      </c>
      <c r="F658" s="41">
        <v>0.33</v>
      </c>
      <c r="G658" s="31">
        <f t="shared" si="77"/>
        <v>1777.0379267820899</v>
      </c>
      <c r="H658" s="31">
        <f t="shared" si="78"/>
        <v>3414.73800678209</v>
      </c>
      <c r="I658" s="34">
        <f t="shared" si="79"/>
        <v>616</v>
      </c>
    </row>
    <row r="659" spans="2:9" x14ac:dyDescent="0.4">
      <c r="B659">
        <v>617</v>
      </c>
      <c r="C659" s="40">
        <v>72000</v>
      </c>
      <c r="D659" s="42">
        <f t="shared" si="75"/>
        <v>2.7752469000000004E-5</v>
      </c>
      <c r="E659" s="31">
        <f t="shared" si="76"/>
        <v>-1644.7246100000002</v>
      </c>
      <c r="F659" s="41">
        <v>0.33</v>
      </c>
      <c r="G659" s="31">
        <f t="shared" si="77"/>
        <v>1780.465861934329</v>
      </c>
      <c r="H659" s="31">
        <f t="shared" si="78"/>
        <v>3425.1904719343293</v>
      </c>
      <c r="I659" s="34">
        <f t="shared" si="79"/>
        <v>617</v>
      </c>
    </row>
    <row r="660" spans="2:9" x14ac:dyDescent="0.4">
      <c r="B660">
        <v>618</v>
      </c>
      <c r="C660" s="40">
        <v>72000</v>
      </c>
      <c r="D660" s="42">
        <f t="shared" si="75"/>
        <v>2.7759426000000002E-5</v>
      </c>
      <c r="E660" s="31">
        <f t="shared" si="76"/>
        <v>-1651.7605400000002</v>
      </c>
      <c r="F660" s="41">
        <v>0.33</v>
      </c>
      <c r="G660" s="31">
        <f t="shared" si="77"/>
        <v>1783.8952923223885</v>
      </c>
      <c r="H660" s="31">
        <f t="shared" si="78"/>
        <v>3435.655832322389</v>
      </c>
      <c r="I660" s="34">
        <f t="shared" si="79"/>
        <v>618</v>
      </c>
    </row>
    <row r="661" spans="2:9" x14ac:dyDescent="0.4">
      <c r="B661">
        <v>619</v>
      </c>
      <c r="C661" s="40">
        <v>72000</v>
      </c>
      <c r="D661" s="42">
        <f t="shared" si="75"/>
        <v>2.7766383000000003E-5</v>
      </c>
      <c r="E661" s="31">
        <f t="shared" si="76"/>
        <v>-1658.8078700000001</v>
      </c>
      <c r="F661" s="41">
        <v>0.33</v>
      </c>
      <c r="G661" s="31">
        <f t="shared" si="77"/>
        <v>1787.326217946269</v>
      </c>
      <c r="H661" s="31">
        <f t="shared" si="78"/>
        <v>3446.1340879462691</v>
      </c>
      <c r="I661" s="34">
        <f t="shared" si="79"/>
        <v>619</v>
      </c>
    </row>
    <row r="662" spans="2:9" x14ac:dyDescent="0.4">
      <c r="B662">
        <v>620</v>
      </c>
      <c r="C662" s="40">
        <v>72000</v>
      </c>
      <c r="D662" s="42">
        <f t="shared" si="75"/>
        <v>2.7773340000000003E-5</v>
      </c>
      <c r="E662" s="31">
        <f t="shared" si="76"/>
        <v>-1665.8665999999998</v>
      </c>
      <c r="F662" s="41">
        <v>0.33</v>
      </c>
      <c r="G662" s="31">
        <f t="shared" si="77"/>
        <v>1790.7586388059706</v>
      </c>
      <c r="H662" s="31">
        <f t="shared" si="78"/>
        <v>3456.6252388059702</v>
      </c>
      <c r="I662" s="34">
        <f t="shared" si="79"/>
        <v>620</v>
      </c>
    </row>
    <row r="663" spans="2:9" x14ac:dyDescent="0.4">
      <c r="B663">
        <v>621</v>
      </c>
      <c r="C663" s="40">
        <v>72000</v>
      </c>
      <c r="D663" s="42">
        <f t="shared" si="75"/>
        <v>2.7780297000000001E-5</v>
      </c>
      <c r="E663" s="31">
        <f t="shared" si="76"/>
        <v>-1672.9367300000004</v>
      </c>
      <c r="F663" s="41">
        <v>0.33</v>
      </c>
      <c r="G663" s="31">
        <f t="shared" si="77"/>
        <v>1794.1925549014929</v>
      </c>
      <c r="H663" s="31">
        <f t="shared" si="78"/>
        <v>3467.1292849014935</v>
      </c>
      <c r="I663" s="34">
        <f t="shared" si="79"/>
        <v>621</v>
      </c>
    </row>
    <row r="664" spans="2:9" x14ac:dyDescent="0.4">
      <c r="B664">
        <v>622</v>
      </c>
      <c r="C664" s="40">
        <v>72000</v>
      </c>
      <c r="D664" s="42">
        <f t="shared" si="75"/>
        <v>2.7787254000000002E-5</v>
      </c>
      <c r="E664" s="31">
        <f t="shared" si="76"/>
        <v>-1680.0182600000003</v>
      </c>
      <c r="F664" s="41">
        <v>0.33</v>
      </c>
      <c r="G664" s="31">
        <f t="shared" si="77"/>
        <v>1797.6279662328361</v>
      </c>
      <c r="H664" s="31">
        <f t="shared" si="78"/>
        <v>3477.6462262328364</v>
      </c>
      <c r="I664" s="34">
        <f t="shared" si="79"/>
        <v>622</v>
      </c>
    </row>
    <row r="665" spans="2:9" x14ac:dyDescent="0.4">
      <c r="B665">
        <v>623</v>
      </c>
      <c r="C665" s="40">
        <v>72000</v>
      </c>
      <c r="D665" s="42">
        <f t="shared" si="75"/>
        <v>2.7794211000000002E-5</v>
      </c>
      <c r="E665" s="31">
        <f t="shared" si="76"/>
        <v>-1687.1111900000001</v>
      </c>
      <c r="F665" s="41">
        <v>0.33</v>
      </c>
      <c r="G665" s="31">
        <f t="shared" si="77"/>
        <v>1801.0648728000003</v>
      </c>
      <c r="H665" s="31">
        <f t="shared" si="78"/>
        <v>3488.1760628000002</v>
      </c>
      <c r="I665" s="34">
        <f t="shared" si="79"/>
        <v>623</v>
      </c>
    </row>
    <row r="666" spans="2:9" x14ac:dyDescent="0.4">
      <c r="B666">
        <v>624</v>
      </c>
      <c r="C666" s="40">
        <v>72000</v>
      </c>
      <c r="D666" s="42">
        <f t="shared" si="75"/>
        <v>2.7801168000000003E-5</v>
      </c>
      <c r="E666" s="31">
        <f t="shared" si="76"/>
        <v>-1694.2155200000002</v>
      </c>
      <c r="F666" s="41">
        <v>0.33</v>
      </c>
      <c r="G666" s="31">
        <f t="shared" si="77"/>
        <v>1804.5032746029856</v>
      </c>
      <c r="H666" s="31">
        <f t="shared" si="78"/>
        <v>3498.7187946029858</v>
      </c>
      <c r="I666" s="34">
        <f t="shared" si="79"/>
        <v>624</v>
      </c>
    </row>
    <row r="667" spans="2:9" x14ac:dyDescent="0.4">
      <c r="B667">
        <v>625</v>
      </c>
      <c r="C667" s="40">
        <v>72000</v>
      </c>
      <c r="D667" s="42">
        <f t="shared" si="75"/>
        <v>2.7808125000000004E-5</v>
      </c>
      <c r="E667" s="31">
        <f t="shared" si="76"/>
        <v>-1701.3312500000002</v>
      </c>
      <c r="F667" s="41">
        <v>0.33</v>
      </c>
      <c r="G667" s="31">
        <f t="shared" si="77"/>
        <v>1807.9431716417914</v>
      </c>
      <c r="H667" s="31">
        <f t="shared" si="78"/>
        <v>3509.2744216417914</v>
      </c>
      <c r="I667" s="34">
        <f t="shared" si="79"/>
        <v>625</v>
      </c>
    </row>
    <row r="668" spans="2:9" x14ac:dyDescent="0.4">
      <c r="B668">
        <v>626</v>
      </c>
      <c r="C668" s="40">
        <v>72000</v>
      </c>
      <c r="D668" s="42">
        <f t="shared" si="75"/>
        <v>2.7815082000000001E-5</v>
      </c>
      <c r="E668" s="31">
        <f t="shared" si="76"/>
        <v>-1708.45838</v>
      </c>
      <c r="F668" s="41">
        <v>0.33</v>
      </c>
      <c r="G668" s="31">
        <f t="shared" si="77"/>
        <v>1811.3845639164183</v>
      </c>
      <c r="H668" s="31">
        <f t="shared" si="78"/>
        <v>3519.8429439164183</v>
      </c>
      <c r="I668" s="34">
        <f t="shared" si="79"/>
        <v>626</v>
      </c>
    </row>
    <row r="669" spans="2:9" x14ac:dyDescent="0.4">
      <c r="B669">
        <v>627</v>
      </c>
      <c r="C669" s="40">
        <v>72000</v>
      </c>
      <c r="D669" s="42">
        <f t="shared" si="75"/>
        <v>2.7822039000000002E-5</v>
      </c>
      <c r="E669" s="31">
        <f t="shared" si="76"/>
        <v>-1715.5969100000002</v>
      </c>
      <c r="F669" s="41">
        <v>0.33</v>
      </c>
      <c r="G669" s="31">
        <f t="shared" si="77"/>
        <v>1814.827451426866</v>
      </c>
      <c r="H669" s="31">
        <f t="shared" si="78"/>
        <v>3530.4243614268662</v>
      </c>
      <c r="I669" s="34">
        <f t="shared" si="79"/>
        <v>627</v>
      </c>
    </row>
    <row r="670" spans="2:9" x14ac:dyDescent="0.4">
      <c r="B670">
        <v>628</v>
      </c>
      <c r="C670" s="40">
        <v>72000</v>
      </c>
      <c r="D670" s="42">
        <f t="shared" si="75"/>
        <v>2.7828996000000003E-5</v>
      </c>
      <c r="E670" s="31">
        <f t="shared" si="76"/>
        <v>-1722.7468400000002</v>
      </c>
      <c r="F670" s="41">
        <v>0.33</v>
      </c>
      <c r="G670" s="31">
        <f t="shared" si="77"/>
        <v>1818.2718341731345</v>
      </c>
      <c r="H670" s="31">
        <f t="shared" si="78"/>
        <v>3541.018674173135</v>
      </c>
      <c r="I670" s="34">
        <f t="shared" si="79"/>
        <v>628</v>
      </c>
    </row>
    <row r="671" spans="2:9" x14ac:dyDescent="0.4">
      <c r="B671">
        <v>629</v>
      </c>
      <c r="C671" s="40">
        <v>72000</v>
      </c>
      <c r="D671" s="42">
        <f t="shared" si="75"/>
        <v>2.7835953000000004E-5</v>
      </c>
      <c r="E671" s="31">
        <f t="shared" si="76"/>
        <v>-1729.9081700000002</v>
      </c>
      <c r="F671" s="41">
        <v>0.33</v>
      </c>
      <c r="G671" s="31">
        <f t="shared" si="77"/>
        <v>1821.7177121552245</v>
      </c>
      <c r="H671" s="31">
        <f t="shared" si="78"/>
        <v>3551.6258821552246</v>
      </c>
      <c r="I671" s="34">
        <f t="shared" si="79"/>
        <v>629</v>
      </c>
    </row>
    <row r="672" spans="2:9" x14ac:dyDescent="0.4">
      <c r="B672">
        <v>630</v>
      </c>
      <c r="C672" s="40">
        <v>72000</v>
      </c>
      <c r="D672" s="42">
        <f t="shared" si="75"/>
        <v>2.7842910000000005E-5</v>
      </c>
      <c r="E672" s="31">
        <f t="shared" si="76"/>
        <v>-1737.0808999999999</v>
      </c>
      <c r="F672" s="41">
        <v>0.33</v>
      </c>
      <c r="G672" s="31">
        <f t="shared" si="77"/>
        <v>1825.1650853731348</v>
      </c>
      <c r="H672" s="31">
        <f t="shared" si="78"/>
        <v>3562.2459853731348</v>
      </c>
      <c r="I672" s="34">
        <f t="shared" si="79"/>
        <v>630</v>
      </c>
    </row>
    <row r="673" spans="2:9" x14ac:dyDescent="0.4">
      <c r="B673">
        <v>631</v>
      </c>
      <c r="C673" s="40">
        <v>72000</v>
      </c>
      <c r="D673" s="42">
        <f t="shared" si="75"/>
        <v>2.7849867000000002E-5</v>
      </c>
      <c r="E673" s="31">
        <f t="shared" si="76"/>
        <v>-1744.26503</v>
      </c>
      <c r="F673" s="41">
        <v>0.33</v>
      </c>
      <c r="G673" s="31">
        <f t="shared" si="77"/>
        <v>1828.6139538268662</v>
      </c>
      <c r="H673" s="31">
        <f t="shared" si="78"/>
        <v>3572.8789838268663</v>
      </c>
      <c r="I673" s="34">
        <f t="shared" si="79"/>
        <v>631</v>
      </c>
    </row>
    <row r="674" spans="2:9" x14ac:dyDescent="0.4">
      <c r="B674">
        <v>632</v>
      </c>
      <c r="C674" s="40">
        <v>72000</v>
      </c>
      <c r="D674" s="42">
        <f t="shared" si="75"/>
        <v>2.7856824000000003E-5</v>
      </c>
      <c r="E674" s="31">
        <f t="shared" si="76"/>
        <v>-1751.46056</v>
      </c>
      <c r="F674" s="41">
        <v>0.33</v>
      </c>
      <c r="G674" s="31">
        <f t="shared" si="77"/>
        <v>1832.0643175164182</v>
      </c>
      <c r="H674" s="31">
        <f t="shared" si="78"/>
        <v>3583.5248775164182</v>
      </c>
      <c r="I674" s="34">
        <f t="shared" si="79"/>
        <v>632</v>
      </c>
    </row>
    <row r="675" spans="2:9" x14ac:dyDescent="0.4">
      <c r="B675">
        <v>633</v>
      </c>
      <c r="C675" s="40">
        <v>72000</v>
      </c>
      <c r="D675" s="42">
        <f t="shared" si="75"/>
        <v>2.7863781000000004E-5</v>
      </c>
      <c r="E675" s="31">
        <f t="shared" si="76"/>
        <v>-1758.6674900000003</v>
      </c>
      <c r="F675" s="41">
        <v>0.33</v>
      </c>
      <c r="G675" s="31">
        <f t="shared" si="77"/>
        <v>1835.5161764417912</v>
      </c>
      <c r="H675" s="31">
        <f t="shared" si="78"/>
        <v>3594.1836664417915</v>
      </c>
      <c r="I675" s="34">
        <f t="shared" si="79"/>
        <v>633</v>
      </c>
    </row>
    <row r="676" spans="2:9" x14ac:dyDescent="0.4">
      <c r="B676">
        <v>634</v>
      </c>
      <c r="C676" s="40">
        <v>72000</v>
      </c>
      <c r="D676" s="42">
        <f t="shared" si="75"/>
        <v>2.7870738000000001E-5</v>
      </c>
      <c r="E676" s="31">
        <f t="shared" si="76"/>
        <v>-1765.8858200000004</v>
      </c>
      <c r="F676" s="41">
        <v>0.33</v>
      </c>
      <c r="G676" s="31">
        <f t="shared" si="77"/>
        <v>1838.9695306029853</v>
      </c>
      <c r="H676" s="31">
        <f t="shared" si="78"/>
        <v>3604.8553506029857</v>
      </c>
      <c r="I676" s="34">
        <f t="shared" si="79"/>
        <v>634</v>
      </c>
    </row>
    <row r="677" spans="2:9" x14ac:dyDescent="0.4">
      <c r="B677">
        <v>635</v>
      </c>
      <c r="C677" s="40">
        <v>72000</v>
      </c>
      <c r="D677" s="42">
        <f t="shared" si="75"/>
        <v>2.7877695000000002E-5</v>
      </c>
      <c r="E677" s="31">
        <f t="shared" si="76"/>
        <v>-1773.11555</v>
      </c>
      <c r="F677" s="41">
        <v>0.33</v>
      </c>
      <c r="G677" s="31">
        <f t="shared" si="77"/>
        <v>1842.4243800000006</v>
      </c>
      <c r="H677" s="31">
        <f t="shared" si="78"/>
        <v>3615.5399300000008</v>
      </c>
      <c r="I677" s="34">
        <f t="shared" si="79"/>
        <v>635</v>
      </c>
    </row>
    <row r="678" spans="2:9" x14ac:dyDescent="0.4">
      <c r="B678">
        <v>636</v>
      </c>
      <c r="C678" s="40">
        <v>72000</v>
      </c>
      <c r="D678" s="42">
        <f t="shared" si="75"/>
        <v>2.7884652000000003E-5</v>
      </c>
      <c r="E678" s="31">
        <f t="shared" si="76"/>
        <v>-1780.3566799999999</v>
      </c>
      <c r="F678" s="41">
        <v>0.33</v>
      </c>
      <c r="G678" s="31">
        <f t="shared" si="77"/>
        <v>1845.8807246328365</v>
      </c>
      <c r="H678" s="31">
        <f t="shared" si="78"/>
        <v>3626.2374046328364</v>
      </c>
      <c r="I678" s="34">
        <f t="shared" si="79"/>
        <v>636</v>
      </c>
    </row>
    <row r="679" spans="2:9" x14ac:dyDescent="0.4">
      <c r="B679">
        <v>637</v>
      </c>
      <c r="C679" s="40">
        <v>72000</v>
      </c>
      <c r="D679" s="42">
        <f t="shared" si="75"/>
        <v>2.7891609000000004E-5</v>
      </c>
      <c r="E679" s="31">
        <f t="shared" si="76"/>
        <v>-1787.6092100000001</v>
      </c>
      <c r="F679" s="41">
        <v>0.33</v>
      </c>
      <c r="G679" s="31">
        <f t="shared" si="77"/>
        <v>1849.338564501493</v>
      </c>
      <c r="H679" s="31">
        <f t="shared" si="78"/>
        <v>3636.9477745014929</v>
      </c>
      <c r="I679" s="34">
        <f t="shared" si="79"/>
        <v>637</v>
      </c>
    </row>
    <row r="680" spans="2:9" x14ac:dyDescent="0.4">
      <c r="B680">
        <v>638</v>
      </c>
      <c r="C680" s="40">
        <v>72000</v>
      </c>
      <c r="D680" s="42">
        <f t="shared" si="75"/>
        <v>2.7898566000000005E-5</v>
      </c>
      <c r="E680" s="31">
        <f t="shared" si="76"/>
        <v>-1794.8731399999997</v>
      </c>
      <c r="F680" s="41">
        <v>0.33</v>
      </c>
      <c r="G680" s="31">
        <f t="shared" si="77"/>
        <v>1852.7978996059708</v>
      </c>
      <c r="H680" s="31">
        <f t="shared" si="78"/>
        <v>3647.6710396059707</v>
      </c>
      <c r="I680" s="34">
        <f t="shared" si="79"/>
        <v>638</v>
      </c>
    </row>
    <row r="681" spans="2:9" x14ac:dyDescent="0.4">
      <c r="B681">
        <v>639</v>
      </c>
      <c r="C681" s="40">
        <v>72000</v>
      </c>
      <c r="D681" s="42">
        <f t="shared" si="75"/>
        <v>2.7905523000000002E-5</v>
      </c>
      <c r="E681" s="31">
        <f t="shared" si="76"/>
        <v>-1802.1484700000001</v>
      </c>
      <c r="F681" s="41">
        <v>0.33</v>
      </c>
      <c r="G681" s="31">
        <f t="shared" si="77"/>
        <v>1856.2587299462687</v>
      </c>
      <c r="H681" s="31">
        <f t="shared" si="78"/>
        <v>3658.4071999462685</v>
      </c>
      <c r="I681" s="34">
        <f t="shared" si="79"/>
        <v>639</v>
      </c>
    </row>
    <row r="682" spans="2:9" x14ac:dyDescent="0.4">
      <c r="B682">
        <v>640</v>
      </c>
      <c r="C682" s="40">
        <v>72000</v>
      </c>
      <c r="D682" s="42">
        <f t="shared" si="75"/>
        <v>2.7912480000000003E-5</v>
      </c>
      <c r="E682" s="31">
        <f t="shared" si="76"/>
        <v>-1809.4352000000003</v>
      </c>
      <c r="F682" s="41">
        <v>0.33</v>
      </c>
      <c r="G682" s="31">
        <f t="shared" si="77"/>
        <v>1859.7210555223885</v>
      </c>
      <c r="H682" s="31">
        <f t="shared" si="78"/>
        <v>3669.1562555223891</v>
      </c>
      <c r="I682" s="34">
        <f t="shared" si="79"/>
        <v>640</v>
      </c>
    </row>
    <row r="683" spans="2:9" x14ac:dyDescent="0.4">
      <c r="B683">
        <v>641</v>
      </c>
      <c r="C683" s="40">
        <v>72000</v>
      </c>
      <c r="D683" s="42">
        <f t="shared" si="75"/>
        <v>2.7919437000000004E-5</v>
      </c>
      <c r="E683" s="31">
        <f t="shared" si="76"/>
        <v>-1816.73333</v>
      </c>
      <c r="F683" s="41">
        <v>0.33</v>
      </c>
      <c r="G683" s="31">
        <f t="shared" si="77"/>
        <v>1863.1848763343287</v>
      </c>
      <c r="H683" s="31">
        <f t="shared" si="78"/>
        <v>3679.9182063343287</v>
      </c>
      <c r="I683" s="34">
        <f t="shared" si="79"/>
        <v>641</v>
      </c>
    </row>
    <row r="684" spans="2:9" x14ac:dyDescent="0.4">
      <c r="B684">
        <v>642</v>
      </c>
      <c r="C684" s="40">
        <v>72000</v>
      </c>
      <c r="D684" s="42">
        <f t="shared" si="75"/>
        <v>2.7926394000000001E-5</v>
      </c>
      <c r="E684" s="31">
        <f t="shared" si="76"/>
        <v>-1824.04286</v>
      </c>
      <c r="F684" s="41">
        <v>0.33</v>
      </c>
      <c r="G684" s="31">
        <f t="shared" si="77"/>
        <v>1866.6501923820899</v>
      </c>
      <c r="H684" s="31">
        <f t="shared" si="78"/>
        <v>3690.6930523820902</v>
      </c>
      <c r="I684" s="34">
        <f t="shared" si="79"/>
        <v>642</v>
      </c>
    </row>
    <row r="685" spans="2:9" x14ac:dyDescent="0.4">
      <c r="B685">
        <v>643</v>
      </c>
      <c r="C685" s="40">
        <v>72000</v>
      </c>
      <c r="D685" s="42">
        <f t="shared" si="75"/>
        <v>2.7933351000000002E-5</v>
      </c>
      <c r="E685" s="31">
        <f t="shared" si="76"/>
        <v>-1831.3637900000003</v>
      </c>
      <c r="F685" s="41">
        <v>0.33</v>
      </c>
      <c r="G685" s="31">
        <f t="shared" si="77"/>
        <v>1870.117003665672</v>
      </c>
      <c r="H685" s="31">
        <f t="shared" si="78"/>
        <v>3701.4807936656725</v>
      </c>
      <c r="I685" s="34">
        <f t="shared" si="79"/>
        <v>643</v>
      </c>
    </row>
    <row r="686" spans="2:9" x14ac:dyDescent="0.4">
      <c r="B686">
        <v>644</v>
      </c>
      <c r="C686" s="40">
        <v>72000</v>
      </c>
      <c r="D686" s="42">
        <f t="shared" si="75"/>
        <v>2.7940308000000003E-5</v>
      </c>
      <c r="E686" s="31">
        <f t="shared" si="76"/>
        <v>-1838.6961200000005</v>
      </c>
      <c r="F686" s="41">
        <v>0.33</v>
      </c>
      <c r="G686" s="31">
        <f t="shared" si="77"/>
        <v>1873.5853101850748</v>
      </c>
      <c r="H686" s="31">
        <f t="shared" si="78"/>
        <v>3712.2814301850754</v>
      </c>
      <c r="I686" s="34">
        <f t="shared" si="79"/>
        <v>644</v>
      </c>
    </row>
    <row r="687" spans="2:9" x14ac:dyDescent="0.4">
      <c r="B687">
        <v>645</v>
      </c>
      <c r="C687" s="40">
        <v>72000</v>
      </c>
      <c r="D687" s="42">
        <f t="shared" si="75"/>
        <v>2.7947265000000004E-5</v>
      </c>
      <c r="E687" s="31">
        <f t="shared" si="76"/>
        <v>-1846.0398500000001</v>
      </c>
      <c r="F687" s="41">
        <v>0.33</v>
      </c>
      <c r="G687" s="31">
        <f t="shared" si="77"/>
        <v>1877.0551119402992</v>
      </c>
      <c r="H687" s="31">
        <f t="shared" si="78"/>
        <v>3723.0949619402991</v>
      </c>
      <c r="I687" s="34">
        <f t="shared" si="79"/>
        <v>645</v>
      </c>
    </row>
    <row r="688" spans="2:9" x14ac:dyDescent="0.4">
      <c r="B688">
        <v>646</v>
      </c>
      <c r="C688" s="40">
        <v>72000</v>
      </c>
      <c r="D688" s="42">
        <f t="shared" si="75"/>
        <v>2.7954222000000004E-5</v>
      </c>
      <c r="E688" s="31">
        <f t="shared" si="76"/>
        <v>-1853.39498</v>
      </c>
      <c r="F688" s="41">
        <v>0.33</v>
      </c>
      <c r="G688" s="31">
        <f t="shared" si="77"/>
        <v>1880.5264089313439</v>
      </c>
      <c r="H688" s="31">
        <f t="shared" si="78"/>
        <v>3733.9213889313442</v>
      </c>
      <c r="I688" s="34">
        <f t="shared" si="79"/>
        <v>646</v>
      </c>
    </row>
    <row r="689" spans="2:9" x14ac:dyDescent="0.4">
      <c r="B689">
        <v>647</v>
      </c>
      <c r="C689" s="40">
        <v>72000</v>
      </c>
      <c r="D689" s="42">
        <f t="shared" si="75"/>
        <v>2.7961179000000002E-5</v>
      </c>
      <c r="E689" s="31">
        <f t="shared" si="76"/>
        <v>-1860.7615100000003</v>
      </c>
      <c r="F689" s="41">
        <v>0.33</v>
      </c>
      <c r="G689" s="31">
        <f t="shared" si="77"/>
        <v>1883.9992011582094</v>
      </c>
      <c r="H689" s="31">
        <f t="shared" si="78"/>
        <v>3744.7607111582097</v>
      </c>
      <c r="I689" s="34">
        <f t="shared" si="79"/>
        <v>647</v>
      </c>
    </row>
    <row r="690" spans="2:9" x14ac:dyDescent="0.4">
      <c r="B690">
        <v>648</v>
      </c>
      <c r="C690" s="40">
        <v>72000</v>
      </c>
      <c r="D690" s="42">
        <f t="shared" si="75"/>
        <v>2.7968136000000003E-5</v>
      </c>
      <c r="E690" s="31">
        <f t="shared" si="76"/>
        <v>-1868.1394399999999</v>
      </c>
      <c r="F690" s="41">
        <v>0.33</v>
      </c>
      <c r="G690" s="31">
        <f t="shared" si="77"/>
        <v>1887.4734886208958</v>
      </c>
      <c r="H690" s="31">
        <f t="shared" si="78"/>
        <v>3755.6129286208957</v>
      </c>
      <c r="I690" s="34">
        <f t="shared" si="79"/>
        <v>648</v>
      </c>
    </row>
    <row r="691" spans="2:9" x14ac:dyDescent="0.4">
      <c r="B691">
        <v>649</v>
      </c>
      <c r="C691" s="40">
        <v>72000</v>
      </c>
      <c r="D691" s="42">
        <f t="shared" si="75"/>
        <v>2.7975093000000003E-5</v>
      </c>
      <c r="E691" s="31">
        <f t="shared" si="76"/>
        <v>-1875.5287700000003</v>
      </c>
      <c r="F691" s="41">
        <v>0.33</v>
      </c>
      <c r="G691" s="31">
        <f t="shared" si="77"/>
        <v>1890.9492713194038</v>
      </c>
      <c r="H691" s="31">
        <f t="shared" si="78"/>
        <v>3766.4780413194039</v>
      </c>
      <c r="I691" s="34">
        <f t="shared" si="79"/>
        <v>649</v>
      </c>
    </row>
    <row r="692" spans="2:9" x14ac:dyDescent="0.4">
      <c r="B692">
        <v>650</v>
      </c>
      <c r="C692" s="40">
        <v>72000</v>
      </c>
      <c r="D692" s="42">
        <f t="shared" si="75"/>
        <v>2.7982050000000001E-5</v>
      </c>
      <c r="E692" s="31">
        <f t="shared" si="76"/>
        <v>-1882.9295000000002</v>
      </c>
      <c r="F692" s="41">
        <v>0.33</v>
      </c>
      <c r="G692" s="31">
        <f t="shared" si="77"/>
        <v>1894.4265492537315</v>
      </c>
      <c r="H692" s="31">
        <f t="shared" si="78"/>
        <v>3777.3560492537317</v>
      </c>
      <c r="I692" s="34">
        <f t="shared" si="79"/>
        <v>650</v>
      </c>
    </row>
    <row r="693" spans="2:9" x14ac:dyDescent="0.4">
      <c r="B693">
        <v>651</v>
      </c>
      <c r="C693" s="40">
        <v>72000</v>
      </c>
      <c r="D693" s="42">
        <f t="shared" si="75"/>
        <v>2.7989007000000002E-5</v>
      </c>
      <c r="E693" s="31">
        <f t="shared" si="76"/>
        <v>-1890.3416299999999</v>
      </c>
      <c r="F693" s="41">
        <v>0.33</v>
      </c>
      <c r="G693" s="31">
        <f t="shared" si="77"/>
        <v>1897.905322423881</v>
      </c>
      <c r="H693" s="31">
        <f t="shared" si="78"/>
        <v>3788.2469524238809</v>
      </c>
      <c r="I693" s="34">
        <f t="shared" si="79"/>
        <v>651</v>
      </c>
    </row>
    <row r="694" spans="2:9" x14ac:dyDescent="0.4">
      <c r="B694">
        <v>652</v>
      </c>
      <c r="C694" s="40">
        <v>72000</v>
      </c>
      <c r="D694" s="42">
        <f t="shared" si="75"/>
        <v>2.7995964000000003E-5</v>
      </c>
      <c r="E694" s="31">
        <f t="shared" si="76"/>
        <v>-1897.7651599999999</v>
      </c>
      <c r="F694" s="41">
        <v>0.33</v>
      </c>
      <c r="G694" s="31">
        <f t="shared" si="77"/>
        <v>1901.385590829851</v>
      </c>
      <c r="H694" s="31">
        <f t="shared" si="78"/>
        <v>3799.1507508298509</v>
      </c>
      <c r="I694" s="34">
        <f t="shared" si="79"/>
        <v>652</v>
      </c>
    </row>
    <row r="695" spans="2:9" x14ac:dyDescent="0.4">
      <c r="B695">
        <v>653</v>
      </c>
      <c r="C695" s="40">
        <v>72000</v>
      </c>
      <c r="D695" s="42">
        <f t="shared" si="75"/>
        <v>2.8002921000000003E-5</v>
      </c>
      <c r="E695" s="31">
        <f t="shared" si="76"/>
        <v>-1905.2000900000003</v>
      </c>
      <c r="F695" s="41">
        <v>0.33</v>
      </c>
      <c r="G695" s="31">
        <f t="shared" si="77"/>
        <v>1904.8673544716419</v>
      </c>
      <c r="H695" s="31">
        <f t="shared" si="78"/>
        <v>3810.0674444716424</v>
      </c>
      <c r="I695" s="34">
        <f t="shared" si="79"/>
        <v>653</v>
      </c>
    </row>
    <row r="696" spans="2:9" x14ac:dyDescent="0.4">
      <c r="B696">
        <v>654</v>
      </c>
      <c r="C696" s="40">
        <v>72000</v>
      </c>
      <c r="D696" s="42">
        <f t="shared" si="75"/>
        <v>2.8009878000000004E-5</v>
      </c>
      <c r="E696" s="31">
        <f t="shared" si="76"/>
        <v>-1912.64642</v>
      </c>
      <c r="F696" s="41">
        <v>0.33</v>
      </c>
      <c r="G696" s="31">
        <f t="shared" si="77"/>
        <v>1908.3506133492544</v>
      </c>
      <c r="H696" s="31">
        <f t="shared" si="78"/>
        <v>3820.9970333492547</v>
      </c>
      <c r="I696" s="34">
        <f t="shared" si="79"/>
        <v>654</v>
      </c>
    </row>
    <row r="697" spans="2:9" x14ac:dyDescent="0.4">
      <c r="B697">
        <v>655</v>
      </c>
      <c r="C697" s="40">
        <v>72000</v>
      </c>
      <c r="D697" s="42">
        <f t="shared" si="75"/>
        <v>2.8016835000000002E-5</v>
      </c>
      <c r="E697" s="31">
        <f t="shared" si="76"/>
        <v>-1920.1041500000001</v>
      </c>
      <c r="F697" s="41">
        <v>0.33</v>
      </c>
      <c r="G697" s="31">
        <f t="shared" si="77"/>
        <v>1911.8353674626865</v>
      </c>
      <c r="H697" s="31">
        <f t="shared" si="78"/>
        <v>3831.9395174626866</v>
      </c>
      <c r="I697" s="34">
        <f t="shared" si="79"/>
        <v>655</v>
      </c>
    </row>
    <row r="698" spans="2:9" x14ac:dyDescent="0.4">
      <c r="B698">
        <v>656</v>
      </c>
      <c r="C698" s="40">
        <v>72000</v>
      </c>
      <c r="D698" s="42">
        <f t="shared" si="75"/>
        <v>2.8023792000000002E-5</v>
      </c>
      <c r="E698" s="31">
        <f t="shared" si="76"/>
        <v>-1927.5732800000001</v>
      </c>
      <c r="F698" s="41">
        <v>0.33</v>
      </c>
      <c r="G698" s="31">
        <f t="shared" si="77"/>
        <v>1915.3216168119409</v>
      </c>
      <c r="H698" s="31">
        <f t="shared" si="78"/>
        <v>3842.8948968119412</v>
      </c>
      <c r="I698" s="34">
        <f t="shared" si="79"/>
        <v>656</v>
      </c>
    </row>
    <row r="699" spans="2:9" x14ac:dyDescent="0.4">
      <c r="B699">
        <v>657</v>
      </c>
      <c r="C699" s="40">
        <v>72000</v>
      </c>
      <c r="D699" s="42">
        <f t="shared" si="75"/>
        <v>2.8030749000000003E-5</v>
      </c>
      <c r="E699" s="31">
        <f t="shared" si="76"/>
        <v>-1935.0538099999999</v>
      </c>
      <c r="F699" s="41">
        <v>0.33</v>
      </c>
      <c r="G699" s="31">
        <f t="shared" si="77"/>
        <v>1918.8093613970154</v>
      </c>
      <c r="H699" s="31">
        <f t="shared" si="78"/>
        <v>3853.8631713970153</v>
      </c>
      <c r="I699" s="34">
        <f t="shared" si="79"/>
        <v>657</v>
      </c>
    </row>
    <row r="700" spans="2:9" x14ac:dyDescent="0.4">
      <c r="B700">
        <v>658</v>
      </c>
      <c r="C700" s="40">
        <v>72000</v>
      </c>
      <c r="D700" s="42">
        <f t="shared" si="75"/>
        <v>2.8037706000000004E-5</v>
      </c>
      <c r="E700" s="31">
        <f t="shared" si="76"/>
        <v>-1942.54574</v>
      </c>
      <c r="F700" s="41">
        <v>0.33</v>
      </c>
      <c r="G700" s="31">
        <f t="shared" si="77"/>
        <v>1922.2986012179108</v>
      </c>
      <c r="H700" s="31">
        <f t="shared" si="78"/>
        <v>3864.8443412179108</v>
      </c>
      <c r="I700" s="34">
        <f t="shared" si="79"/>
        <v>658</v>
      </c>
    </row>
    <row r="701" spans="2:9" x14ac:dyDescent="0.4">
      <c r="B701">
        <v>659</v>
      </c>
      <c r="C701" s="40">
        <v>72000</v>
      </c>
      <c r="D701" s="42">
        <f t="shared" si="75"/>
        <v>2.8044663000000005E-5</v>
      </c>
      <c r="E701" s="31">
        <f t="shared" si="76"/>
        <v>-1950.04907</v>
      </c>
      <c r="F701" s="41">
        <v>0.33</v>
      </c>
      <c r="G701" s="31">
        <f t="shared" si="77"/>
        <v>1925.7893362746274</v>
      </c>
      <c r="H701" s="31">
        <f t="shared" si="78"/>
        <v>3875.8384062746272</v>
      </c>
      <c r="I701" s="34">
        <f t="shared" si="79"/>
        <v>659</v>
      </c>
    </row>
    <row r="702" spans="2:9" x14ac:dyDescent="0.4">
      <c r="B702">
        <v>660</v>
      </c>
      <c r="C702" s="40">
        <v>72000</v>
      </c>
      <c r="D702" s="42">
        <f t="shared" si="75"/>
        <v>2.8051620000000002E-5</v>
      </c>
      <c r="E702" s="31">
        <f t="shared" si="76"/>
        <v>-1957.5637999999999</v>
      </c>
      <c r="F702" s="41">
        <v>0.33</v>
      </c>
      <c r="G702" s="31">
        <f t="shared" si="77"/>
        <v>1929.2815665671644</v>
      </c>
      <c r="H702" s="31">
        <f t="shared" si="78"/>
        <v>3886.8453665671641</v>
      </c>
      <c r="I702" s="34">
        <f t="shared" si="79"/>
        <v>660</v>
      </c>
    </row>
    <row r="703" spans="2:9" x14ac:dyDescent="0.4">
      <c r="B703">
        <v>661</v>
      </c>
      <c r="C703" s="40">
        <v>72000</v>
      </c>
      <c r="D703" s="42">
        <f t="shared" ref="D703:D766" si="80">6.957*10^-9*B703+2.346*10^-5</f>
        <v>2.8058577000000003E-5</v>
      </c>
      <c r="E703" s="31">
        <f t="shared" ref="E703:E766" si="81">(-0.0057*B703^2+0.00357*B703+523)</f>
        <v>-1965.0899300000001</v>
      </c>
      <c r="F703" s="41">
        <v>0.33</v>
      </c>
      <c r="G703" s="31">
        <f t="shared" ref="G703:G766" si="82">C703*D703*(B703-$B$62)/(1-F703)</f>
        <v>1932.7752920955229</v>
      </c>
      <c r="H703" s="31">
        <f t="shared" ref="H703:H766" si="83">IF(G703&gt;E703,G703-E703,0)</f>
        <v>3897.8652220955228</v>
      </c>
      <c r="I703" s="34">
        <f t="shared" ref="I703:I766" si="84">IF(H703&gt;0,B703)</f>
        <v>661</v>
      </c>
    </row>
    <row r="704" spans="2:9" x14ac:dyDescent="0.4">
      <c r="B704">
        <v>662</v>
      </c>
      <c r="C704" s="40">
        <v>72000</v>
      </c>
      <c r="D704" s="42">
        <f t="shared" si="80"/>
        <v>2.8065534000000004E-5</v>
      </c>
      <c r="E704" s="31">
        <f t="shared" si="81"/>
        <v>-1972.6274600000002</v>
      </c>
      <c r="F704" s="41">
        <v>0.33</v>
      </c>
      <c r="G704" s="31">
        <f t="shared" si="82"/>
        <v>1936.270512859702</v>
      </c>
      <c r="H704" s="31">
        <f t="shared" si="83"/>
        <v>3908.8979728597023</v>
      </c>
      <c r="I704" s="34">
        <f t="shared" si="84"/>
        <v>662</v>
      </c>
    </row>
    <row r="705" spans="2:9" x14ac:dyDescent="0.4">
      <c r="B705">
        <v>663</v>
      </c>
      <c r="C705" s="40">
        <v>72000</v>
      </c>
      <c r="D705" s="42">
        <f t="shared" si="80"/>
        <v>2.8072491000000001E-5</v>
      </c>
      <c r="E705" s="31">
        <f t="shared" si="81"/>
        <v>-1980.1763900000001</v>
      </c>
      <c r="F705" s="41">
        <v>0.33</v>
      </c>
      <c r="G705" s="31">
        <f t="shared" si="82"/>
        <v>1939.7672288597018</v>
      </c>
      <c r="H705" s="31">
        <f t="shared" si="83"/>
        <v>3919.9436188597019</v>
      </c>
      <c r="I705" s="34">
        <f t="shared" si="84"/>
        <v>663</v>
      </c>
    </row>
    <row r="706" spans="2:9" x14ac:dyDescent="0.4">
      <c r="B706">
        <v>664</v>
      </c>
      <c r="C706" s="40">
        <v>72000</v>
      </c>
      <c r="D706" s="42">
        <f t="shared" si="80"/>
        <v>2.8079448000000002E-5</v>
      </c>
      <c r="E706" s="31">
        <f t="shared" si="81"/>
        <v>-1987.7367199999999</v>
      </c>
      <c r="F706" s="41">
        <v>0.33</v>
      </c>
      <c r="G706" s="31">
        <f t="shared" si="82"/>
        <v>1943.2654400955225</v>
      </c>
      <c r="H706" s="31">
        <f t="shared" si="83"/>
        <v>3931.0021600955224</v>
      </c>
      <c r="I706" s="34">
        <f t="shared" si="84"/>
        <v>664</v>
      </c>
    </row>
    <row r="707" spans="2:9" x14ac:dyDescent="0.4">
      <c r="B707">
        <v>665</v>
      </c>
      <c r="C707" s="40">
        <v>72000</v>
      </c>
      <c r="D707" s="42">
        <f t="shared" si="80"/>
        <v>2.8086405000000003E-5</v>
      </c>
      <c r="E707" s="31">
        <f t="shared" si="81"/>
        <v>-1995.30845</v>
      </c>
      <c r="F707" s="41">
        <v>0.33</v>
      </c>
      <c r="G707" s="31">
        <f t="shared" si="82"/>
        <v>1946.7651465671647</v>
      </c>
      <c r="H707" s="31">
        <f t="shared" si="83"/>
        <v>3942.0735965671647</v>
      </c>
      <c r="I707" s="34">
        <f t="shared" si="84"/>
        <v>665</v>
      </c>
    </row>
    <row r="708" spans="2:9" x14ac:dyDescent="0.4">
      <c r="B708">
        <v>666</v>
      </c>
      <c r="C708" s="40">
        <v>72000</v>
      </c>
      <c r="D708" s="42">
        <f t="shared" si="80"/>
        <v>2.8093362000000004E-5</v>
      </c>
      <c r="E708" s="31">
        <f t="shared" si="81"/>
        <v>-2002.89158</v>
      </c>
      <c r="F708" s="41">
        <v>0.33</v>
      </c>
      <c r="G708" s="31">
        <f t="shared" si="82"/>
        <v>1950.2663482746275</v>
      </c>
      <c r="H708" s="31">
        <f t="shared" si="83"/>
        <v>3953.1579282746275</v>
      </c>
      <c r="I708" s="34">
        <f t="shared" si="84"/>
        <v>666</v>
      </c>
    </row>
    <row r="709" spans="2:9" x14ac:dyDescent="0.4">
      <c r="B709">
        <v>667</v>
      </c>
      <c r="C709" s="40">
        <v>72000</v>
      </c>
      <c r="D709" s="42">
        <f t="shared" si="80"/>
        <v>2.8100319000000005E-5</v>
      </c>
      <c r="E709" s="31">
        <f t="shared" si="81"/>
        <v>-2010.4861099999998</v>
      </c>
      <c r="F709" s="41">
        <v>0.33</v>
      </c>
      <c r="G709" s="31">
        <f t="shared" si="82"/>
        <v>1953.7690452179108</v>
      </c>
      <c r="H709" s="31">
        <f t="shared" si="83"/>
        <v>3964.2551552179107</v>
      </c>
      <c r="I709" s="34">
        <f t="shared" si="84"/>
        <v>667</v>
      </c>
    </row>
    <row r="710" spans="2:9" x14ac:dyDescent="0.4">
      <c r="B710">
        <v>668</v>
      </c>
      <c r="C710" s="40">
        <v>72000</v>
      </c>
      <c r="D710" s="42">
        <f t="shared" si="80"/>
        <v>2.8107276000000002E-5</v>
      </c>
      <c r="E710" s="31">
        <f t="shared" si="81"/>
        <v>-2018.09204</v>
      </c>
      <c r="F710" s="41">
        <v>0.33</v>
      </c>
      <c r="G710" s="31">
        <f t="shared" si="82"/>
        <v>1957.2732373970152</v>
      </c>
      <c r="H710" s="31">
        <f t="shared" si="83"/>
        <v>3975.3652773970152</v>
      </c>
      <c r="I710" s="34">
        <f t="shared" si="84"/>
        <v>668</v>
      </c>
    </row>
    <row r="711" spans="2:9" x14ac:dyDescent="0.4">
      <c r="B711">
        <v>669</v>
      </c>
      <c r="C711" s="40">
        <v>72000</v>
      </c>
      <c r="D711" s="42">
        <f t="shared" si="80"/>
        <v>2.8114233000000003E-5</v>
      </c>
      <c r="E711" s="31">
        <f t="shared" si="81"/>
        <v>-2025.70937</v>
      </c>
      <c r="F711" s="41">
        <v>0.33</v>
      </c>
      <c r="G711" s="31">
        <f t="shared" si="82"/>
        <v>1960.7789248119404</v>
      </c>
      <c r="H711" s="31">
        <f t="shared" si="83"/>
        <v>3986.4882948119402</v>
      </c>
      <c r="I711" s="34">
        <f t="shared" si="84"/>
        <v>669</v>
      </c>
    </row>
    <row r="712" spans="2:9" x14ac:dyDescent="0.4">
      <c r="B712">
        <v>670</v>
      </c>
      <c r="C712" s="40">
        <v>72000</v>
      </c>
      <c r="D712" s="42">
        <f t="shared" si="80"/>
        <v>2.8121190000000004E-5</v>
      </c>
      <c r="E712" s="31">
        <f t="shared" si="81"/>
        <v>-2033.3380999999999</v>
      </c>
      <c r="F712" s="41">
        <v>0.33</v>
      </c>
      <c r="G712" s="31">
        <f t="shared" si="82"/>
        <v>1964.2861074626871</v>
      </c>
      <c r="H712" s="31">
        <f t="shared" si="83"/>
        <v>3997.6242074626871</v>
      </c>
      <c r="I712" s="34">
        <f t="shared" si="84"/>
        <v>670</v>
      </c>
    </row>
    <row r="713" spans="2:9" x14ac:dyDescent="0.4">
      <c r="B713">
        <v>671</v>
      </c>
      <c r="C713" s="40">
        <v>72000</v>
      </c>
      <c r="D713" s="42">
        <f t="shared" si="80"/>
        <v>2.8128147000000001E-5</v>
      </c>
      <c r="E713" s="31">
        <f t="shared" si="81"/>
        <v>-2040.9782300000002</v>
      </c>
      <c r="F713" s="41">
        <v>0.33</v>
      </c>
      <c r="G713" s="31">
        <f t="shared" si="82"/>
        <v>1967.794785349254</v>
      </c>
      <c r="H713" s="31">
        <f t="shared" si="83"/>
        <v>4008.7730153492539</v>
      </c>
      <c r="I713" s="34">
        <f t="shared" si="84"/>
        <v>671</v>
      </c>
    </row>
    <row r="714" spans="2:9" x14ac:dyDescent="0.4">
      <c r="B714">
        <v>672</v>
      </c>
      <c r="C714" s="40">
        <v>72000</v>
      </c>
      <c r="D714" s="42">
        <f t="shared" si="80"/>
        <v>2.8135104000000002E-5</v>
      </c>
      <c r="E714" s="31">
        <f t="shared" si="81"/>
        <v>-2048.6297600000003</v>
      </c>
      <c r="F714" s="41">
        <v>0.33</v>
      </c>
      <c r="G714" s="31">
        <f t="shared" si="82"/>
        <v>1971.3049584716423</v>
      </c>
      <c r="H714" s="31">
        <f t="shared" si="83"/>
        <v>4019.9347184716426</v>
      </c>
      <c r="I714" s="34">
        <f t="shared" si="84"/>
        <v>672</v>
      </c>
    </row>
    <row r="715" spans="2:9" x14ac:dyDescent="0.4">
      <c r="B715">
        <v>673</v>
      </c>
      <c r="C715" s="40">
        <v>72000</v>
      </c>
      <c r="D715" s="42">
        <f t="shared" si="80"/>
        <v>2.8142061000000003E-5</v>
      </c>
      <c r="E715" s="31">
        <f t="shared" si="81"/>
        <v>-2056.2926900000002</v>
      </c>
      <c r="F715" s="41">
        <v>0.33</v>
      </c>
      <c r="G715" s="31">
        <f t="shared" si="82"/>
        <v>1974.816626829851</v>
      </c>
      <c r="H715" s="31">
        <f t="shared" si="83"/>
        <v>4031.1093168298512</v>
      </c>
      <c r="I715" s="34">
        <f t="shared" si="84"/>
        <v>673</v>
      </c>
    </row>
    <row r="716" spans="2:9" x14ac:dyDescent="0.4">
      <c r="B716">
        <v>674</v>
      </c>
      <c r="C716" s="40">
        <v>72000</v>
      </c>
      <c r="D716" s="42">
        <f t="shared" si="80"/>
        <v>2.8149018000000004E-5</v>
      </c>
      <c r="E716" s="31">
        <f t="shared" si="81"/>
        <v>-2063.96702</v>
      </c>
      <c r="F716" s="41">
        <v>0.33</v>
      </c>
      <c r="G716" s="31">
        <f t="shared" si="82"/>
        <v>1978.3297904238807</v>
      </c>
      <c r="H716" s="31">
        <f t="shared" si="83"/>
        <v>4042.2968104238807</v>
      </c>
      <c r="I716" s="34">
        <f t="shared" si="84"/>
        <v>674</v>
      </c>
    </row>
    <row r="717" spans="2:9" x14ac:dyDescent="0.4">
      <c r="B717">
        <v>675</v>
      </c>
      <c r="C717" s="40">
        <v>72000</v>
      </c>
      <c r="D717" s="42">
        <f t="shared" si="80"/>
        <v>2.8155975000000004E-5</v>
      </c>
      <c r="E717" s="31">
        <f t="shared" si="81"/>
        <v>-2071.6527500000002</v>
      </c>
      <c r="F717" s="41">
        <v>0.33</v>
      </c>
      <c r="G717" s="31">
        <f t="shared" si="82"/>
        <v>1981.8444492537319</v>
      </c>
      <c r="H717" s="31">
        <f t="shared" si="83"/>
        <v>4053.4971992537321</v>
      </c>
      <c r="I717" s="34">
        <f t="shared" si="84"/>
        <v>675</v>
      </c>
    </row>
    <row r="718" spans="2:9" x14ac:dyDescent="0.4">
      <c r="B718">
        <v>676</v>
      </c>
      <c r="C718" s="40">
        <v>72000</v>
      </c>
      <c r="D718" s="42">
        <f t="shared" si="80"/>
        <v>2.8162932000000002E-5</v>
      </c>
      <c r="E718" s="31">
        <f t="shared" si="81"/>
        <v>-2079.3498799999998</v>
      </c>
      <c r="F718" s="41">
        <v>0.33</v>
      </c>
      <c r="G718" s="31">
        <f t="shared" si="82"/>
        <v>1985.3606033194035</v>
      </c>
      <c r="H718" s="31">
        <f t="shared" si="83"/>
        <v>4064.7104833194035</v>
      </c>
      <c r="I718" s="34">
        <f t="shared" si="84"/>
        <v>676</v>
      </c>
    </row>
    <row r="719" spans="2:9" x14ac:dyDescent="0.4">
      <c r="B719">
        <v>677</v>
      </c>
      <c r="C719" s="40">
        <v>72000</v>
      </c>
      <c r="D719" s="42">
        <f t="shared" si="80"/>
        <v>2.8169889000000003E-5</v>
      </c>
      <c r="E719" s="31">
        <f t="shared" si="81"/>
        <v>-2087.0584100000001</v>
      </c>
      <c r="F719" s="41">
        <v>0.33</v>
      </c>
      <c r="G719" s="31">
        <f t="shared" si="82"/>
        <v>1988.8782526208961</v>
      </c>
      <c r="H719" s="31">
        <f t="shared" si="83"/>
        <v>4075.9366626208962</v>
      </c>
      <c r="I719" s="34">
        <f t="shared" si="84"/>
        <v>677</v>
      </c>
    </row>
    <row r="720" spans="2:9" x14ac:dyDescent="0.4">
      <c r="B720">
        <v>678</v>
      </c>
      <c r="C720" s="40">
        <v>72000</v>
      </c>
      <c r="D720" s="42">
        <f t="shared" si="80"/>
        <v>2.8176846000000004E-5</v>
      </c>
      <c r="E720" s="31">
        <f t="shared" si="81"/>
        <v>-2094.7783400000003</v>
      </c>
      <c r="F720" s="41">
        <v>0.33</v>
      </c>
      <c r="G720" s="31">
        <f t="shared" si="82"/>
        <v>1992.3973971582093</v>
      </c>
      <c r="H720" s="31">
        <f t="shared" si="83"/>
        <v>4087.1757371582098</v>
      </c>
      <c r="I720" s="34">
        <f t="shared" si="84"/>
        <v>678</v>
      </c>
    </row>
    <row r="721" spans="2:9" x14ac:dyDescent="0.4">
      <c r="B721">
        <v>679</v>
      </c>
      <c r="C721" s="40">
        <v>72000</v>
      </c>
      <c r="D721" s="42">
        <f t="shared" si="80"/>
        <v>2.8183803000000001E-5</v>
      </c>
      <c r="E721" s="31">
        <f t="shared" si="81"/>
        <v>-2102.5096699999999</v>
      </c>
      <c r="F721" s="41">
        <v>0.33</v>
      </c>
      <c r="G721" s="31">
        <f t="shared" si="82"/>
        <v>1995.9180369313435</v>
      </c>
      <c r="H721" s="31">
        <f t="shared" si="83"/>
        <v>4098.427706931343</v>
      </c>
      <c r="I721" s="34">
        <f t="shared" si="84"/>
        <v>679</v>
      </c>
    </row>
    <row r="722" spans="2:9" x14ac:dyDescent="0.4">
      <c r="B722">
        <v>680</v>
      </c>
      <c r="C722" s="40">
        <v>72000</v>
      </c>
      <c r="D722" s="42">
        <f t="shared" si="80"/>
        <v>2.8190760000000002E-5</v>
      </c>
      <c r="E722" s="31">
        <f t="shared" si="81"/>
        <v>-2110.2524000000003</v>
      </c>
      <c r="F722" s="41">
        <v>0.33</v>
      </c>
      <c r="G722" s="31">
        <f t="shared" si="82"/>
        <v>1999.4401719402988</v>
      </c>
      <c r="H722" s="31">
        <f t="shared" si="83"/>
        <v>4109.6925719402989</v>
      </c>
      <c r="I722" s="34">
        <f t="shared" si="84"/>
        <v>680</v>
      </c>
    </row>
    <row r="723" spans="2:9" x14ac:dyDescent="0.4">
      <c r="B723">
        <v>681</v>
      </c>
      <c r="C723" s="40">
        <v>72000</v>
      </c>
      <c r="D723" s="42">
        <f t="shared" si="80"/>
        <v>2.8197717000000003E-5</v>
      </c>
      <c r="E723" s="31">
        <f t="shared" si="81"/>
        <v>-2118.0065300000001</v>
      </c>
      <c r="F723" s="41">
        <v>0.33</v>
      </c>
      <c r="G723" s="31">
        <f t="shared" si="82"/>
        <v>2002.9638021850753</v>
      </c>
      <c r="H723" s="31">
        <f t="shared" si="83"/>
        <v>4120.9703321850757</v>
      </c>
      <c r="I723" s="34">
        <f t="shared" si="84"/>
        <v>681</v>
      </c>
    </row>
    <row r="724" spans="2:9" x14ac:dyDescent="0.4">
      <c r="B724">
        <v>682</v>
      </c>
      <c r="C724" s="40">
        <v>72000</v>
      </c>
      <c r="D724" s="42">
        <f t="shared" si="80"/>
        <v>2.8204674000000003E-5</v>
      </c>
      <c r="E724" s="31">
        <f t="shared" si="81"/>
        <v>-2125.7720599999998</v>
      </c>
      <c r="F724" s="41">
        <v>0.33</v>
      </c>
      <c r="G724" s="31">
        <f t="shared" si="82"/>
        <v>2006.4889276656722</v>
      </c>
      <c r="H724" s="31">
        <f t="shared" si="83"/>
        <v>4132.2609876656716</v>
      </c>
      <c r="I724" s="34">
        <f t="shared" si="84"/>
        <v>682</v>
      </c>
    </row>
    <row r="725" spans="2:9" x14ac:dyDescent="0.4">
      <c r="B725">
        <v>683</v>
      </c>
      <c r="C725" s="40">
        <v>72000</v>
      </c>
      <c r="D725" s="42">
        <f t="shared" si="80"/>
        <v>2.8211631000000004E-5</v>
      </c>
      <c r="E725" s="31">
        <f t="shared" si="81"/>
        <v>-2133.5489900000002</v>
      </c>
      <c r="F725" s="41">
        <v>0.33</v>
      </c>
      <c r="G725" s="31">
        <f t="shared" si="82"/>
        <v>2010.0155483820899</v>
      </c>
      <c r="H725" s="31">
        <f t="shared" si="83"/>
        <v>4143.5645383820902</v>
      </c>
      <c r="I725" s="34">
        <f t="shared" si="84"/>
        <v>683</v>
      </c>
    </row>
    <row r="726" spans="2:9" x14ac:dyDescent="0.4">
      <c r="B726">
        <v>684</v>
      </c>
      <c r="C726" s="40">
        <v>72000</v>
      </c>
      <c r="D726" s="42">
        <f t="shared" si="80"/>
        <v>2.8218588000000002E-5</v>
      </c>
      <c r="E726" s="31">
        <f t="shared" si="81"/>
        <v>-2141.3373200000001</v>
      </c>
      <c r="F726" s="41">
        <v>0.33</v>
      </c>
      <c r="G726" s="31">
        <f t="shared" si="82"/>
        <v>2013.5436643343287</v>
      </c>
      <c r="H726" s="31">
        <f t="shared" si="83"/>
        <v>4154.8809843343288</v>
      </c>
      <c r="I726" s="34">
        <f t="shared" si="84"/>
        <v>684</v>
      </c>
    </row>
    <row r="727" spans="2:9" x14ac:dyDescent="0.4">
      <c r="B727">
        <v>685</v>
      </c>
      <c r="C727" s="40">
        <v>72000</v>
      </c>
      <c r="D727" s="42">
        <f t="shared" si="80"/>
        <v>2.8225545000000003E-5</v>
      </c>
      <c r="E727" s="31">
        <f t="shared" si="81"/>
        <v>-2149.1370499999998</v>
      </c>
      <c r="F727" s="41">
        <v>0.33</v>
      </c>
      <c r="G727" s="31">
        <f t="shared" si="82"/>
        <v>2017.0732755223885</v>
      </c>
      <c r="H727" s="31">
        <f t="shared" si="83"/>
        <v>4166.2103255223883</v>
      </c>
      <c r="I727" s="34">
        <f t="shared" si="84"/>
        <v>685</v>
      </c>
    </row>
    <row r="728" spans="2:9" x14ac:dyDescent="0.4">
      <c r="B728">
        <v>686</v>
      </c>
      <c r="C728" s="40">
        <v>72000</v>
      </c>
      <c r="D728" s="42">
        <f t="shared" si="80"/>
        <v>2.8232502000000003E-5</v>
      </c>
      <c r="E728" s="31">
        <f t="shared" si="81"/>
        <v>-2156.9481799999999</v>
      </c>
      <c r="F728" s="41">
        <v>0.33</v>
      </c>
      <c r="G728" s="31">
        <f t="shared" si="82"/>
        <v>2020.6043819462693</v>
      </c>
      <c r="H728" s="31">
        <f t="shared" si="83"/>
        <v>4177.5525619462696</v>
      </c>
      <c r="I728" s="34">
        <f t="shared" si="84"/>
        <v>686</v>
      </c>
    </row>
    <row r="729" spans="2:9" x14ac:dyDescent="0.4">
      <c r="B729">
        <v>687</v>
      </c>
      <c r="C729" s="40">
        <v>72000</v>
      </c>
      <c r="D729" s="42">
        <f t="shared" si="80"/>
        <v>2.8239459000000001E-5</v>
      </c>
      <c r="E729" s="31">
        <f t="shared" si="81"/>
        <v>-2164.7707100000002</v>
      </c>
      <c r="F729" s="41">
        <v>0.33</v>
      </c>
      <c r="G729" s="31">
        <f t="shared" si="82"/>
        <v>2024.1369836059705</v>
      </c>
      <c r="H729" s="31">
        <f t="shared" si="83"/>
        <v>4188.907693605971</v>
      </c>
      <c r="I729" s="34">
        <f t="shared" si="84"/>
        <v>687</v>
      </c>
    </row>
    <row r="730" spans="2:9" x14ac:dyDescent="0.4">
      <c r="B730">
        <v>688</v>
      </c>
      <c r="C730" s="40">
        <v>72000</v>
      </c>
      <c r="D730" s="42">
        <f t="shared" si="80"/>
        <v>2.8246416000000005E-5</v>
      </c>
      <c r="E730" s="31">
        <f t="shared" si="81"/>
        <v>-2172.60464</v>
      </c>
      <c r="F730" s="41">
        <v>0.33</v>
      </c>
      <c r="G730" s="31">
        <f t="shared" si="82"/>
        <v>2027.6710805014932</v>
      </c>
      <c r="H730" s="31">
        <f t="shared" si="83"/>
        <v>4200.2757205014932</v>
      </c>
      <c r="I730" s="34">
        <f t="shared" si="84"/>
        <v>688</v>
      </c>
    </row>
    <row r="731" spans="2:9" x14ac:dyDescent="0.4">
      <c r="B731">
        <v>689</v>
      </c>
      <c r="C731" s="40">
        <v>72000</v>
      </c>
      <c r="D731" s="42">
        <f t="shared" si="80"/>
        <v>2.8253373000000002E-5</v>
      </c>
      <c r="E731" s="31">
        <f t="shared" si="81"/>
        <v>-2180.4499700000001</v>
      </c>
      <c r="F731" s="41">
        <v>0.33</v>
      </c>
      <c r="G731" s="31">
        <f t="shared" si="82"/>
        <v>2031.2066726328362</v>
      </c>
      <c r="H731" s="31">
        <f t="shared" si="83"/>
        <v>4211.6566426328363</v>
      </c>
      <c r="I731" s="34">
        <f t="shared" si="84"/>
        <v>689</v>
      </c>
    </row>
    <row r="732" spans="2:9" x14ac:dyDescent="0.4">
      <c r="B732">
        <v>690</v>
      </c>
      <c r="C732" s="40">
        <v>72000</v>
      </c>
      <c r="D732" s="42">
        <f t="shared" si="80"/>
        <v>2.8260330000000003E-5</v>
      </c>
      <c r="E732" s="31">
        <f t="shared" si="81"/>
        <v>-2188.3067000000001</v>
      </c>
      <c r="F732" s="41">
        <v>0.33</v>
      </c>
      <c r="G732" s="31">
        <f t="shared" si="82"/>
        <v>2034.7437600000001</v>
      </c>
      <c r="H732" s="31">
        <f t="shared" si="83"/>
        <v>4223.0504600000004</v>
      </c>
      <c r="I732" s="34">
        <f t="shared" si="84"/>
        <v>690</v>
      </c>
    </row>
    <row r="733" spans="2:9" x14ac:dyDescent="0.4">
      <c r="B733">
        <v>691</v>
      </c>
      <c r="C733" s="40">
        <v>72000</v>
      </c>
      <c r="D733" s="42">
        <f t="shared" si="80"/>
        <v>2.8267287000000004E-5</v>
      </c>
      <c r="E733" s="31">
        <f t="shared" si="81"/>
        <v>-2196.1748299999999</v>
      </c>
      <c r="F733" s="41">
        <v>0.33</v>
      </c>
      <c r="G733" s="31">
        <f t="shared" si="82"/>
        <v>2038.2823426029856</v>
      </c>
      <c r="H733" s="31">
        <f t="shared" si="83"/>
        <v>4234.4571726029853</v>
      </c>
      <c r="I733" s="34">
        <f t="shared" si="84"/>
        <v>691</v>
      </c>
    </row>
    <row r="734" spans="2:9" x14ac:dyDescent="0.4">
      <c r="B734">
        <v>692</v>
      </c>
      <c r="C734" s="40">
        <v>72000</v>
      </c>
      <c r="D734" s="42">
        <f t="shared" si="80"/>
        <v>2.8274244000000001E-5</v>
      </c>
      <c r="E734" s="31">
        <f t="shared" si="81"/>
        <v>-2204.0543600000001</v>
      </c>
      <c r="F734" s="41">
        <v>0.33</v>
      </c>
      <c r="G734" s="31">
        <f t="shared" si="82"/>
        <v>2041.8224204417916</v>
      </c>
      <c r="H734" s="31">
        <f t="shared" si="83"/>
        <v>4245.8767804417912</v>
      </c>
      <c r="I734" s="34">
        <f t="shared" si="84"/>
        <v>692</v>
      </c>
    </row>
    <row r="735" spans="2:9" x14ac:dyDescent="0.4">
      <c r="B735">
        <v>693</v>
      </c>
      <c r="C735" s="40">
        <v>72000</v>
      </c>
      <c r="D735" s="42">
        <f t="shared" si="80"/>
        <v>2.8281201000000002E-5</v>
      </c>
      <c r="E735" s="31">
        <f t="shared" si="81"/>
        <v>-2211.9452900000001</v>
      </c>
      <c r="F735" s="41">
        <v>0.33</v>
      </c>
      <c r="G735" s="31">
        <f t="shared" si="82"/>
        <v>2045.3639935164183</v>
      </c>
      <c r="H735" s="31">
        <f t="shared" si="83"/>
        <v>4257.3092835164189</v>
      </c>
      <c r="I735" s="34">
        <f t="shared" si="84"/>
        <v>693</v>
      </c>
    </row>
    <row r="736" spans="2:9" x14ac:dyDescent="0.4">
      <c r="B736">
        <v>694</v>
      </c>
      <c r="C736" s="40">
        <v>72000</v>
      </c>
      <c r="D736" s="42">
        <f t="shared" si="80"/>
        <v>2.8288158000000003E-5</v>
      </c>
      <c r="E736" s="31">
        <f t="shared" si="81"/>
        <v>-2219.84762</v>
      </c>
      <c r="F736" s="41">
        <v>0.33</v>
      </c>
      <c r="G736" s="31">
        <f t="shared" si="82"/>
        <v>2048.9070618268656</v>
      </c>
      <c r="H736" s="31">
        <f t="shared" si="83"/>
        <v>4268.7546818268656</v>
      </c>
      <c r="I736" s="34">
        <f t="shared" si="84"/>
        <v>694</v>
      </c>
    </row>
    <row r="737" spans="2:9" x14ac:dyDescent="0.4">
      <c r="B737">
        <v>695</v>
      </c>
      <c r="C737" s="40">
        <v>72000</v>
      </c>
      <c r="D737" s="42">
        <f t="shared" si="80"/>
        <v>2.8295115000000004E-5</v>
      </c>
      <c r="E737" s="31">
        <f t="shared" si="81"/>
        <v>-2227.7613500000002</v>
      </c>
      <c r="F737" s="41">
        <v>0.33</v>
      </c>
      <c r="G737" s="31">
        <f t="shared" si="82"/>
        <v>2052.4516253731349</v>
      </c>
      <c r="H737" s="31">
        <f t="shared" si="83"/>
        <v>4280.2129753731351</v>
      </c>
      <c r="I737" s="34">
        <f t="shared" si="84"/>
        <v>695</v>
      </c>
    </row>
    <row r="738" spans="2:9" x14ac:dyDescent="0.4">
      <c r="B738">
        <v>696</v>
      </c>
      <c r="C738" s="40">
        <v>72000</v>
      </c>
      <c r="D738" s="42">
        <f t="shared" si="80"/>
        <v>2.8302072000000005E-5</v>
      </c>
      <c r="E738" s="31">
        <f t="shared" si="81"/>
        <v>-2235.6864800000003</v>
      </c>
      <c r="F738" s="41">
        <v>0.33</v>
      </c>
      <c r="G738" s="31">
        <f t="shared" si="82"/>
        <v>2055.9976841552248</v>
      </c>
      <c r="H738" s="31">
        <f t="shared" si="83"/>
        <v>4291.6841641552255</v>
      </c>
      <c r="I738" s="34">
        <f t="shared" si="84"/>
        <v>696</v>
      </c>
    </row>
    <row r="739" spans="2:9" x14ac:dyDescent="0.4">
      <c r="B739">
        <v>697</v>
      </c>
      <c r="C739" s="40">
        <v>72000</v>
      </c>
      <c r="D739" s="42">
        <f t="shared" si="80"/>
        <v>2.8309029000000002E-5</v>
      </c>
      <c r="E739" s="31">
        <f t="shared" si="81"/>
        <v>-2243.6230100000002</v>
      </c>
      <c r="F739" s="41">
        <v>0.33</v>
      </c>
      <c r="G739" s="31">
        <f t="shared" si="82"/>
        <v>2059.5452381731347</v>
      </c>
      <c r="H739" s="31">
        <f t="shared" si="83"/>
        <v>4303.168248173135</v>
      </c>
      <c r="I739" s="34">
        <f t="shared" si="84"/>
        <v>697</v>
      </c>
    </row>
    <row r="740" spans="2:9" x14ac:dyDescent="0.4">
      <c r="B740">
        <v>698</v>
      </c>
      <c r="C740" s="40">
        <v>72000</v>
      </c>
      <c r="D740" s="42">
        <f t="shared" si="80"/>
        <v>2.8315986000000003E-5</v>
      </c>
      <c r="E740" s="31">
        <f t="shared" si="81"/>
        <v>-2251.5709400000001</v>
      </c>
      <c r="F740" s="41">
        <v>0.33</v>
      </c>
      <c r="G740" s="31">
        <f t="shared" si="82"/>
        <v>2063.0942874268662</v>
      </c>
      <c r="H740" s="31">
        <f t="shared" si="83"/>
        <v>4314.6652274268663</v>
      </c>
      <c r="I740" s="34">
        <f t="shared" si="84"/>
        <v>698</v>
      </c>
    </row>
    <row r="741" spans="2:9" x14ac:dyDescent="0.4">
      <c r="B741">
        <v>699</v>
      </c>
      <c r="C741" s="40">
        <v>72000</v>
      </c>
      <c r="D741" s="42">
        <f t="shared" si="80"/>
        <v>2.8322943000000004E-5</v>
      </c>
      <c r="E741" s="31">
        <f t="shared" si="81"/>
        <v>-2259.5302700000002</v>
      </c>
      <c r="F741" s="41">
        <v>0.33</v>
      </c>
      <c r="G741" s="31">
        <f t="shared" si="82"/>
        <v>2066.6448319164183</v>
      </c>
      <c r="H741" s="31">
        <f t="shared" si="83"/>
        <v>4326.1751019164185</v>
      </c>
      <c r="I741" s="34">
        <f t="shared" si="84"/>
        <v>699</v>
      </c>
    </row>
    <row r="742" spans="2:9" x14ac:dyDescent="0.4">
      <c r="B742">
        <v>700</v>
      </c>
      <c r="C742" s="40">
        <v>72000</v>
      </c>
      <c r="D742" s="42">
        <f t="shared" si="80"/>
        <v>2.8329900000000001E-5</v>
      </c>
      <c r="E742" s="31">
        <f t="shared" si="81"/>
        <v>-2267.5010000000002</v>
      </c>
      <c r="F742" s="41">
        <v>0.33</v>
      </c>
      <c r="G742" s="31">
        <f t="shared" si="82"/>
        <v>2070.1968716417909</v>
      </c>
      <c r="H742" s="31">
        <f t="shared" si="83"/>
        <v>4337.6978716417907</v>
      </c>
      <c r="I742" s="34">
        <f t="shared" si="84"/>
        <v>700</v>
      </c>
    </row>
    <row r="743" spans="2:9" x14ac:dyDescent="0.4">
      <c r="B743">
        <v>701</v>
      </c>
      <c r="C743" s="40">
        <v>72000</v>
      </c>
      <c r="D743" s="42">
        <f t="shared" si="80"/>
        <v>2.8336857000000002E-5</v>
      </c>
      <c r="E743" s="31">
        <f t="shared" si="81"/>
        <v>-2275.4831300000001</v>
      </c>
      <c r="F743" s="41">
        <v>0.33</v>
      </c>
      <c r="G743" s="31">
        <f t="shared" si="82"/>
        <v>2073.7504066029851</v>
      </c>
      <c r="H743" s="31">
        <f t="shared" si="83"/>
        <v>4349.2335366029856</v>
      </c>
      <c r="I743" s="34">
        <f t="shared" si="84"/>
        <v>701</v>
      </c>
    </row>
    <row r="744" spans="2:9" x14ac:dyDescent="0.4">
      <c r="B744">
        <v>702</v>
      </c>
      <c r="C744" s="40">
        <v>72000</v>
      </c>
      <c r="D744" s="42">
        <f t="shared" si="80"/>
        <v>2.8343814000000003E-5</v>
      </c>
      <c r="E744" s="31">
        <f t="shared" si="81"/>
        <v>-2283.4766600000003</v>
      </c>
      <c r="F744" s="41">
        <v>0.33</v>
      </c>
      <c r="G744" s="31">
        <f t="shared" si="82"/>
        <v>2077.3054368000003</v>
      </c>
      <c r="H744" s="31">
        <f t="shared" si="83"/>
        <v>4360.7820968000005</v>
      </c>
      <c r="I744" s="34">
        <f t="shared" si="84"/>
        <v>702</v>
      </c>
    </row>
    <row r="745" spans="2:9" x14ac:dyDescent="0.4">
      <c r="B745">
        <v>703</v>
      </c>
      <c r="C745" s="40">
        <v>72000</v>
      </c>
      <c r="D745" s="42">
        <f t="shared" si="80"/>
        <v>2.8350771000000004E-5</v>
      </c>
      <c r="E745" s="31">
        <f t="shared" si="81"/>
        <v>-2291.4815900000003</v>
      </c>
      <c r="F745" s="41">
        <v>0.33</v>
      </c>
      <c r="G745" s="31">
        <f t="shared" si="82"/>
        <v>2080.861962232836</v>
      </c>
      <c r="H745" s="31">
        <f t="shared" si="83"/>
        <v>4372.3435522328364</v>
      </c>
      <c r="I745" s="34">
        <f t="shared" si="84"/>
        <v>703</v>
      </c>
    </row>
    <row r="746" spans="2:9" x14ac:dyDescent="0.4">
      <c r="B746">
        <v>704</v>
      </c>
      <c r="C746" s="40">
        <v>72000</v>
      </c>
      <c r="D746" s="42">
        <f t="shared" si="80"/>
        <v>2.8357728000000005E-5</v>
      </c>
      <c r="E746" s="31">
        <f t="shared" si="81"/>
        <v>-2299.4979199999998</v>
      </c>
      <c r="F746" s="41">
        <v>0.33</v>
      </c>
      <c r="G746" s="31">
        <f t="shared" si="82"/>
        <v>2084.4199829014929</v>
      </c>
      <c r="H746" s="31">
        <f t="shared" si="83"/>
        <v>4383.9179029014922</v>
      </c>
      <c r="I746" s="34">
        <f t="shared" si="84"/>
        <v>704</v>
      </c>
    </row>
    <row r="747" spans="2:9" x14ac:dyDescent="0.4">
      <c r="B747">
        <v>705</v>
      </c>
      <c r="C747" s="40">
        <v>72000</v>
      </c>
      <c r="D747" s="42">
        <f t="shared" si="80"/>
        <v>2.8364685000000002E-5</v>
      </c>
      <c r="E747" s="31">
        <f t="shared" si="81"/>
        <v>-2307.52565</v>
      </c>
      <c r="F747" s="41">
        <v>0.33</v>
      </c>
      <c r="G747" s="31">
        <f t="shared" si="82"/>
        <v>2087.9794988059707</v>
      </c>
      <c r="H747" s="31">
        <f t="shared" si="83"/>
        <v>4395.5051488059707</v>
      </c>
      <c r="I747" s="34">
        <f t="shared" si="84"/>
        <v>705</v>
      </c>
    </row>
    <row r="748" spans="2:9" x14ac:dyDescent="0.4">
      <c r="B748">
        <v>706</v>
      </c>
      <c r="C748" s="40">
        <v>72000</v>
      </c>
      <c r="D748" s="42">
        <f t="shared" si="80"/>
        <v>2.8371642000000003E-5</v>
      </c>
      <c r="E748" s="31">
        <f t="shared" si="81"/>
        <v>-2315.5647800000002</v>
      </c>
      <c r="F748" s="41">
        <v>0.33</v>
      </c>
      <c r="G748" s="31">
        <f t="shared" si="82"/>
        <v>2091.5405099462696</v>
      </c>
      <c r="H748" s="31">
        <f t="shared" si="83"/>
        <v>4407.1052899462702</v>
      </c>
      <c r="I748" s="34">
        <f t="shared" si="84"/>
        <v>706</v>
      </c>
    </row>
    <row r="749" spans="2:9" x14ac:dyDescent="0.4">
      <c r="B749">
        <v>707</v>
      </c>
      <c r="C749" s="40">
        <v>72000</v>
      </c>
      <c r="D749" s="42">
        <f t="shared" si="80"/>
        <v>2.8378599000000004E-5</v>
      </c>
      <c r="E749" s="31">
        <f t="shared" si="81"/>
        <v>-2323.6153100000001</v>
      </c>
      <c r="F749" s="41">
        <v>0.33</v>
      </c>
      <c r="G749" s="31">
        <f t="shared" si="82"/>
        <v>2095.1030163223886</v>
      </c>
      <c r="H749" s="31">
        <f t="shared" si="83"/>
        <v>4418.7183263223887</v>
      </c>
      <c r="I749" s="34">
        <f t="shared" si="84"/>
        <v>707</v>
      </c>
    </row>
    <row r="750" spans="2:9" x14ac:dyDescent="0.4">
      <c r="B750">
        <v>708</v>
      </c>
      <c r="C750" s="40">
        <v>72000</v>
      </c>
      <c r="D750" s="42">
        <f t="shared" si="80"/>
        <v>2.8385556000000001E-5</v>
      </c>
      <c r="E750" s="31">
        <f t="shared" si="81"/>
        <v>-2331.67724</v>
      </c>
      <c r="F750" s="41">
        <v>0.33</v>
      </c>
      <c r="G750" s="31">
        <f t="shared" si="82"/>
        <v>2098.6670179343287</v>
      </c>
      <c r="H750" s="31">
        <f t="shared" si="83"/>
        <v>4430.3442579343282</v>
      </c>
      <c r="I750" s="34">
        <f t="shared" si="84"/>
        <v>708</v>
      </c>
    </row>
    <row r="751" spans="2:9" x14ac:dyDescent="0.4">
      <c r="B751">
        <v>709</v>
      </c>
      <c r="C751" s="40">
        <v>72000</v>
      </c>
      <c r="D751" s="42">
        <f t="shared" si="80"/>
        <v>2.8392513000000002E-5</v>
      </c>
      <c r="E751" s="31">
        <f t="shared" si="81"/>
        <v>-2339.7505700000002</v>
      </c>
      <c r="F751" s="41">
        <v>0.33</v>
      </c>
      <c r="G751" s="31">
        <f t="shared" si="82"/>
        <v>2102.2325147820902</v>
      </c>
      <c r="H751" s="31">
        <f t="shared" si="83"/>
        <v>4441.9830847820904</v>
      </c>
      <c r="I751" s="34">
        <f t="shared" si="84"/>
        <v>709</v>
      </c>
    </row>
    <row r="752" spans="2:9" x14ac:dyDescent="0.4">
      <c r="B752">
        <v>710</v>
      </c>
      <c r="C752" s="40">
        <v>72000</v>
      </c>
      <c r="D752" s="42">
        <f t="shared" si="80"/>
        <v>2.8399470000000003E-5</v>
      </c>
      <c r="E752" s="31">
        <f t="shared" si="81"/>
        <v>-2347.8352999999997</v>
      </c>
      <c r="F752" s="41">
        <v>0.33</v>
      </c>
      <c r="G752" s="31">
        <f t="shared" si="82"/>
        <v>2105.7995068656719</v>
      </c>
      <c r="H752" s="31">
        <f t="shared" si="83"/>
        <v>4453.6348068656716</v>
      </c>
      <c r="I752" s="34">
        <f t="shared" si="84"/>
        <v>710</v>
      </c>
    </row>
    <row r="753" spans="2:9" x14ac:dyDescent="0.4">
      <c r="B753">
        <v>711</v>
      </c>
      <c r="C753" s="40">
        <v>72000</v>
      </c>
      <c r="D753" s="42">
        <f t="shared" si="80"/>
        <v>2.8406427000000004E-5</v>
      </c>
      <c r="E753" s="31">
        <f t="shared" si="81"/>
        <v>-2355.9314300000001</v>
      </c>
      <c r="F753" s="41">
        <v>0.33</v>
      </c>
      <c r="G753" s="31">
        <f t="shared" si="82"/>
        <v>2109.3679941850751</v>
      </c>
      <c r="H753" s="31">
        <f t="shared" si="83"/>
        <v>4465.2994241850756</v>
      </c>
      <c r="I753" s="34">
        <f t="shared" si="84"/>
        <v>711</v>
      </c>
    </row>
    <row r="754" spans="2:9" x14ac:dyDescent="0.4">
      <c r="B754">
        <v>712</v>
      </c>
      <c r="C754" s="40">
        <v>72000</v>
      </c>
      <c r="D754" s="42">
        <f t="shared" si="80"/>
        <v>2.8413384000000004E-5</v>
      </c>
      <c r="E754" s="31">
        <f t="shared" si="81"/>
        <v>-2364.0389600000003</v>
      </c>
      <c r="F754" s="41">
        <v>0.33</v>
      </c>
      <c r="G754" s="31">
        <f t="shared" si="82"/>
        <v>2112.9379767402993</v>
      </c>
      <c r="H754" s="31">
        <f t="shared" si="83"/>
        <v>4476.9769367402996</v>
      </c>
      <c r="I754" s="34">
        <f t="shared" si="84"/>
        <v>712</v>
      </c>
    </row>
    <row r="755" spans="2:9" x14ac:dyDescent="0.4">
      <c r="B755">
        <v>713</v>
      </c>
      <c r="C755" s="40">
        <v>72000</v>
      </c>
      <c r="D755" s="42">
        <f t="shared" si="80"/>
        <v>2.8420341000000002E-5</v>
      </c>
      <c r="E755" s="31">
        <f t="shared" si="81"/>
        <v>-2372.15789</v>
      </c>
      <c r="F755" s="41">
        <v>0.33</v>
      </c>
      <c r="G755" s="31">
        <f t="shared" si="82"/>
        <v>2116.5094545313436</v>
      </c>
      <c r="H755" s="31">
        <f t="shared" si="83"/>
        <v>4488.6673445313436</v>
      </c>
      <c r="I755" s="34">
        <f t="shared" si="84"/>
        <v>713</v>
      </c>
    </row>
    <row r="756" spans="2:9" x14ac:dyDescent="0.4">
      <c r="B756">
        <v>714</v>
      </c>
      <c r="C756" s="40">
        <v>72000</v>
      </c>
      <c r="D756" s="42">
        <f t="shared" si="80"/>
        <v>2.8427298000000003E-5</v>
      </c>
      <c r="E756" s="31">
        <f t="shared" si="81"/>
        <v>-2380.2882199999999</v>
      </c>
      <c r="F756" s="41">
        <v>0.33</v>
      </c>
      <c r="G756" s="31">
        <f t="shared" si="82"/>
        <v>2120.0824275582095</v>
      </c>
      <c r="H756" s="31">
        <f t="shared" si="83"/>
        <v>4500.3706475582094</v>
      </c>
      <c r="I756" s="34">
        <f t="shared" si="84"/>
        <v>714</v>
      </c>
    </row>
    <row r="757" spans="2:9" x14ac:dyDescent="0.4">
      <c r="B757">
        <v>715</v>
      </c>
      <c r="C757" s="40">
        <v>72000</v>
      </c>
      <c r="D757" s="42">
        <f t="shared" si="80"/>
        <v>2.8434255000000003E-5</v>
      </c>
      <c r="E757" s="31">
        <f t="shared" si="81"/>
        <v>-2388.4299500000002</v>
      </c>
      <c r="F757" s="41">
        <v>0.33</v>
      </c>
      <c r="G757" s="31">
        <f t="shared" si="82"/>
        <v>2123.6568958208959</v>
      </c>
      <c r="H757" s="31">
        <f t="shared" si="83"/>
        <v>4512.0868458208961</v>
      </c>
      <c r="I757" s="34">
        <f t="shared" si="84"/>
        <v>715</v>
      </c>
    </row>
    <row r="758" spans="2:9" x14ac:dyDescent="0.4">
      <c r="B758">
        <v>716</v>
      </c>
      <c r="C758" s="40">
        <v>72000</v>
      </c>
      <c r="D758" s="42">
        <f t="shared" si="80"/>
        <v>2.8441212000000001E-5</v>
      </c>
      <c r="E758" s="31">
        <f t="shared" si="81"/>
        <v>-2396.5830799999999</v>
      </c>
      <c r="F758" s="41">
        <v>0.33</v>
      </c>
      <c r="G758" s="31">
        <f t="shared" si="82"/>
        <v>2127.2328593194034</v>
      </c>
      <c r="H758" s="31">
        <f t="shared" si="83"/>
        <v>4523.8159393194037</v>
      </c>
      <c r="I758" s="34">
        <f t="shared" si="84"/>
        <v>716</v>
      </c>
    </row>
    <row r="759" spans="2:9" x14ac:dyDescent="0.4">
      <c r="B759">
        <v>717</v>
      </c>
      <c r="C759" s="40">
        <v>72000</v>
      </c>
      <c r="D759" s="42">
        <f t="shared" si="80"/>
        <v>2.8448169000000002E-5</v>
      </c>
      <c r="E759" s="31">
        <f t="shared" si="81"/>
        <v>-2404.7476099999999</v>
      </c>
      <c r="F759" s="41">
        <v>0.33</v>
      </c>
      <c r="G759" s="31">
        <f t="shared" si="82"/>
        <v>2130.8103180537319</v>
      </c>
      <c r="H759" s="31">
        <f t="shared" si="83"/>
        <v>4535.5579280537313</v>
      </c>
      <c r="I759" s="34">
        <f t="shared" si="84"/>
        <v>717</v>
      </c>
    </row>
    <row r="760" spans="2:9" x14ac:dyDescent="0.4">
      <c r="B760">
        <v>718</v>
      </c>
      <c r="C760" s="40">
        <v>72000</v>
      </c>
      <c r="D760" s="42">
        <f t="shared" si="80"/>
        <v>2.8455126000000003E-5</v>
      </c>
      <c r="E760" s="31">
        <f t="shared" si="81"/>
        <v>-2412.9235400000002</v>
      </c>
      <c r="F760" s="41">
        <v>0.33</v>
      </c>
      <c r="G760" s="31">
        <f t="shared" si="82"/>
        <v>2134.3892720238809</v>
      </c>
      <c r="H760" s="31">
        <f t="shared" si="83"/>
        <v>4547.3128120238816</v>
      </c>
      <c r="I760" s="34">
        <f t="shared" si="84"/>
        <v>718</v>
      </c>
    </row>
    <row r="761" spans="2:9" x14ac:dyDescent="0.4">
      <c r="B761">
        <v>719</v>
      </c>
      <c r="C761" s="40">
        <v>72000</v>
      </c>
      <c r="D761" s="42">
        <f t="shared" si="80"/>
        <v>2.8462083000000003E-5</v>
      </c>
      <c r="E761" s="31">
        <f t="shared" si="81"/>
        <v>-2421.11087</v>
      </c>
      <c r="F761" s="41">
        <v>0.33</v>
      </c>
      <c r="G761" s="31">
        <f t="shared" si="82"/>
        <v>2137.9697212298511</v>
      </c>
      <c r="H761" s="31">
        <f t="shared" si="83"/>
        <v>4559.0805912298511</v>
      </c>
      <c r="I761" s="34">
        <f t="shared" si="84"/>
        <v>719</v>
      </c>
    </row>
    <row r="762" spans="2:9" x14ac:dyDescent="0.4">
      <c r="B762">
        <v>720</v>
      </c>
      <c r="C762" s="40">
        <v>72000</v>
      </c>
      <c r="D762" s="42">
        <f t="shared" si="80"/>
        <v>2.8469040000000004E-5</v>
      </c>
      <c r="E762" s="31">
        <f t="shared" si="81"/>
        <v>-2429.3096</v>
      </c>
      <c r="F762" s="41">
        <v>0.33</v>
      </c>
      <c r="G762" s="31">
        <f t="shared" si="82"/>
        <v>2141.5516656716427</v>
      </c>
      <c r="H762" s="31">
        <f t="shared" si="83"/>
        <v>4570.8612656716432</v>
      </c>
      <c r="I762" s="34">
        <f t="shared" si="84"/>
        <v>720</v>
      </c>
    </row>
    <row r="763" spans="2:9" x14ac:dyDescent="0.4">
      <c r="B763">
        <v>721</v>
      </c>
      <c r="C763" s="40">
        <v>72000</v>
      </c>
      <c r="D763" s="42">
        <f t="shared" si="80"/>
        <v>2.8475997000000002E-5</v>
      </c>
      <c r="E763" s="31">
        <f t="shared" si="81"/>
        <v>-2437.51973</v>
      </c>
      <c r="F763" s="41">
        <v>0.33</v>
      </c>
      <c r="G763" s="31">
        <f t="shared" si="82"/>
        <v>2145.135105349254</v>
      </c>
      <c r="H763" s="31">
        <f t="shared" si="83"/>
        <v>4582.6548353492544</v>
      </c>
      <c r="I763" s="34">
        <f t="shared" si="84"/>
        <v>721</v>
      </c>
    </row>
    <row r="764" spans="2:9" x14ac:dyDescent="0.4">
      <c r="B764">
        <v>722</v>
      </c>
      <c r="C764" s="40">
        <v>72000</v>
      </c>
      <c r="D764" s="42">
        <f t="shared" si="80"/>
        <v>2.8482954000000002E-5</v>
      </c>
      <c r="E764" s="31">
        <f t="shared" si="81"/>
        <v>-2445.7412599999998</v>
      </c>
      <c r="F764" s="41">
        <v>0.33</v>
      </c>
      <c r="G764" s="31">
        <f t="shared" si="82"/>
        <v>2148.7200402626872</v>
      </c>
      <c r="H764" s="31">
        <f t="shared" si="83"/>
        <v>4594.4613002626866</v>
      </c>
      <c r="I764" s="34">
        <f t="shared" si="84"/>
        <v>722</v>
      </c>
    </row>
    <row r="765" spans="2:9" x14ac:dyDescent="0.4">
      <c r="B765">
        <v>723</v>
      </c>
      <c r="C765" s="40">
        <v>72000</v>
      </c>
      <c r="D765" s="42">
        <f t="shared" si="80"/>
        <v>2.8489911000000003E-5</v>
      </c>
      <c r="E765" s="31">
        <f t="shared" si="81"/>
        <v>-2453.9741899999999</v>
      </c>
      <c r="F765" s="41">
        <v>0.33</v>
      </c>
      <c r="G765" s="31">
        <f t="shared" si="82"/>
        <v>2152.3064704119411</v>
      </c>
      <c r="H765" s="31">
        <f t="shared" si="83"/>
        <v>4606.2806604119414</v>
      </c>
      <c r="I765" s="34">
        <f t="shared" si="84"/>
        <v>723</v>
      </c>
    </row>
    <row r="766" spans="2:9" x14ac:dyDescent="0.4">
      <c r="B766">
        <v>724</v>
      </c>
      <c r="C766" s="40">
        <v>72000</v>
      </c>
      <c r="D766" s="42">
        <f t="shared" si="80"/>
        <v>2.8496868000000004E-5</v>
      </c>
      <c r="E766" s="31">
        <f t="shared" si="81"/>
        <v>-2462.2185200000004</v>
      </c>
      <c r="F766" s="41">
        <v>0.33</v>
      </c>
      <c r="G766" s="31">
        <f t="shared" si="82"/>
        <v>2155.8943957970155</v>
      </c>
      <c r="H766" s="31">
        <f t="shared" si="83"/>
        <v>4618.1129157970154</v>
      </c>
      <c r="I766" s="34">
        <f t="shared" si="84"/>
        <v>724</v>
      </c>
    </row>
    <row r="767" spans="2:9" x14ac:dyDescent="0.4">
      <c r="B767">
        <v>725</v>
      </c>
      <c r="C767" s="40">
        <v>72000</v>
      </c>
      <c r="D767" s="42">
        <f t="shared" ref="D767:D830" si="85">6.957*10^-9*B767+2.346*10^-5</f>
        <v>2.8503825000000005E-5</v>
      </c>
      <c r="E767" s="31">
        <f t="shared" ref="E767:E830" si="86">(-0.0057*B767^2+0.00357*B767+523)</f>
        <v>-2470.4742500000002</v>
      </c>
      <c r="F767" s="41">
        <v>0.33</v>
      </c>
      <c r="G767" s="31">
        <f t="shared" ref="G767:G830" si="87">C767*D767*(B767-$B$62)/(1-F767)</f>
        <v>2159.4838164179114</v>
      </c>
      <c r="H767" s="31">
        <f t="shared" ref="H767:H830" si="88">IF(G767&gt;E767,G767-E767,0)</f>
        <v>4629.9580664179121</v>
      </c>
      <c r="I767" s="34">
        <f t="shared" ref="I767:I830" si="89">IF(H767&gt;0,B767)</f>
        <v>725</v>
      </c>
    </row>
    <row r="768" spans="2:9" x14ac:dyDescent="0.4">
      <c r="B768">
        <v>726</v>
      </c>
      <c r="C768" s="40">
        <v>72000</v>
      </c>
      <c r="D768" s="42">
        <f t="shared" si="85"/>
        <v>2.8510782000000002E-5</v>
      </c>
      <c r="E768" s="31">
        <f t="shared" si="86"/>
        <v>-2478.7413799999999</v>
      </c>
      <c r="F768" s="41">
        <v>0.33</v>
      </c>
      <c r="G768" s="31">
        <f t="shared" si="87"/>
        <v>2163.074732274627</v>
      </c>
      <c r="H768" s="31">
        <f t="shared" si="88"/>
        <v>4641.8161122746269</v>
      </c>
      <c r="I768" s="34">
        <f t="shared" si="89"/>
        <v>726</v>
      </c>
    </row>
    <row r="769" spans="2:9" x14ac:dyDescent="0.4">
      <c r="B769">
        <v>727</v>
      </c>
      <c r="C769" s="40">
        <v>72000</v>
      </c>
      <c r="D769" s="42">
        <f t="shared" si="85"/>
        <v>2.8517739000000003E-5</v>
      </c>
      <c r="E769" s="31">
        <f t="shared" si="86"/>
        <v>-2487.01991</v>
      </c>
      <c r="F769" s="41">
        <v>0.33</v>
      </c>
      <c r="G769" s="31">
        <f t="shared" si="87"/>
        <v>2166.667143367165</v>
      </c>
      <c r="H769" s="31">
        <f t="shared" si="88"/>
        <v>4653.6870533671645</v>
      </c>
      <c r="I769" s="34">
        <f t="shared" si="89"/>
        <v>727</v>
      </c>
    </row>
    <row r="770" spans="2:9" x14ac:dyDescent="0.4">
      <c r="B770">
        <v>728</v>
      </c>
      <c r="C770" s="40">
        <v>72000</v>
      </c>
      <c r="D770" s="42">
        <f t="shared" si="85"/>
        <v>2.8524696000000004E-5</v>
      </c>
      <c r="E770" s="31">
        <f t="shared" si="86"/>
        <v>-2495.3098400000003</v>
      </c>
      <c r="F770" s="41">
        <v>0.33</v>
      </c>
      <c r="G770" s="31">
        <f t="shared" si="87"/>
        <v>2170.2610496955231</v>
      </c>
      <c r="H770" s="31">
        <f t="shared" si="88"/>
        <v>4665.5708896955239</v>
      </c>
      <c r="I770" s="34">
        <f t="shared" si="89"/>
        <v>728</v>
      </c>
    </row>
    <row r="771" spans="2:9" x14ac:dyDescent="0.4">
      <c r="B771">
        <v>729</v>
      </c>
      <c r="C771" s="40">
        <v>72000</v>
      </c>
      <c r="D771" s="42">
        <f t="shared" si="85"/>
        <v>2.8531653000000001E-5</v>
      </c>
      <c r="E771" s="31">
        <f t="shared" si="86"/>
        <v>-2503.6111700000001</v>
      </c>
      <c r="F771" s="41">
        <v>0.33</v>
      </c>
      <c r="G771" s="31">
        <f t="shared" si="87"/>
        <v>2173.8564512597018</v>
      </c>
      <c r="H771" s="31">
        <f t="shared" si="88"/>
        <v>4677.4676212597024</v>
      </c>
      <c r="I771" s="34">
        <f t="shared" si="89"/>
        <v>729</v>
      </c>
    </row>
    <row r="772" spans="2:9" x14ac:dyDescent="0.4">
      <c r="B772">
        <v>730</v>
      </c>
      <c r="C772" s="40">
        <v>72000</v>
      </c>
      <c r="D772" s="42">
        <f t="shared" si="85"/>
        <v>2.8538610000000002E-5</v>
      </c>
      <c r="E772" s="31">
        <f t="shared" si="86"/>
        <v>-2511.9239000000002</v>
      </c>
      <c r="F772" s="41">
        <v>0.33</v>
      </c>
      <c r="G772" s="31">
        <f t="shared" si="87"/>
        <v>2177.453348059702</v>
      </c>
      <c r="H772" s="31">
        <f t="shared" si="88"/>
        <v>4689.3772480597017</v>
      </c>
      <c r="I772" s="34">
        <f t="shared" si="89"/>
        <v>730</v>
      </c>
    </row>
    <row r="773" spans="2:9" x14ac:dyDescent="0.4">
      <c r="B773">
        <v>731</v>
      </c>
      <c r="C773" s="40">
        <v>72000</v>
      </c>
      <c r="D773" s="42">
        <f t="shared" si="85"/>
        <v>2.8545567000000003E-5</v>
      </c>
      <c r="E773" s="31">
        <f t="shared" si="86"/>
        <v>-2520.2480300000002</v>
      </c>
      <c r="F773" s="41">
        <v>0.33</v>
      </c>
      <c r="G773" s="31">
        <f t="shared" si="87"/>
        <v>2181.0517400955227</v>
      </c>
      <c r="H773" s="31">
        <f t="shared" si="88"/>
        <v>4701.2997700955229</v>
      </c>
      <c r="I773" s="34">
        <f t="shared" si="89"/>
        <v>731</v>
      </c>
    </row>
    <row r="774" spans="2:9" x14ac:dyDescent="0.4">
      <c r="B774">
        <v>732</v>
      </c>
      <c r="C774" s="40">
        <v>72000</v>
      </c>
      <c r="D774" s="42">
        <f t="shared" si="85"/>
        <v>2.8552524000000004E-5</v>
      </c>
      <c r="E774" s="31">
        <f t="shared" si="86"/>
        <v>-2528.58356</v>
      </c>
      <c r="F774" s="41">
        <v>0.33</v>
      </c>
      <c r="G774" s="31">
        <f t="shared" si="87"/>
        <v>2184.651627367165</v>
      </c>
      <c r="H774" s="31">
        <f t="shared" si="88"/>
        <v>4713.2351873671651</v>
      </c>
      <c r="I774" s="34">
        <f t="shared" si="89"/>
        <v>732</v>
      </c>
    </row>
    <row r="775" spans="2:9" x14ac:dyDescent="0.4">
      <c r="B775">
        <v>733</v>
      </c>
      <c r="C775" s="40">
        <v>72000</v>
      </c>
      <c r="D775" s="42">
        <f t="shared" si="85"/>
        <v>2.8559481000000005E-5</v>
      </c>
      <c r="E775" s="31">
        <f t="shared" si="86"/>
        <v>-2536.9304900000002</v>
      </c>
      <c r="F775" s="41">
        <v>0.33</v>
      </c>
      <c r="G775" s="31">
        <f t="shared" si="87"/>
        <v>2188.2530098746274</v>
      </c>
      <c r="H775" s="31">
        <f t="shared" si="88"/>
        <v>4725.1834998746272</v>
      </c>
      <c r="I775" s="34">
        <f t="shared" si="89"/>
        <v>733</v>
      </c>
    </row>
    <row r="776" spans="2:9" x14ac:dyDescent="0.4">
      <c r="B776">
        <v>734</v>
      </c>
      <c r="C776" s="40">
        <v>72000</v>
      </c>
      <c r="D776" s="42">
        <f t="shared" si="85"/>
        <v>2.8566438000000002E-5</v>
      </c>
      <c r="E776" s="31">
        <f t="shared" si="86"/>
        <v>-2545.2888200000002</v>
      </c>
      <c r="F776" s="41">
        <v>0.33</v>
      </c>
      <c r="G776" s="31">
        <f t="shared" si="87"/>
        <v>2191.8558876179109</v>
      </c>
      <c r="H776" s="31">
        <f t="shared" si="88"/>
        <v>4737.1447076179111</v>
      </c>
      <c r="I776" s="34">
        <f t="shared" si="89"/>
        <v>734</v>
      </c>
    </row>
    <row r="777" spans="2:9" x14ac:dyDescent="0.4">
      <c r="B777">
        <v>735</v>
      </c>
      <c r="C777" s="40">
        <v>72000</v>
      </c>
      <c r="D777" s="42">
        <f t="shared" si="85"/>
        <v>2.8573395000000003E-5</v>
      </c>
      <c r="E777" s="31">
        <f t="shared" si="86"/>
        <v>-2553.6585500000001</v>
      </c>
      <c r="F777" s="41">
        <v>0.33</v>
      </c>
      <c r="G777" s="31">
        <f t="shared" si="87"/>
        <v>2195.4602605970153</v>
      </c>
      <c r="H777" s="31">
        <f t="shared" si="88"/>
        <v>4749.1188105970159</v>
      </c>
      <c r="I777" s="34">
        <f t="shared" si="89"/>
        <v>735</v>
      </c>
    </row>
    <row r="778" spans="2:9" x14ac:dyDescent="0.4">
      <c r="B778">
        <v>736</v>
      </c>
      <c r="C778" s="40">
        <v>72000</v>
      </c>
      <c r="D778" s="42">
        <f t="shared" si="85"/>
        <v>2.8580352000000004E-5</v>
      </c>
      <c r="E778" s="31">
        <f t="shared" si="86"/>
        <v>-2562.0396800000003</v>
      </c>
      <c r="F778" s="41">
        <v>0.33</v>
      </c>
      <c r="G778" s="31">
        <f t="shared" si="87"/>
        <v>2199.0661288119409</v>
      </c>
      <c r="H778" s="31">
        <f t="shared" si="88"/>
        <v>4761.1058088119407</v>
      </c>
      <c r="I778" s="34">
        <f t="shared" si="89"/>
        <v>736</v>
      </c>
    </row>
    <row r="779" spans="2:9" x14ac:dyDescent="0.4">
      <c r="B779">
        <v>737</v>
      </c>
      <c r="C779" s="40">
        <v>72000</v>
      </c>
      <c r="D779" s="42">
        <f t="shared" si="85"/>
        <v>2.8587309000000001E-5</v>
      </c>
      <c r="E779" s="31">
        <f t="shared" si="86"/>
        <v>-2570.4322100000004</v>
      </c>
      <c r="F779" s="41">
        <v>0.33</v>
      </c>
      <c r="G779" s="31">
        <f t="shared" si="87"/>
        <v>2202.6734922626865</v>
      </c>
      <c r="H779" s="31">
        <f t="shared" si="88"/>
        <v>4773.1057022626865</v>
      </c>
      <c r="I779" s="34">
        <f t="shared" si="89"/>
        <v>737</v>
      </c>
    </row>
    <row r="780" spans="2:9" x14ac:dyDescent="0.4">
      <c r="B780">
        <v>738</v>
      </c>
      <c r="C780" s="40">
        <v>72000</v>
      </c>
      <c r="D780" s="42">
        <f t="shared" si="85"/>
        <v>2.8594266000000002E-5</v>
      </c>
      <c r="E780" s="31">
        <f t="shared" si="86"/>
        <v>-2578.8361399999999</v>
      </c>
      <c r="F780" s="41">
        <v>0.33</v>
      </c>
      <c r="G780" s="31">
        <f t="shared" si="87"/>
        <v>2206.2823509492541</v>
      </c>
      <c r="H780" s="31">
        <f t="shared" si="88"/>
        <v>4785.118490949254</v>
      </c>
      <c r="I780" s="34">
        <f t="shared" si="89"/>
        <v>738</v>
      </c>
    </row>
    <row r="781" spans="2:9" x14ac:dyDescent="0.4">
      <c r="B781">
        <v>739</v>
      </c>
      <c r="C781" s="40">
        <v>72000</v>
      </c>
      <c r="D781" s="42">
        <f t="shared" si="85"/>
        <v>2.8601223000000003E-5</v>
      </c>
      <c r="E781" s="31">
        <f t="shared" si="86"/>
        <v>-2587.2514700000002</v>
      </c>
      <c r="F781" s="41">
        <v>0.33</v>
      </c>
      <c r="G781" s="31">
        <f t="shared" si="87"/>
        <v>2209.8927048716423</v>
      </c>
      <c r="H781" s="31">
        <f t="shared" si="88"/>
        <v>4797.1441748716425</v>
      </c>
      <c r="I781" s="34">
        <f t="shared" si="89"/>
        <v>739</v>
      </c>
    </row>
    <row r="782" spans="2:9" x14ac:dyDescent="0.4">
      <c r="B782">
        <v>740</v>
      </c>
      <c r="C782" s="40">
        <v>72000</v>
      </c>
      <c r="D782" s="42">
        <f t="shared" si="85"/>
        <v>2.8608180000000004E-5</v>
      </c>
      <c r="E782" s="31">
        <f t="shared" si="86"/>
        <v>-2595.6782000000003</v>
      </c>
      <c r="F782" s="41">
        <v>0.33</v>
      </c>
      <c r="G782" s="31">
        <f t="shared" si="87"/>
        <v>2213.5045540298511</v>
      </c>
      <c r="H782" s="31">
        <f t="shared" si="88"/>
        <v>4809.1827540298509</v>
      </c>
      <c r="I782" s="34">
        <f t="shared" si="89"/>
        <v>740</v>
      </c>
    </row>
    <row r="783" spans="2:9" x14ac:dyDescent="0.4">
      <c r="B783">
        <v>741</v>
      </c>
      <c r="C783" s="40">
        <v>72000</v>
      </c>
      <c r="D783" s="42">
        <f t="shared" si="85"/>
        <v>2.8615137000000004E-5</v>
      </c>
      <c r="E783" s="31">
        <f t="shared" si="86"/>
        <v>-2604.1163299999998</v>
      </c>
      <c r="F783" s="41">
        <v>0.33</v>
      </c>
      <c r="G783" s="31">
        <f t="shared" si="87"/>
        <v>2217.1178984238813</v>
      </c>
      <c r="H783" s="31">
        <f t="shared" si="88"/>
        <v>4821.2342284238812</v>
      </c>
      <c r="I783" s="34">
        <f t="shared" si="89"/>
        <v>741</v>
      </c>
    </row>
    <row r="784" spans="2:9" x14ac:dyDescent="0.4">
      <c r="B784">
        <v>742</v>
      </c>
      <c r="C784" s="40">
        <v>72000</v>
      </c>
      <c r="D784" s="42">
        <f t="shared" si="85"/>
        <v>2.8622094000000002E-5</v>
      </c>
      <c r="E784" s="31">
        <f t="shared" si="86"/>
        <v>-2612.5658600000002</v>
      </c>
      <c r="F784" s="41">
        <v>0.33</v>
      </c>
      <c r="G784" s="31">
        <f t="shared" si="87"/>
        <v>2220.7327380537317</v>
      </c>
      <c r="H784" s="31">
        <f t="shared" si="88"/>
        <v>4833.2985980537323</v>
      </c>
      <c r="I784" s="34">
        <f t="shared" si="89"/>
        <v>742</v>
      </c>
    </row>
    <row r="785" spans="2:9" x14ac:dyDescent="0.4">
      <c r="B785">
        <v>743</v>
      </c>
      <c r="C785" s="40">
        <v>72000</v>
      </c>
      <c r="D785" s="42">
        <f t="shared" si="85"/>
        <v>2.8629051000000003E-5</v>
      </c>
      <c r="E785" s="31">
        <f t="shared" si="86"/>
        <v>-2621.0267900000003</v>
      </c>
      <c r="F785" s="41">
        <v>0.33</v>
      </c>
      <c r="G785" s="31">
        <f t="shared" si="87"/>
        <v>2224.3490729194036</v>
      </c>
      <c r="H785" s="31">
        <f t="shared" si="88"/>
        <v>4845.3758629194035</v>
      </c>
      <c r="I785" s="34">
        <f t="shared" si="89"/>
        <v>743</v>
      </c>
    </row>
    <row r="786" spans="2:9" x14ac:dyDescent="0.4">
      <c r="B786">
        <v>744</v>
      </c>
      <c r="C786" s="40">
        <v>72000</v>
      </c>
      <c r="D786" s="42">
        <f t="shared" si="85"/>
        <v>2.8636008000000004E-5</v>
      </c>
      <c r="E786" s="31">
        <f t="shared" si="86"/>
        <v>-2629.4991199999999</v>
      </c>
      <c r="F786" s="41">
        <v>0.33</v>
      </c>
      <c r="G786" s="31">
        <f t="shared" si="87"/>
        <v>2227.9669030208961</v>
      </c>
      <c r="H786" s="31">
        <f t="shared" si="88"/>
        <v>4857.4660230208956</v>
      </c>
      <c r="I786" s="34">
        <f t="shared" si="89"/>
        <v>744</v>
      </c>
    </row>
    <row r="787" spans="2:9" x14ac:dyDescent="0.4">
      <c r="B787">
        <v>745</v>
      </c>
      <c r="C787" s="40">
        <v>72000</v>
      </c>
      <c r="D787" s="42">
        <f t="shared" si="85"/>
        <v>2.8642965000000001E-5</v>
      </c>
      <c r="E787" s="31">
        <f t="shared" si="86"/>
        <v>-2637.9828499999999</v>
      </c>
      <c r="F787" s="41">
        <v>0.33</v>
      </c>
      <c r="G787" s="31">
        <f t="shared" si="87"/>
        <v>2231.5862283582092</v>
      </c>
      <c r="H787" s="31">
        <f t="shared" si="88"/>
        <v>4869.5690783582086</v>
      </c>
      <c r="I787" s="34">
        <f t="shared" si="89"/>
        <v>745</v>
      </c>
    </row>
    <row r="788" spans="2:9" x14ac:dyDescent="0.4">
      <c r="B788">
        <v>746</v>
      </c>
      <c r="C788" s="40">
        <v>72000</v>
      </c>
      <c r="D788" s="42">
        <f t="shared" si="85"/>
        <v>2.8649922000000002E-5</v>
      </c>
      <c r="E788" s="31">
        <f t="shared" si="86"/>
        <v>-2646.4779800000001</v>
      </c>
      <c r="F788" s="41">
        <v>0.33</v>
      </c>
      <c r="G788" s="31">
        <f t="shared" si="87"/>
        <v>2235.2070489313437</v>
      </c>
      <c r="H788" s="31">
        <f t="shared" si="88"/>
        <v>4881.6850289313443</v>
      </c>
      <c r="I788" s="34">
        <f t="shared" si="89"/>
        <v>746</v>
      </c>
    </row>
    <row r="789" spans="2:9" x14ac:dyDescent="0.4">
      <c r="B789">
        <v>747</v>
      </c>
      <c r="C789" s="40">
        <v>72000</v>
      </c>
      <c r="D789" s="42">
        <f t="shared" si="85"/>
        <v>2.8656879000000003E-5</v>
      </c>
      <c r="E789" s="31">
        <f t="shared" si="86"/>
        <v>-2654.9845099999998</v>
      </c>
      <c r="F789" s="41">
        <v>0.33</v>
      </c>
      <c r="G789" s="31">
        <f t="shared" si="87"/>
        <v>2238.8293647402993</v>
      </c>
      <c r="H789" s="31">
        <f t="shared" si="88"/>
        <v>4893.8138747402991</v>
      </c>
      <c r="I789" s="34">
        <f t="shared" si="89"/>
        <v>747</v>
      </c>
    </row>
    <row r="790" spans="2:9" x14ac:dyDescent="0.4">
      <c r="B790">
        <v>748</v>
      </c>
      <c r="C790" s="40">
        <v>72000</v>
      </c>
      <c r="D790" s="42">
        <f t="shared" si="85"/>
        <v>2.8663836000000003E-5</v>
      </c>
      <c r="E790" s="31">
        <f t="shared" si="86"/>
        <v>-2663.5024400000002</v>
      </c>
      <c r="F790" s="41">
        <v>0.33</v>
      </c>
      <c r="G790" s="31">
        <f t="shared" si="87"/>
        <v>2242.4531757850755</v>
      </c>
      <c r="H790" s="31">
        <f t="shared" si="88"/>
        <v>4905.9556157850757</v>
      </c>
      <c r="I790" s="34">
        <f t="shared" si="89"/>
        <v>748</v>
      </c>
    </row>
    <row r="791" spans="2:9" x14ac:dyDescent="0.4">
      <c r="B791">
        <v>749</v>
      </c>
      <c r="C791" s="40">
        <v>72000</v>
      </c>
      <c r="D791" s="42">
        <f t="shared" si="85"/>
        <v>2.8670793000000004E-5</v>
      </c>
      <c r="E791" s="31">
        <f t="shared" si="86"/>
        <v>-2672.0317700000001</v>
      </c>
      <c r="F791" s="41">
        <v>0.33</v>
      </c>
      <c r="G791" s="31">
        <f t="shared" si="87"/>
        <v>2246.0784820656722</v>
      </c>
      <c r="H791" s="31">
        <f t="shared" si="88"/>
        <v>4918.1102520656723</v>
      </c>
      <c r="I791" s="34">
        <f t="shared" si="89"/>
        <v>749</v>
      </c>
    </row>
    <row r="792" spans="2:9" x14ac:dyDescent="0.4">
      <c r="B792">
        <v>750</v>
      </c>
      <c r="C792" s="40">
        <v>72000</v>
      </c>
      <c r="D792" s="42">
        <f t="shared" si="85"/>
        <v>2.8677750000000002E-5</v>
      </c>
      <c r="E792" s="31">
        <f t="shared" si="86"/>
        <v>-2680.5725000000002</v>
      </c>
      <c r="F792" s="41">
        <v>0.33</v>
      </c>
      <c r="G792" s="31">
        <f t="shared" si="87"/>
        <v>2249.70528358209</v>
      </c>
      <c r="H792" s="31">
        <f t="shared" si="88"/>
        <v>4930.2777835820907</v>
      </c>
      <c r="I792" s="34">
        <f t="shared" si="89"/>
        <v>750</v>
      </c>
    </row>
    <row r="793" spans="2:9" x14ac:dyDescent="0.4">
      <c r="B793">
        <v>751</v>
      </c>
      <c r="C793" s="40">
        <v>72000</v>
      </c>
      <c r="D793" s="42">
        <f t="shared" si="85"/>
        <v>2.8684707000000003E-5</v>
      </c>
      <c r="E793" s="31">
        <f t="shared" si="86"/>
        <v>-2689.1246300000003</v>
      </c>
      <c r="F793" s="41">
        <v>0.33</v>
      </c>
      <c r="G793" s="31">
        <f t="shared" si="87"/>
        <v>2253.3335803343284</v>
      </c>
      <c r="H793" s="31">
        <f t="shared" si="88"/>
        <v>4942.4582103343291</v>
      </c>
      <c r="I793" s="34">
        <f t="shared" si="89"/>
        <v>751</v>
      </c>
    </row>
    <row r="794" spans="2:9" x14ac:dyDescent="0.4">
      <c r="B794">
        <v>752</v>
      </c>
      <c r="C794" s="40">
        <v>72000</v>
      </c>
      <c r="D794" s="42">
        <f t="shared" si="85"/>
        <v>2.8691664000000003E-5</v>
      </c>
      <c r="E794" s="31">
        <f t="shared" si="86"/>
        <v>-2697.6881600000002</v>
      </c>
      <c r="F794" s="41">
        <v>0.33</v>
      </c>
      <c r="G794" s="31">
        <f t="shared" si="87"/>
        <v>2256.9633723223888</v>
      </c>
      <c r="H794" s="31">
        <f t="shared" si="88"/>
        <v>4954.6515323223884</v>
      </c>
      <c r="I794" s="34">
        <f t="shared" si="89"/>
        <v>752</v>
      </c>
    </row>
    <row r="795" spans="2:9" x14ac:dyDescent="0.4">
      <c r="B795">
        <v>753</v>
      </c>
      <c r="C795" s="40">
        <v>72000</v>
      </c>
      <c r="D795" s="42">
        <f t="shared" si="85"/>
        <v>2.8698621000000004E-5</v>
      </c>
      <c r="E795" s="31">
        <f t="shared" si="86"/>
        <v>-2706.2630900000004</v>
      </c>
      <c r="F795" s="41">
        <v>0.33</v>
      </c>
      <c r="G795" s="31">
        <f t="shared" si="87"/>
        <v>2260.5946595462692</v>
      </c>
      <c r="H795" s="31">
        <f t="shared" si="88"/>
        <v>4966.8577495462696</v>
      </c>
      <c r="I795" s="34">
        <f t="shared" si="89"/>
        <v>753</v>
      </c>
    </row>
    <row r="796" spans="2:9" x14ac:dyDescent="0.4">
      <c r="B796">
        <v>754</v>
      </c>
      <c r="C796" s="40">
        <v>72000</v>
      </c>
      <c r="D796" s="42">
        <f t="shared" si="85"/>
        <v>2.8705578000000005E-5</v>
      </c>
      <c r="E796" s="31">
        <f t="shared" si="86"/>
        <v>-2714.84942</v>
      </c>
      <c r="F796" s="41">
        <v>0.33</v>
      </c>
      <c r="G796" s="31">
        <f t="shared" si="87"/>
        <v>2264.2274420059707</v>
      </c>
      <c r="H796" s="31">
        <f t="shared" si="88"/>
        <v>4979.0768620059707</v>
      </c>
      <c r="I796" s="34">
        <f t="shared" si="89"/>
        <v>754</v>
      </c>
    </row>
    <row r="797" spans="2:9" x14ac:dyDescent="0.4">
      <c r="B797">
        <v>755</v>
      </c>
      <c r="C797" s="40">
        <v>72000</v>
      </c>
      <c r="D797" s="42">
        <f t="shared" si="85"/>
        <v>2.8712535000000002E-5</v>
      </c>
      <c r="E797" s="31">
        <f t="shared" si="86"/>
        <v>-2723.44715</v>
      </c>
      <c r="F797" s="41">
        <v>0.33</v>
      </c>
      <c r="G797" s="31">
        <f t="shared" si="87"/>
        <v>2267.8617197014928</v>
      </c>
      <c r="H797" s="31">
        <f t="shared" si="88"/>
        <v>4991.3088697014928</v>
      </c>
      <c r="I797" s="34">
        <f t="shared" si="89"/>
        <v>755</v>
      </c>
    </row>
    <row r="798" spans="2:9" x14ac:dyDescent="0.4">
      <c r="B798">
        <v>756</v>
      </c>
      <c r="C798" s="40">
        <v>72000</v>
      </c>
      <c r="D798" s="42">
        <f t="shared" si="85"/>
        <v>2.8719492000000003E-5</v>
      </c>
      <c r="E798" s="31">
        <f t="shared" si="86"/>
        <v>-2732.0562800000002</v>
      </c>
      <c r="F798" s="41">
        <v>0.33</v>
      </c>
      <c r="G798" s="31">
        <f t="shared" si="87"/>
        <v>2271.4974926328364</v>
      </c>
      <c r="H798" s="31">
        <f t="shared" si="88"/>
        <v>5003.5537726328366</v>
      </c>
      <c r="I798" s="34">
        <f t="shared" si="89"/>
        <v>756</v>
      </c>
    </row>
    <row r="799" spans="2:9" x14ac:dyDescent="0.4">
      <c r="B799">
        <v>757</v>
      </c>
      <c r="C799" s="40">
        <v>72000</v>
      </c>
      <c r="D799" s="42">
        <f t="shared" si="85"/>
        <v>2.8726449000000004E-5</v>
      </c>
      <c r="E799" s="31">
        <f t="shared" si="86"/>
        <v>-2740.6768099999999</v>
      </c>
      <c r="F799" s="41">
        <v>0.33</v>
      </c>
      <c r="G799" s="31">
        <f t="shared" si="87"/>
        <v>2275.134760800001</v>
      </c>
      <c r="H799" s="31">
        <f t="shared" si="88"/>
        <v>5015.8115708000005</v>
      </c>
      <c r="I799" s="34">
        <f t="shared" si="89"/>
        <v>757</v>
      </c>
    </row>
    <row r="800" spans="2:9" x14ac:dyDescent="0.4">
      <c r="B800">
        <v>758</v>
      </c>
      <c r="C800" s="40">
        <v>72000</v>
      </c>
      <c r="D800" s="42">
        <f t="shared" si="85"/>
        <v>2.8733406000000001E-5</v>
      </c>
      <c r="E800" s="31">
        <f t="shared" si="86"/>
        <v>-2749.3087399999999</v>
      </c>
      <c r="F800" s="41">
        <v>0.33</v>
      </c>
      <c r="G800" s="31">
        <f t="shared" si="87"/>
        <v>2278.7735242029858</v>
      </c>
      <c r="H800" s="31">
        <f t="shared" si="88"/>
        <v>5028.0822642029852</v>
      </c>
      <c r="I800" s="34">
        <f t="shared" si="89"/>
        <v>758</v>
      </c>
    </row>
    <row r="801" spans="2:9" x14ac:dyDescent="0.4">
      <c r="B801">
        <v>759</v>
      </c>
      <c r="C801" s="40">
        <v>72000</v>
      </c>
      <c r="D801" s="42">
        <f t="shared" si="85"/>
        <v>2.8740363000000002E-5</v>
      </c>
      <c r="E801" s="31">
        <f t="shared" si="86"/>
        <v>-2757.9520700000003</v>
      </c>
      <c r="F801" s="41">
        <v>0.33</v>
      </c>
      <c r="G801" s="31">
        <f t="shared" si="87"/>
        <v>2282.4137828417915</v>
      </c>
      <c r="H801" s="31">
        <f t="shared" si="88"/>
        <v>5040.3658528417918</v>
      </c>
      <c r="I801" s="34">
        <f t="shared" si="89"/>
        <v>759</v>
      </c>
    </row>
    <row r="802" spans="2:9" x14ac:dyDescent="0.4">
      <c r="B802">
        <v>760</v>
      </c>
      <c r="C802" s="40">
        <v>72000</v>
      </c>
      <c r="D802" s="42">
        <f t="shared" si="85"/>
        <v>2.8747320000000003E-5</v>
      </c>
      <c r="E802" s="31">
        <f t="shared" si="86"/>
        <v>-2766.6068</v>
      </c>
      <c r="F802" s="41">
        <v>0.33</v>
      </c>
      <c r="G802" s="31">
        <f t="shared" si="87"/>
        <v>2286.0555367164184</v>
      </c>
      <c r="H802" s="31">
        <f t="shared" si="88"/>
        <v>5052.6623367164184</v>
      </c>
      <c r="I802" s="34">
        <f t="shared" si="89"/>
        <v>760</v>
      </c>
    </row>
    <row r="803" spans="2:9" x14ac:dyDescent="0.4">
      <c r="B803">
        <v>761</v>
      </c>
      <c r="C803" s="40">
        <v>72000</v>
      </c>
      <c r="D803" s="42">
        <f t="shared" si="85"/>
        <v>2.8754277000000004E-5</v>
      </c>
      <c r="E803" s="31">
        <f t="shared" si="86"/>
        <v>-2775.2729300000001</v>
      </c>
      <c r="F803" s="41">
        <v>0.33</v>
      </c>
      <c r="G803" s="31">
        <f t="shared" si="87"/>
        <v>2289.6987858268662</v>
      </c>
      <c r="H803" s="31">
        <f t="shared" si="88"/>
        <v>5064.9717158268668</v>
      </c>
      <c r="I803" s="34">
        <f t="shared" si="89"/>
        <v>761</v>
      </c>
    </row>
    <row r="804" spans="2:9" x14ac:dyDescent="0.4">
      <c r="B804">
        <v>762</v>
      </c>
      <c r="C804" s="40">
        <v>72000</v>
      </c>
      <c r="D804" s="42">
        <f t="shared" si="85"/>
        <v>2.8761234000000005E-5</v>
      </c>
      <c r="E804" s="31">
        <f t="shared" si="86"/>
        <v>-2783.9504600000005</v>
      </c>
      <c r="F804" s="41">
        <v>0.33</v>
      </c>
      <c r="G804" s="31">
        <f t="shared" si="87"/>
        <v>2293.3435301731352</v>
      </c>
      <c r="H804" s="31">
        <f t="shared" si="88"/>
        <v>5077.2939901731352</v>
      </c>
      <c r="I804" s="34">
        <f t="shared" si="89"/>
        <v>762</v>
      </c>
    </row>
    <row r="805" spans="2:9" x14ac:dyDescent="0.4">
      <c r="B805">
        <v>763</v>
      </c>
      <c r="C805" s="40">
        <v>72000</v>
      </c>
      <c r="D805" s="42">
        <f t="shared" si="85"/>
        <v>2.8768191000000002E-5</v>
      </c>
      <c r="E805" s="31">
        <f t="shared" si="86"/>
        <v>-2792.6393899999998</v>
      </c>
      <c r="F805" s="41">
        <v>0.33</v>
      </c>
      <c r="G805" s="31">
        <f t="shared" si="87"/>
        <v>2296.9897697552246</v>
      </c>
      <c r="H805" s="31">
        <f t="shared" si="88"/>
        <v>5089.6291597552245</v>
      </c>
      <c r="I805" s="34">
        <f t="shared" si="89"/>
        <v>763</v>
      </c>
    </row>
    <row r="806" spans="2:9" x14ac:dyDescent="0.4">
      <c r="B806">
        <v>764</v>
      </c>
      <c r="C806" s="40">
        <v>72000</v>
      </c>
      <c r="D806" s="42">
        <f t="shared" si="85"/>
        <v>2.8775148000000003E-5</v>
      </c>
      <c r="E806" s="31">
        <f t="shared" si="86"/>
        <v>-2801.3397199999999</v>
      </c>
      <c r="F806" s="41">
        <v>0.33</v>
      </c>
      <c r="G806" s="31">
        <f t="shared" si="87"/>
        <v>2300.6375045731352</v>
      </c>
      <c r="H806" s="31">
        <f t="shared" si="88"/>
        <v>5101.9772245731347</v>
      </c>
      <c r="I806" s="34">
        <f t="shared" si="89"/>
        <v>764</v>
      </c>
    </row>
    <row r="807" spans="2:9" x14ac:dyDescent="0.4">
      <c r="B807">
        <v>765</v>
      </c>
      <c r="C807" s="40">
        <v>72000</v>
      </c>
      <c r="D807" s="42">
        <f t="shared" si="85"/>
        <v>2.8782105000000004E-5</v>
      </c>
      <c r="E807" s="31">
        <f t="shared" si="86"/>
        <v>-2810.0514500000004</v>
      </c>
      <c r="F807" s="41">
        <v>0.33</v>
      </c>
      <c r="G807" s="31">
        <f t="shared" si="87"/>
        <v>2304.2867346268663</v>
      </c>
      <c r="H807" s="31">
        <f t="shared" si="88"/>
        <v>5114.3381846268667</v>
      </c>
      <c r="I807" s="34">
        <f t="shared" si="89"/>
        <v>765</v>
      </c>
    </row>
    <row r="808" spans="2:9" x14ac:dyDescent="0.4">
      <c r="B808">
        <v>766</v>
      </c>
      <c r="C808" s="40">
        <v>72000</v>
      </c>
      <c r="D808" s="42">
        <f t="shared" si="85"/>
        <v>2.8789062000000001E-5</v>
      </c>
      <c r="E808" s="31">
        <f t="shared" si="86"/>
        <v>-2818.7745799999998</v>
      </c>
      <c r="F808" s="41">
        <v>0.33</v>
      </c>
      <c r="G808" s="31">
        <f t="shared" si="87"/>
        <v>2307.937459916418</v>
      </c>
      <c r="H808" s="31">
        <f t="shared" si="88"/>
        <v>5126.7120399164178</v>
      </c>
      <c r="I808" s="34">
        <f t="shared" si="89"/>
        <v>766</v>
      </c>
    </row>
    <row r="809" spans="2:9" x14ac:dyDescent="0.4">
      <c r="B809">
        <v>767</v>
      </c>
      <c r="C809" s="40">
        <v>72000</v>
      </c>
      <c r="D809" s="42">
        <f t="shared" si="85"/>
        <v>2.8796019000000002E-5</v>
      </c>
      <c r="E809" s="31">
        <f t="shared" si="86"/>
        <v>-2827.50911</v>
      </c>
      <c r="F809" s="41">
        <v>0.33</v>
      </c>
      <c r="G809" s="31">
        <f t="shared" si="87"/>
        <v>2311.5896804417912</v>
      </c>
      <c r="H809" s="31">
        <f t="shared" si="88"/>
        <v>5139.0987904417907</v>
      </c>
      <c r="I809" s="34">
        <f t="shared" si="89"/>
        <v>767</v>
      </c>
    </row>
    <row r="810" spans="2:9" x14ac:dyDescent="0.4">
      <c r="B810">
        <v>768</v>
      </c>
      <c r="C810" s="40">
        <v>72000</v>
      </c>
      <c r="D810" s="42">
        <f t="shared" si="85"/>
        <v>2.8802976000000003E-5</v>
      </c>
      <c r="E810" s="31">
        <f t="shared" si="86"/>
        <v>-2836.25504</v>
      </c>
      <c r="F810" s="41">
        <v>0.33</v>
      </c>
      <c r="G810" s="31">
        <f t="shared" si="87"/>
        <v>2315.2433962029859</v>
      </c>
      <c r="H810" s="31">
        <f t="shared" si="88"/>
        <v>5151.4984362029863</v>
      </c>
      <c r="I810" s="34">
        <f t="shared" si="89"/>
        <v>768</v>
      </c>
    </row>
    <row r="811" spans="2:9" x14ac:dyDescent="0.4">
      <c r="B811">
        <v>769</v>
      </c>
      <c r="C811" s="40">
        <v>72000</v>
      </c>
      <c r="D811" s="42">
        <f t="shared" si="85"/>
        <v>2.8809933000000004E-5</v>
      </c>
      <c r="E811" s="31">
        <f t="shared" si="86"/>
        <v>-2845.0123699999999</v>
      </c>
      <c r="F811" s="41">
        <v>0.33</v>
      </c>
      <c r="G811" s="31">
        <f t="shared" si="87"/>
        <v>2318.8986072000007</v>
      </c>
      <c r="H811" s="31">
        <f t="shared" si="88"/>
        <v>5163.9109772000011</v>
      </c>
      <c r="I811" s="34">
        <f t="shared" si="89"/>
        <v>769</v>
      </c>
    </row>
    <row r="812" spans="2:9" x14ac:dyDescent="0.4">
      <c r="B812">
        <v>770</v>
      </c>
      <c r="C812" s="40">
        <v>72000</v>
      </c>
      <c r="D812" s="42">
        <f t="shared" si="85"/>
        <v>2.8816890000000005E-5</v>
      </c>
      <c r="E812" s="31">
        <f t="shared" si="86"/>
        <v>-2853.7811000000002</v>
      </c>
      <c r="F812" s="41">
        <v>0.33</v>
      </c>
      <c r="G812" s="31">
        <f t="shared" si="87"/>
        <v>2322.5553134328361</v>
      </c>
      <c r="H812" s="31">
        <f t="shared" si="88"/>
        <v>5176.3364134328367</v>
      </c>
      <c r="I812" s="34">
        <f t="shared" si="89"/>
        <v>770</v>
      </c>
    </row>
    <row r="813" spans="2:9" x14ac:dyDescent="0.4">
      <c r="B813">
        <v>771</v>
      </c>
      <c r="C813" s="40">
        <v>72000</v>
      </c>
      <c r="D813" s="42">
        <f t="shared" si="85"/>
        <v>2.8823847000000002E-5</v>
      </c>
      <c r="E813" s="31">
        <f t="shared" si="86"/>
        <v>-2862.5612300000003</v>
      </c>
      <c r="F813" s="41">
        <v>0.33</v>
      </c>
      <c r="G813" s="31">
        <f t="shared" si="87"/>
        <v>2326.213514901493</v>
      </c>
      <c r="H813" s="31">
        <f t="shared" si="88"/>
        <v>5188.7747449014932</v>
      </c>
      <c r="I813" s="34">
        <f t="shared" si="89"/>
        <v>771</v>
      </c>
    </row>
    <row r="814" spans="2:9" x14ac:dyDescent="0.4">
      <c r="B814">
        <v>772</v>
      </c>
      <c r="C814" s="40">
        <v>72000</v>
      </c>
      <c r="D814" s="42">
        <f t="shared" si="85"/>
        <v>2.8830804000000003E-5</v>
      </c>
      <c r="E814" s="31">
        <f t="shared" si="86"/>
        <v>-2871.3527599999998</v>
      </c>
      <c r="F814" s="41">
        <v>0.33</v>
      </c>
      <c r="G814" s="31">
        <f t="shared" si="87"/>
        <v>2329.8732116059705</v>
      </c>
      <c r="H814" s="31">
        <f t="shared" si="88"/>
        <v>5201.2259716059707</v>
      </c>
      <c r="I814" s="34">
        <f t="shared" si="89"/>
        <v>772</v>
      </c>
    </row>
    <row r="815" spans="2:9" x14ac:dyDescent="0.4">
      <c r="B815">
        <v>773</v>
      </c>
      <c r="C815" s="40">
        <v>72000</v>
      </c>
      <c r="D815" s="42">
        <f t="shared" si="85"/>
        <v>2.8837761000000004E-5</v>
      </c>
      <c r="E815" s="31">
        <f t="shared" si="86"/>
        <v>-2880.15569</v>
      </c>
      <c r="F815" s="41">
        <v>0.33</v>
      </c>
      <c r="G815" s="31">
        <f t="shared" si="87"/>
        <v>2333.5344035462695</v>
      </c>
      <c r="H815" s="31">
        <f t="shared" si="88"/>
        <v>5213.6900935462691</v>
      </c>
      <c r="I815" s="34">
        <f t="shared" si="89"/>
        <v>773</v>
      </c>
    </row>
    <row r="816" spans="2:9" x14ac:dyDescent="0.4">
      <c r="B816">
        <v>774</v>
      </c>
      <c r="C816" s="40">
        <v>72000</v>
      </c>
      <c r="D816" s="42">
        <f t="shared" si="85"/>
        <v>2.8844718000000001E-5</v>
      </c>
      <c r="E816" s="31">
        <f t="shared" si="86"/>
        <v>-2888.9700200000002</v>
      </c>
      <c r="F816" s="41">
        <v>0.33</v>
      </c>
      <c r="G816" s="31">
        <f t="shared" si="87"/>
        <v>2337.1970907223886</v>
      </c>
      <c r="H816" s="31">
        <f t="shared" si="88"/>
        <v>5226.1671107223883</v>
      </c>
      <c r="I816" s="34">
        <f t="shared" si="89"/>
        <v>774</v>
      </c>
    </row>
    <row r="817" spans="2:9" x14ac:dyDescent="0.4">
      <c r="B817">
        <v>775</v>
      </c>
      <c r="C817" s="40">
        <v>72000</v>
      </c>
      <c r="D817" s="42">
        <f t="shared" si="85"/>
        <v>2.8851675000000002E-5</v>
      </c>
      <c r="E817" s="31">
        <f t="shared" si="86"/>
        <v>-2897.7957500000002</v>
      </c>
      <c r="F817" s="41">
        <v>0.33</v>
      </c>
      <c r="G817" s="31">
        <f t="shared" si="87"/>
        <v>2340.8612731343287</v>
      </c>
      <c r="H817" s="31">
        <f t="shared" si="88"/>
        <v>5238.6570231343285</v>
      </c>
      <c r="I817" s="34">
        <f t="shared" si="89"/>
        <v>775</v>
      </c>
    </row>
    <row r="818" spans="2:9" x14ac:dyDescent="0.4">
      <c r="B818">
        <v>776</v>
      </c>
      <c r="C818" s="40">
        <v>72000</v>
      </c>
      <c r="D818" s="42">
        <f t="shared" si="85"/>
        <v>2.8858632000000003E-5</v>
      </c>
      <c r="E818" s="31">
        <f t="shared" si="86"/>
        <v>-2906.6328800000001</v>
      </c>
      <c r="F818" s="41">
        <v>0.33</v>
      </c>
      <c r="G818" s="31">
        <f t="shared" si="87"/>
        <v>2344.5269507820899</v>
      </c>
      <c r="H818" s="31">
        <f t="shared" si="88"/>
        <v>5251.1598307820896</v>
      </c>
      <c r="I818" s="34">
        <f t="shared" si="89"/>
        <v>776</v>
      </c>
    </row>
    <row r="819" spans="2:9" x14ac:dyDescent="0.4">
      <c r="B819">
        <v>777</v>
      </c>
      <c r="C819" s="40">
        <v>72000</v>
      </c>
      <c r="D819" s="42">
        <f t="shared" si="85"/>
        <v>2.8865589000000004E-5</v>
      </c>
      <c r="E819" s="31">
        <f t="shared" si="86"/>
        <v>-2915.4814100000003</v>
      </c>
      <c r="F819" s="41">
        <v>0.33</v>
      </c>
      <c r="G819" s="31">
        <f t="shared" si="87"/>
        <v>2348.1941236656721</v>
      </c>
      <c r="H819" s="31">
        <f t="shared" si="88"/>
        <v>5263.6755336656724</v>
      </c>
      <c r="I819" s="34">
        <f t="shared" si="89"/>
        <v>777</v>
      </c>
    </row>
    <row r="820" spans="2:9" x14ac:dyDescent="0.4">
      <c r="B820">
        <v>778</v>
      </c>
      <c r="C820" s="40">
        <v>72000</v>
      </c>
      <c r="D820" s="42">
        <f t="shared" si="85"/>
        <v>2.8872546000000004E-5</v>
      </c>
      <c r="E820" s="31">
        <f t="shared" si="86"/>
        <v>-2924.3413400000004</v>
      </c>
      <c r="F820" s="41">
        <v>0.33</v>
      </c>
      <c r="G820" s="31">
        <f t="shared" si="87"/>
        <v>2351.8627917850754</v>
      </c>
      <c r="H820" s="31">
        <f t="shared" si="88"/>
        <v>5276.2041317850762</v>
      </c>
      <c r="I820" s="34">
        <f t="shared" si="89"/>
        <v>778</v>
      </c>
    </row>
    <row r="821" spans="2:9" x14ac:dyDescent="0.4">
      <c r="B821">
        <v>779</v>
      </c>
      <c r="C821" s="40">
        <v>72000</v>
      </c>
      <c r="D821" s="42">
        <f t="shared" si="85"/>
        <v>2.8879503000000002E-5</v>
      </c>
      <c r="E821" s="31">
        <f t="shared" si="86"/>
        <v>-2933.2126699999999</v>
      </c>
      <c r="F821" s="41">
        <v>0.33</v>
      </c>
      <c r="G821" s="31">
        <f t="shared" si="87"/>
        <v>2355.5329551402992</v>
      </c>
      <c r="H821" s="31">
        <f t="shared" si="88"/>
        <v>5288.7456251402991</v>
      </c>
      <c r="I821" s="34">
        <f t="shared" si="89"/>
        <v>779</v>
      </c>
    </row>
    <row r="822" spans="2:9" x14ac:dyDescent="0.4">
      <c r="B822">
        <v>780</v>
      </c>
      <c r="C822" s="40">
        <v>72000</v>
      </c>
      <c r="D822" s="42">
        <f t="shared" si="85"/>
        <v>2.8886460000000003E-5</v>
      </c>
      <c r="E822" s="31">
        <f t="shared" si="86"/>
        <v>-2942.0954000000002</v>
      </c>
      <c r="F822" s="41">
        <v>0.33</v>
      </c>
      <c r="G822" s="31">
        <f t="shared" si="87"/>
        <v>2359.2046137313437</v>
      </c>
      <c r="H822" s="31">
        <f t="shared" si="88"/>
        <v>5301.3000137313438</v>
      </c>
      <c r="I822" s="34">
        <f t="shared" si="89"/>
        <v>780</v>
      </c>
    </row>
    <row r="823" spans="2:9" x14ac:dyDescent="0.4">
      <c r="B823">
        <v>781</v>
      </c>
      <c r="C823" s="40">
        <v>72000</v>
      </c>
      <c r="D823" s="42">
        <f t="shared" si="85"/>
        <v>2.8893417000000003E-5</v>
      </c>
      <c r="E823" s="31">
        <f t="shared" si="86"/>
        <v>-2950.9895300000003</v>
      </c>
      <c r="F823" s="41">
        <v>0.33</v>
      </c>
      <c r="G823" s="31">
        <f t="shared" si="87"/>
        <v>2362.8777675582091</v>
      </c>
      <c r="H823" s="31">
        <f t="shared" si="88"/>
        <v>5313.8672975582094</v>
      </c>
      <c r="I823" s="34">
        <f t="shared" si="89"/>
        <v>781</v>
      </c>
    </row>
    <row r="824" spans="2:9" x14ac:dyDescent="0.4">
      <c r="B824">
        <v>782</v>
      </c>
      <c r="C824" s="40">
        <v>72000</v>
      </c>
      <c r="D824" s="42">
        <f t="shared" si="85"/>
        <v>2.8900374000000001E-5</v>
      </c>
      <c r="E824" s="31">
        <f t="shared" si="86"/>
        <v>-2959.8950599999998</v>
      </c>
      <c r="F824" s="41">
        <v>0.33</v>
      </c>
      <c r="G824" s="31">
        <f t="shared" si="87"/>
        <v>2366.5524166208961</v>
      </c>
      <c r="H824" s="31">
        <f t="shared" si="88"/>
        <v>5326.4474766208959</v>
      </c>
      <c r="I824" s="34">
        <f t="shared" si="89"/>
        <v>782</v>
      </c>
    </row>
    <row r="825" spans="2:9" x14ac:dyDescent="0.4">
      <c r="B825">
        <v>783</v>
      </c>
      <c r="C825" s="40">
        <v>72000</v>
      </c>
      <c r="D825" s="42">
        <f t="shared" si="85"/>
        <v>2.8907331000000002E-5</v>
      </c>
      <c r="E825" s="31">
        <f t="shared" si="86"/>
        <v>-2968.8119900000002</v>
      </c>
      <c r="F825" s="41">
        <v>0.33</v>
      </c>
      <c r="G825" s="31">
        <f t="shared" si="87"/>
        <v>2370.2285609194032</v>
      </c>
      <c r="H825" s="31">
        <f t="shared" si="88"/>
        <v>5339.0405509194034</v>
      </c>
      <c r="I825" s="34">
        <f t="shared" si="89"/>
        <v>783</v>
      </c>
    </row>
    <row r="826" spans="2:9" x14ac:dyDescent="0.4">
      <c r="B826">
        <v>784</v>
      </c>
      <c r="C826" s="40">
        <v>72000</v>
      </c>
      <c r="D826" s="42">
        <f t="shared" si="85"/>
        <v>2.8914288000000003E-5</v>
      </c>
      <c r="E826" s="31">
        <f t="shared" si="86"/>
        <v>-2977.7403200000003</v>
      </c>
      <c r="F826" s="41">
        <v>0.33</v>
      </c>
      <c r="G826" s="31">
        <f t="shared" si="87"/>
        <v>2373.9062004537323</v>
      </c>
      <c r="H826" s="31">
        <f t="shared" si="88"/>
        <v>5351.6465204537326</v>
      </c>
      <c r="I826" s="34">
        <f t="shared" si="89"/>
        <v>784</v>
      </c>
    </row>
    <row r="827" spans="2:9" x14ac:dyDescent="0.4">
      <c r="B827">
        <v>785</v>
      </c>
      <c r="C827" s="40">
        <v>72000</v>
      </c>
      <c r="D827" s="42">
        <f t="shared" si="85"/>
        <v>2.8921245000000003E-5</v>
      </c>
      <c r="E827" s="31">
        <f t="shared" si="86"/>
        <v>-2986.6800499999999</v>
      </c>
      <c r="F827" s="41">
        <v>0.33</v>
      </c>
      <c r="G827" s="31">
        <f t="shared" si="87"/>
        <v>2377.585335223881</v>
      </c>
      <c r="H827" s="31">
        <f t="shared" si="88"/>
        <v>5364.2653852238809</v>
      </c>
      <c r="I827" s="34">
        <f t="shared" si="89"/>
        <v>785</v>
      </c>
    </row>
    <row r="828" spans="2:9" x14ac:dyDescent="0.4">
      <c r="B828">
        <v>786</v>
      </c>
      <c r="C828" s="40">
        <v>72000</v>
      </c>
      <c r="D828" s="42">
        <f t="shared" si="85"/>
        <v>2.8928202000000004E-5</v>
      </c>
      <c r="E828" s="31">
        <f t="shared" si="86"/>
        <v>-2995.6311800000003</v>
      </c>
      <c r="F828" s="41">
        <v>0.33</v>
      </c>
      <c r="G828" s="31">
        <f t="shared" si="87"/>
        <v>2381.2659652298512</v>
      </c>
      <c r="H828" s="31">
        <f t="shared" si="88"/>
        <v>5376.897145229852</v>
      </c>
      <c r="I828" s="34">
        <f t="shared" si="89"/>
        <v>786</v>
      </c>
    </row>
    <row r="829" spans="2:9" x14ac:dyDescent="0.4">
      <c r="B829">
        <v>787</v>
      </c>
      <c r="C829" s="40">
        <v>72000</v>
      </c>
      <c r="D829" s="42">
        <f t="shared" si="85"/>
        <v>2.8935159000000002E-5</v>
      </c>
      <c r="E829" s="31">
        <f t="shared" si="86"/>
        <v>-3004.5937100000001</v>
      </c>
      <c r="F829" s="41">
        <v>0.33</v>
      </c>
      <c r="G829" s="31">
        <f t="shared" si="87"/>
        <v>2384.948090471642</v>
      </c>
      <c r="H829" s="31">
        <f t="shared" si="88"/>
        <v>5389.5418004716421</v>
      </c>
      <c r="I829" s="34">
        <f t="shared" si="89"/>
        <v>787</v>
      </c>
    </row>
    <row r="830" spans="2:9" x14ac:dyDescent="0.4">
      <c r="B830">
        <v>788</v>
      </c>
      <c r="C830" s="40">
        <v>72000</v>
      </c>
      <c r="D830" s="42">
        <f t="shared" si="85"/>
        <v>2.8942116000000002E-5</v>
      </c>
      <c r="E830" s="31">
        <f t="shared" si="86"/>
        <v>-3013.5676399999998</v>
      </c>
      <c r="F830" s="41">
        <v>0.33</v>
      </c>
      <c r="G830" s="31">
        <f t="shared" si="87"/>
        <v>2388.6317109492547</v>
      </c>
      <c r="H830" s="31">
        <f t="shared" si="88"/>
        <v>5402.1993509492549</v>
      </c>
      <c r="I830" s="34">
        <f t="shared" si="89"/>
        <v>788</v>
      </c>
    </row>
    <row r="831" spans="2:9" x14ac:dyDescent="0.4">
      <c r="B831">
        <v>789</v>
      </c>
      <c r="C831" s="40">
        <v>72000</v>
      </c>
      <c r="D831" s="42">
        <f t="shared" ref="D831:D894" si="90">6.957*10^-9*B831+2.346*10^-5</f>
        <v>2.8949073000000003E-5</v>
      </c>
      <c r="E831" s="31">
        <f t="shared" ref="E831:E894" si="91">(-0.0057*B831^2+0.00357*B831+523)</f>
        <v>-3022.5529700000002</v>
      </c>
      <c r="F831" s="41">
        <v>0.33</v>
      </c>
      <c r="G831" s="31">
        <f t="shared" ref="G831:G894" si="92">C831*D831*(B831-$B$62)/(1-F831)</f>
        <v>2392.3168266626872</v>
      </c>
      <c r="H831" s="31">
        <f t="shared" ref="H831:H894" si="93">IF(G831&gt;E831,G831-E831,0)</f>
        <v>5414.8697966626878</v>
      </c>
      <c r="I831" s="34">
        <f t="shared" ref="I831:I894" si="94">IF(H831&gt;0,B831)</f>
        <v>789</v>
      </c>
    </row>
    <row r="832" spans="2:9" x14ac:dyDescent="0.4">
      <c r="B832">
        <v>790</v>
      </c>
      <c r="C832" s="40">
        <v>72000</v>
      </c>
      <c r="D832" s="42">
        <f t="shared" si="90"/>
        <v>2.8956030000000004E-5</v>
      </c>
      <c r="E832" s="31">
        <f t="shared" si="91"/>
        <v>-3031.5497000000005</v>
      </c>
      <c r="F832" s="41">
        <v>0.33</v>
      </c>
      <c r="G832" s="31">
        <f t="shared" si="92"/>
        <v>2396.0034376119406</v>
      </c>
      <c r="H832" s="31">
        <f t="shared" si="93"/>
        <v>5427.5531376119416</v>
      </c>
      <c r="I832" s="34">
        <f t="shared" si="94"/>
        <v>790</v>
      </c>
    </row>
    <row r="833" spans="2:9" x14ac:dyDescent="0.4">
      <c r="B833">
        <v>791</v>
      </c>
      <c r="C833" s="40">
        <v>72000</v>
      </c>
      <c r="D833" s="42">
        <f t="shared" si="90"/>
        <v>2.8962987000000005E-5</v>
      </c>
      <c r="E833" s="31">
        <f t="shared" si="91"/>
        <v>-3040.5578299999997</v>
      </c>
      <c r="F833" s="41">
        <v>0.33</v>
      </c>
      <c r="G833" s="31">
        <f t="shared" si="92"/>
        <v>2399.6915437970156</v>
      </c>
      <c r="H833" s="31">
        <f t="shared" si="93"/>
        <v>5440.2493737970153</v>
      </c>
      <c r="I833" s="34">
        <f t="shared" si="94"/>
        <v>791</v>
      </c>
    </row>
    <row r="834" spans="2:9" x14ac:dyDescent="0.4">
      <c r="B834">
        <v>792</v>
      </c>
      <c r="C834" s="40">
        <v>72000</v>
      </c>
      <c r="D834" s="42">
        <f t="shared" si="90"/>
        <v>2.8969944000000002E-5</v>
      </c>
      <c r="E834" s="31">
        <f t="shared" si="91"/>
        <v>-3049.5773600000002</v>
      </c>
      <c r="F834" s="41">
        <v>0.33</v>
      </c>
      <c r="G834" s="31">
        <f t="shared" si="92"/>
        <v>2403.3811452179107</v>
      </c>
      <c r="H834" s="31">
        <f t="shared" si="93"/>
        <v>5452.9585052179109</v>
      </c>
      <c r="I834" s="34">
        <f t="shared" si="94"/>
        <v>792</v>
      </c>
    </row>
    <row r="835" spans="2:9" x14ac:dyDescent="0.4">
      <c r="B835">
        <v>793</v>
      </c>
      <c r="C835" s="40">
        <v>72000</v>
      </c>
      <c r="D835" s="42">
        <f t="shared" si="90"/>
        <v>2.8976901000000003E-5</v>
      </c>
      <c r="E835" s="31">
        <f t="shared" si="91"/>
        <v>-3058.6082900000001</v>
      </c>
      <c r="F835" s="41">
        <v>0.33</v>
      </c>
      <c r="G835" s="31">
        <f t="shared" si="92"/>
        <v>2407.0722418746277</v>
      </c>
      <c r="H835" s="31">
        <f t="shared" si="93"/>
        <v>5465.6805318746283</v>
      </c>
      <c r="I835" s="34">
        <f t="shared" si="94"/>
        <v>793</v>
      </c>
    </row>
    <row r="836" spans="2:9" x14ac:dyDescent="0.4">
      <c r="B836">
        <v>794</v>
      </c>
      <c r="C836" s="40">
        <v>72000</v>
      </c>
      <c r="D836" s="42">
        <f t="shared" si="90"/>
        <v>2.8983858000000004E-5</v>
      </c>
      <c r="E836" s="31">
        <f t="shared" si="91"/>
        <v>-3067.6506199999999</v>
      </c>
      <c r="F836" s="41">
        <v>0.33</v>
      </c>
      <c r="G836" s="31">
        <f t="shared" si="92"/>
        <v>2410.7648337671649</v>
      </c>
      <c r="H836" s="31">
        <f t="shared" si="93"/>
        <v>5478.4154537671648</v>
      </c>
      <c r="I836" s="34">
        <f t="shared" si="94"/>
        <v>794</v>
      </c>
    </row>
    <row r="837" spans="2:9" x14ac:dyDescent="0.4">
      <c r="B837">
        <v>795</v>
      </c>
      <c r="C837" s="40">
        <v>72000</v>
      </c>
      <c r="D837" s="42">
        <f t="shared" si="90"/>
        <v>2.8990815000000001E-5</v>
      </c>
      <c r="E837" s="31">
        <f t="shared" si="91"/>
        <v>-3076.70435</v>
      </c>
      <c r="F837" s="41">
        <v>0.33</v>
      </c>
      <c r="G837" s="31">
        <f t="shared" si="92"/>
        <v>2414.4589208955231</v>
      </c>
      <c r="H837" s="31">
        <f t="shared" si="93"/>
        <v>5491.1632708955231</v>
      </c>
      <c r="I837" s="34">
        <f t="shared" si="94"/>
        <v>795</v>
      </c>
    </row>
    <row r="838" spans="2:9" x14ac:dyDescent="0.4">
      <c r="B838">
        <v>796</v>
      </c>
      <c r="C838" s="40">
        <v>72000</v>
      </c>
      <c r="D838" s="42">
        <f t="shared" si="90"/>
        <v>2.8997772000000002E-5</v>
      </c>
      <c r="E838" s="31">
        <f t="shared" si="91"/>
        <v>-3085.7694800000004</v>
      </c>
      <c r="F838" s="41">
        <v>0.33</v>
      </c>
      <c r="G838" s="31">
        <f t="shared" si="92"/>
        <v>2418.1545032597019</v>
      </c>
      <c r="H838" s="31">
        <f t="shared" si="93"/>
        <v>5503.9239832597023</v>
      </c>
      <c r="I838" s="34">
        <f t="shared" si="94"/>
        <v>796</v>
      </c>
    </row>
    <row r="839" spans="2:9" x14ac:dyDescent="0.4">
      <c r="B839">
        <v>797</v>
      </c>
      <c r="C839" s="40">
        <v>72000</v>
      </c>
      <c r="D839" s="42">
        <f t="shared" si="90"/>
        <v>2.9004729000000003E-5</v>
      </c>
      <c r="E839" s="31">
        <f t="shared" si="91"/>
        <v>-3094.8460099999998</v>
      </c>
      <c r="F839" s="41">
        <v>0.33</v>
      </c>
      <c r="G839" s="31">
        <f t="shared" si="92"/>
        <v>2421.8515808597022</v>
      </c>
      <c r="H839" s="31">
        <f t="shared" si="93"/>
        <v>5516.6975908597014</v>
      </c>
      <c r="I839" s="34">
        <f t="shared" si="94"/>
        <v>797</v>
      </c>
    </row>
    <row r="840" spans="2:9" x14ac:dyDescent="0.4">
      <c r="B840">
        <v>798</v>
      </c>
      <c r="C840" s="40">
        <v>72000</v>
      </c>
      <c r="D840" s="42">
        <f t="shared" si="90"/>
        <v>2.9011686000000004E-5</v>
      </c>
      <c r="E840" s="31">
        <f t="shared" si="91"/>
        <v>-3103.9339399999999</v>
      </c>
      <c r="F840" s="41">
        <v>0.33</v>
      </c>
      <c r="G840" s="31">
        <f t="shared" si="92"/>
        <v>2425.550153695523</v>
      </c>
      <c r="H840" s="31">
        <f t="shared" si="93"/>
        <v>5529.4840936955225</v>
      </c>
      <c r="I840" s="34">
        <f t="shared" si="94"/>
        <v>798</v>
      </c>
    </row>
    <row r="841" spans="2:9" x14ac:dyDescent="0.4">
      <c r="B841">
        <v>799</v>
      </c>
      <c r="C841" s="40">
        <v>72000</v>
      </c>
      <c r="D841" s="42">
        <f t="shared" si="90"/>
        <v>2.9018643000000005E-5</v>
      </c>
      <c r="E841" s="31">
        <f t="shared" si="91"/>
        <v>-3113.0332700000004</v>
      </c>
      <c r="F841" s="41">
        <v>0.33</v>
      </c>
      <c r="G841" s="31">
        <f t="shared" si="92"/>
        <v>2429.2502217671649</v>
      </c>
      <c r="H841" s="31">
        <f t="shared" si="93"/>
        <v>5542.2834917671653</v>
      </c>
      <c r="I841" s="34">
        <f t="shared" si="94"/>
        <v>799</v>
      </c>
    </row>
    <row r="842" spans="2:9" x14ac:dyDescent="0.4">
      <c r="B842">
        <v>800</v>
      </c>
      <c r="C842" s="40">
        <v>72000</v>
      </c>
      <c r="D842" s="42">
        <f t="shared" si="90"/>
        <v>2.9025600000000002E-5</v>
      </c>
      <c r="E842" s="31">
        <f t="shared" si="91"/>
        <v>-3122.1439999999998</v>
      </c>
      <c r="F842" s="41">
        <v>0.33</v>
      </c>
      <c r="G842" s="31">
        <f t="shared" si="92"/>
        <v>2432.9517850746274</v>
      </c>
      <c r="H842" s="31">
        <f t="shared" si="93"/>
        <v>5555.0957850746272</v>
      </c>
      <c r="I842" s="34">
        <f t="shared" si="94"/>
        <v>800</v>
      </c>
    </row>
    <row r="843" spans="2:9" x14ac:dyDescent="0.4">
      <c r="B843">
        <v>801</v>
      </c>
      <c r="C843" s="40">
        <v>72000</v>
      </c>
      <c r="D843" s="42">
        <f t="shared" si="90"/>
        <v>2.9032557000000003E-5</v>
      </c>
      <c r="E843" s="31">
        <f t="shared" si="91"/>
        <v>-3131.26613</v>
      </c>
      <c r="F843" s="41">
        <v>0.33</v>
      </c>
      <c r="G843" s="31">
        <f t="shared" si="92"/>
        <v>2436.654843617911</v>
      </c>
      <c r="H843" s="31">
        <f t="shared" si="93"/>
        <v>5567.9209736179109</v>
      </c>
      <c r="I843" s="34">
        <f t="shared" si="94"/>
        <v>801</v>
      </c>
    </row>
    <row r="844" spans="2:9" x14ac:dyDescent="0.4">
      <c r="B844">
        <v>802</v>
      </c>
      <c r="C844" s="40">
        <v>72000</v>
      </c>
      <c r="D844" s="42">
        <f t="shared" si="90"/>
        <v>2.9039514000000004E-5</v>
      </c>
      <c r="E844" s="31">
        <f t="shared" si="91"/>
        <v>-3140.39966</v>
      </c>
      <c r="F844" s="41">
        <v>0.33</v>
      </c>
      <c r="G844" s="31">
        <f t="shared" si="92"/>
        <v>2440.3593973970151</v>
      </c>
      <c r="H844" s="31">
        <f t="shared" si="93"/>
        <v>5580.7590573970156</v>
      </c>
      <c r="I844" s="34">
        <f t="shared" si="94"/>
        <v>802</v>
      </c>
    </row>
    <row r="845" spans="2:9" x14ac:dyDescent="0.4">
      <c r="B845">
        <v>803</v>
      </c>
      <c r="C845" s="40">
        <v>72000</v>
      </c>
      <c r="D845" s="42">
        <f t="shared" si="90"/>
        <v>2.9046471000000001E-5</v>
      </c>
      <c r="E845" s="31">
        <f t="shared" si="91"/>
        <v>-3149.5445900000004</v>
      </c>
      <c r="F845" s="41">
        <v>0.33</v>
      </c>
      <c r="G845" s="31">
        <f t="shared" si="92"/>
        <v>2444.0654464119407</v>
      </c>
      <c r="H845" s="31">
        <f t="shared" si="93"/>
        <v>5593.6100364119411</v>
      </c>
      <c r="I845" s="34">
        <f t="shared" si="94"/>
        <v>803</v>
      </c>
    </row>
    <row r="846" spans="2:9" x14ac:dyDescent="0.4">
      <c r="B846">
        <v>804</v>
      </c>
      <c r="C846" s="40">
        <v>72000</v>
      </c>
      <c r="D846" s="42">
        <f t="shared" si="90"/>
        <v>2.9053428000000002E-5</v>
      </c>
      <c r="E846" s="31">
        <f t="shared" si="91"/>
        <v>-3158.7009200000002</v>
      </c>
      <c r="F846" s="41">
        <v>0.33</v>
      </c>
      <c r="G846" s="31">
        <f t="shared" si="92"/>
        <v>2447.7729906626873</v>
      </c>
      <c r="H846" s="31">
        <f t="shared" si="93"/>
        <v>5606.4739106626876</v>
      </c>
      <c r="I846" s="34">
        <f t="shared" si="94"/>
        <v>804</v>
      </c>
    </row>
    <row r="847" spans="2:9" x14ac:dyDescent="0.4">
      <c r="B847">
        <v>805</v>
      </c>
      <c r="C847" s="40">
        <v>72000</v>
      </c>
      <c r="D847" s="42">
        <f t="shared" si="90"/>
        <v>2.9060385000000003E-5</v>
      </c>
      <c r="E847" s="31">
        <f t="shared" si="91"/>
        <v>-3167.8686500000003</v>
      </c>
      <c r="F847" s="41">
        <v>0.33</v>
      </c>
      <c r="G847" s="31">
        <f t="shared" si="92"/>
        <v>2451.4820301492541</v>
      </c>
      <c r="H847" s="31">
        <f t="shared" si="93"/>
        <v>5619.3506801492549</v>
      </c>
      <c r="I847" s="34">
        <f t="shared" si="94"/>
        <v>805</v>
      </c>
    </row>
    <row r="848" spans="2:9" x14ac:dyDescent="0.4">
      <c r="B848">
        <v>806</v>
      </c>
      <c r="C848" s="40">
        <v>72000</v>
      </c>
      <c r="D848" s="42">
        <f t="shared" si="90"/>
        <v>2.9067342000000004E-5</v>
      </c>
      <c r="E848" s="31">
        <f t="shared" si="91"/>
        <v>-3177.0477800000003</v>
      </c>
      <c r="F848" s="41">
        <v>0.33</v>
      </c>
      <c r="G848" s="31">
        <f t="shared" si="92"/>
        <v>2455.1925648716424</v>
      </c>
      <c r="H848" s="31">
        <f t="shared" si="93"/>
        <v>5632.2403448716432</v>
      </c>
      <c r="I848" s="34">
        <f t="shared" si="94"/>
        <v>806</v>
      </c>
    </row>
    <row r="849" spans="2:9" x14ac:dyDescent="0.4">
      <c r="B849">
        <v>807</v>
      </c>
      <c r="C849" s="40">
        <v>72000</v>
      </c>
      <c r="D849" s="42">
        <f t="shared" si="90"/>
        <v>2.9074299000000004E-5</v>
      </c>
      <c r="E849" s="31">
        <f t="shared" si="91"/>
        <v>-3186.2383100000002</v>
      </c>
      <c r="F849" s="41">
        <v>0.33</v>
      </c>
      <c r="G849" s="31">
        <f t="shared" si="92"/>
        <v>2458.9045948298517</v>
      </c>
      <c r="H849" s="31">
        <f t="shared" si="93"/>
        <v>5645.1429048298523</v>
      </c>
      <c r="I849" s="34">
        <f t="shared" si="94"/>
        <v>807</v>
      </c>
    </row>
    <row r="850" spans="2:9" x14ac:dyDescent="0.4">
      <c r="B850">
        <v>808</v>
      </c>
      <c r="C850" s="40">
        <v>72000</v>
      </c>
      <c r="D850" s="42">
        <f t="shared" si="90"/>
        <v>2.9081256000000002E-5</v>
      </c>
      <c r="E850" s="31">
        <f t="shared" si="91"/>
        <v>-3195.4402400000004</v>
      </c>
      <c r="F850" s="41">
        <v>0.33</v>
      </c>
      <c r="G850" s="31">
        <f t="shared" si="92"/>
        <v>2462.6181200238807</v>
      </c>
      <c r="H850" s="31">
        <f t="shared" si="93"/>
        <v>5658.0583600238806</v>
      </c>
      <c r="I850" s="34">
        <f t="shared" si="94"/>
        <v>808</v>
      </c>
    </row>
    <row r="851" spans="2:9" x14ac:dyDescent="0.4">
      <c r="B851">
        <v>809</v>
      </c>
      <c r="C851" s="40">
        <v>72000</v>
      </c>
      <c r="D851" s="42">
        <f t="shared" si="90"/>
        <v>2.9088213000000003E-5</v>
      </c>
      <c r="E851" s="31">
        <f t="shared" si="91"/>
        <v>-3204.6535700000004</v>
      </c>
      <c r="F851" s="41">
        <v>0.33</v>
      </c>
      <c r="G851" s="31">
        <f t="shared" si="92"/>
        <v>2466.3331404537321</v>
      </c>
      <c r="H851" s="31">
        <f t="shared" si="93"/>
        <v>5670.9867104537325</v>
      </c>
      <c r="I851" s="34">
        <f t="shared" si="94"/>
        <v>809</v>
      </c>
    </row>
    <row r="852" spans="2:9" x14ac:dyDescent="0.4">
      <c r="B852">
        <v>810</v>
      </c>
      <c r="C852" s="40">
        <v>72000</v>
      </c>
      <c r="D852" s="42">
        <f t="shared" si="90"/>
        <v>2.9095170000000004E-5</v>
      </c>
      <c r="E852" s="31">
        <f t="shared" si="91"/>
        <v>-3213.8782999999999</v>
      </c>
      <c r="F852" s="41">
        <v>0.33</v>
      </c>
      <c r="G852" s="31">
        <f t="shared" si="92"/>
        <v>2470.0496561194036</v>
      </c>
      <c r="H852" s="31">
        <f t="shared" si="93"/>
        <v>5683.9279561194035</v>
      </c>
      <c r="I852" s="34">
        <f t="shared" si="94"/>
        <v>810</v>
      </c>
    </row>
    <row r="853" spans="2:9" x14ac:dyDescent="0.4">
      <c r="B853">
        <v>811</v>
      </c>
      <c r="C853" s="40">
        <v>72000</v>
      </c>
      <c r="D853" s="42">
        <f t="shared" si="90"/>
        <v>2.9102127000000001E-5</v>
      </c>
      <c r="E853" s="31">
        <f t="shared" si="91"/>
        <v>-3223.1144300000001</v>
      </c>
      <c r="F853" s="41">
        <v>0.33</v>
      </c>
      <c r="G853" s="31">
        <f t="shared" si="92"/>
        <v>2473.7676670208957</v>
      </c>
      <c r="H853" s="31">
        <f t="shared" si="93"/>
        <v>5696.8820970208963</v>
      </c>
      <c r="I853" s="34">
        <f t="shared" si="94"/>
        <v>811</v>
      </c>
    </row>
    <row r="854" spans="2:9" x14ac:dyDescent="0.4">
      <c r="B854">
        <v>812</v>
      </c>
      <c r="C854" s="40">
        <v>72000</v>
      </c>
      <c r="D854" s="42">
        <f t="shared" si="90"/>
        <v>2.9109084000000002E-5</v>
      </c>
      <c r="E854" s="31">
        <f t="shared" si="91"/>
        <v>-3232.3619600000002</v>
      </c>
      <c r="F854" s="41">
        <v>0.33</v>
      </c>
      <c r="G854" s="31">
        <f t="shared" si="92"/>
        <v>2477.4871731582093</v>
      </c>
      <c r="H854" s="31">
        <f t="shared" si="93"/>
        <v>5709.84913315821</v>
      </c>
      <c r="I854" s="34">
        <f t="shared" si="94"/>
        <v>812</v>
      </c>
    </row>
    <row r="855" spans="2:9" x14ac:dyDescent="0.4">
      <c r="B855">
        <v>813</v>
      </c>
      <c r="C855" s="40">
        <v>72000</v>
      </c>
      <c r="D855" s="42">
        <f t="shared" si="90"/>
        <v>2.9116041000000003E-5</v>
      </c>
      <c r="E855" s="31">
        <f t="shared" si="91"/>
        <v>-3241.6208900000001</v>
      </c>
      <c r="F855" s="41">
        <v>0.33</v>
      </c>
      <c r="G855" s="31">
        <f t="shared" si="92"/>
        <v>2481.2081745313435</v>
      </c>
      <c r="H855" s="31">
        <f t="shared" si="93"/>
        <v>5722.8290645313436</v>
      </c>
      <c r="I855" s="34">
        <f t="shared" si="94"/>
        <v>813</v>
      </c>
    </row>
    <row r="856" spans="2:9" x14ac:dyDescent="0.4">
      <c r="B856">
        <v>814</v>
      </c>
      <c r="C856" s="40">
        <v>72000</v>
      </c>
      <c r="D856" s="42">
        <f t="shared" si="90"/>
        <v>2.9122998000000003E-5</v>
      </c>
      <c r="E856" s="31">
        <f t="shared" si="91"/>
        <v>-3250.89122</v>
      </c>
      <c r="F856" s="41">
        <v>0.33</v>
      </c>
      <c r="G856" s="31">
        <f t="shared" si="92"/>
        <v>2484.9306711402992</v>
      </c>
      <c r="H856" s="31">
        <f t="shared" si="93"/>
        <v>5735.8218911402992</v>
      </c>
      <c r="I856" s="34">
        <f t="shared" si="94"/>
        <v>814</v>
      </c>
    </row>
    <row r="857" spans="2:9" x14ac:dyDescent="0.4">
      <c r="B857">
        <v>815</v>
      </c>
      <c r="C857" s="40">
        <v>72000</v>
      </c>
      <c r="D857" s="42">
        <f t="shared" si="90"/>
        <v>2.9129955000000004E-5</v>
      </c>
      <c r="E857" s="31">
        <f t="shared" si="91"/>
        <v>-3260.1729500000001</v>
      </c>
      <c r="F857" s="41">
        <v>0.33</v>
      </c>
      <c r="G857" s="31">
        <f t="shared" si="92"/>
        <v>2488.6546629850754</v>
      </c>
      <c r="H857" s="31">
        <f t="shared" si="93"/>
        <v>5748.8276129850756</v>
      </c>
      <c r="I857" s="34">
        <f t="shared" si="94"/>
        <v>815</v>
      </c>
    </row>
    <row r="858" spans="2:9" x14ac:dyDescent="0.4">
      <c r="B858">
        <v>816</v>
      </c>
      <c r="C858" s="40">
        <v>72000</v>
      </c>
      <c r="D858" s="42">
        <f t="shared" si="90"/>
        <v>2.9136912000000002E-5</v>
      </c>
      <c r="E858" s="31">
        <f t="shared" si="91"/>
        <v>-3269.4660800000001</v>
      </c>
      <c r="F858" s="41">
        <v>0.33</v>
      </c>
      <c r="G858" s="31">
        <f t="shared" si="92"/>
        <v>2492.3801500656723</v>
      </c>
      <c r="H858" s="31">
        <f t="shared" si="93"/>
        <v>5761.846230065672</v>
      </c>
      <c r="I858" s="34">
        <f t="shared" si="94"/>
        <v>816</v>
      </c>
    </row>
    <row r="859" spans="2:9" x14ac:dyDescent="0.4">
      <c r="B859">
        <v>817</v>
      </c>
      <c r="C859" s="40">
        <v>72000</v>
      </c>
      <c r="D859" s="42">
        <f t="shared" si="90"/>
        <v>2.9143869000000003E-5</v>
      </c>
      <c r="E859" s="31">
        <f t="shared" si="91"/>
        <v>-3278.77061</v>
      </c>
      <c r="F859" s="41">
        <v>0.33</v>
      </c>
      <c r="G859" s="31">
        <f t="shared" si="92"/>
        <v>2496.1071323820897</v>
      </c>
      <c r="H859" s="31">
        <f t="shared" si="93"/>
        <v>5774.8777423820902</v>
      </c>
      <c r="I859" s="34">
        <f t="shared" si="94"/>
        <v>817</v>
      </c>
    </row>
    <row r="860" spans="2:9" x14ac:dyDescent="0.4">
      <c r="B860">
        <v>818</v>
      </c>
      <c r="C860" s="40">
        <v>72000</v>
      </c>
      <c r="D860" s="42">
        <f t="shared" si="90"/>
        <v>2.9150826000000003E-5</v>
      </c>
      <c r="E860" s="31">
        <f t="shared" si="91"/>
        <v>-3288.0865400000002</v>
      </c>
      <c r="F860" s="41">
        <v>0.33</v>
      </c>
      <c r="G860" s="31">
        <f t="shared" si="92"/>
        <v>2499.8356099343291</v>
      </c>
      <c r="H860" s="31">
        <f t="shared" si="93"/>
        <v>5787.9221499343294</v>
      </c>
      <c r="I860" s="34">
        <f t="shared" si="94"/>
        <v>818</v>
      </c>
    </row>
    <row r="861" spans="2:9" x14ac:dyDescent="0.4">
      <c r="B861">
        <v>819</v>
      </c>
      <c r="C861" s="40">
        <v>72000</v>
      </c>
      <c r="D861" s="42">
        <f t="shared" si="90"/>
        <v>2.9157783000000004E-5</v>
      </c>
      <c r="E861" s="31">
        <f t="shared" si="91"/>
        <v>-3297.4138699999999</v>
      </c>
      <c r="F861" s="41">
        <v>0.33</v>
      </c>
      <c r="G861" s="31">
        <f t="shared" si="92"/>
        <v>2503.5655827223886</v>
      </c>
      <c r="H861" s="31">
        <f t="shared" si="93"/>
        <v>5800.9794527223885</v>
      </c>
      <c r="I861" s="34">
        <f t="shared" si="94"/>
        <v>819</v>
      </c>
    </row>
    <row r="862" spans="2:9" x14ac:dyDescent="0.4">
      <c r="B862">
        <v>820</v>
      </c>
      <c r="C862" s="40">
        <v>72000</v>
      </c>
      <c r="D862" s="42">
        <f t="shared" si="90"/>
        <v>2.9164740000000005E-5</v>
      </c>
      <c r="E862" s="31">
        <f t="shared" si="91"/>
        <v>-3306.7526000000003</v>
      </c>
      <c r="F862" s="41">
        <v>0.33</v>
      </c>
      <c r="G862" s="31">
        <f t="shared" si="92"/>
        <v>2507.2970507462692</v>
      </c>
      <c r="H862" s="31">
        <f t="shared" si="93"/>
        <v>5814.0496507462694</v>
      </c>
      <c r="I862" s="34">
        <f t="shared" si="94"/>
        <v>820</v>
      </c>
    </row>
    <row r="863" spans="2:9" x14ac:dyDescent="0.4">
      <c r="B863">
        <v>821</v>
      </c>
      <c r="C863" s="40">
        <v>72000</v>
      </c>
      <c r="D863" s="42">
        <f t="shared" si="90"/>
        <v>2.9171697000000002E-5</v>
      </c>
      <c r="E863" s="31">
        <f t="shared" si="91"/>
        <v>-3316.1027300000001</v>
      </c>
      <c r="F863" s="41">
        <v>0.33</v>
      </c>
      <c r="G863" s="31">
        <f t="shared" si="92"/>
        <v>2511.0300140059708</v>
      </c>
      <c r="H863" s="31">
        <f t="shared" si="93"/>
        <v>5827.1327440059704</v>
      </c>
      <c r="I863" s="34">
        <f t="shared" si="94"/>
        <v>821</v>
      </c>
    </row>
    <row r="864" spans="2:9" x14ac:dyDescent="0.4">
      <c r="B864">
        <v>822</v>
      </c>
      <c r="C864" s="40">
        <v>72000</v>
      </c>
      <c r="D864" s="42">
        <f t="shared" si="90"/>
        <v>2.9178654000000003E-5</v>
      </c>
      <c r="E864" s="31">
        <f t="shared" si="91"/>
        <v>-3325.4642599999997</v>
      </c>
      <c r="F864" s="41">
        <v>0.33</v>
      </c>
      <c r="G864" s="31">
        <f t="shared" si="92"/>
        <v>2514.7644725014929</v>
      </c>
      <c r="H864" s="31">
        <f t="shared" si="93"/>
        <v>5840.2287325014931</v>
      </c>
      <c r="I864" s="34">
        <f t="shared" si="94"/>
        <v>822</v>
      </c>
    </row>
    <row r="865" spans="2:9" x14ac:dyDescent="0.4">
      <c r="B865">
        <v>823</v>
      </c>
      <c r="C865" s="40">
        <v>72000</v>
      </c>
      <c r="D865" s="42">
        <f t="shared" si="90"/>
        <v>2.9185611000000004E-5</v>
      </c>
      <c r="E865" s="31">
        <f t="shared" si="91"/>
        <v>-3334.8371900000002</v>
      </c>
      <c r="F865" s="41">
        <v>0.33</v>
      </c>
      <c r="G865" s="31">
        <f t="shared" si="92"/>
        <v>2518.5004262328366</v>
      </c>
      <c r="H865" s="31">
        <f t="shared" si="93"/>
        <v>5853.3376162328368</v>
      </c>
      <c r="I865" s="34">
        <f t="shared" si="94"/>
        <v>823</v>
      </c>
    </row>
    <row r="866" spans="2:9" x14ac:dyDescent="0.4">
      <c r="B866">
        <v>824</v>
      </c>
      <c r="C866" s="40">
        <v>72000</v>
      </c>
      <c r="D866" s="42">
        <f t="shared" si="90"/>
        <v>2.9192568000000001E-5</v>
      </c>
      <c r="E866" s="31">
        <f t="shared" si="91"/>
        <v>-3344.2215200000001</v>
      </c>
      <c r="F866" s="41">
        <v>0.33</v>
      </c>
      <c r="G866" s="31">
        <f t="shared" si="92"/>
        <v>2522.2378752</v>
      </c>
      <c r="H866" s="31">
        <f t="shared" si="93"/>
        <v>5866.4593951999996</v>
      </c>
      <c r="I866" s="34">
        <f t="shared" si="94"/>
        <v>824</v>
      </c>
    </row>
    <row r="867" spans="2:9" x14ac:dyDescent="0.4">
      <c r="B867">
        <v>825</v>
      </c>
      <c r="C867" s="40">
        <v>72000</v>
      </c>
      <c r="D867" s="42">
        <f t="shared" si="90"/>
        <v>2.9199525000000002E-5</v>
      </c>
      <c r="E867" s="31">
        <f t="shared" si="91"/>
        <v>-3353.6172499999998</v>
      </c>
      <c r="F867" s="41">
        <v>0.33</v>
      </c>
      <c r="G867" s="31">
        <f t="shared" si="92"/>
        <v>2525.9768194029857</v>
      </c>
      <c r="H867" s="31">
        <f t="shared" si="93"/>
        <v>5879.594069402985</v>
      </c>
      <c r="I867" s="34">
        <f t="shared" si="94"/>
        <v>825</v>
      </c>
    </row>
    <row r="868" spans="2:9" x14ac:dyDescent="0.4">
      <c r="B868">
        <v>826</v>
      </c>
      <c r="C868" s="40">
        <v>72000</v>
      </c>
      <c r="D868" s="42">
        <f t="shared" si="90"/>
        <v>2.9206482000000003E-5</v>
      </c>
      <c r="E868" s="31">
        <f t="shared" si="91"/>
        <v>-3363.0243800000003</v>
      </c>
      <c r="F868" s="41">
        <v>0.33</v>
      </c>
      <c r="G868" s="31">
        <f t="shared" si="92"/>
        <v>2529.7172588417916</v>
      </c>
      <c r="H868" s="31">
        <f t="shared" si="93"/>
        <v>5892.7416388417914</v>
      </c>
      <c r="I868" s="34">
        <f t="shared" si="94"/>
        <v>826</v>
      </c>
    </row>
    <row r="869" spans="2:9" x14ac:dyDescent="0.4">
      <c r="B869">
        <v>827</v>
      </c>
      <c r="C869" s="40">
        <v>72000</v>
      </c>
      <c r="D869" s="42">
        <f t="shared" si="90"/>
        <v>2.9213439000000004E-5</v>
      </c>
      <c r="E869" s="31">
        <f t="shared" si="91"/>
        <v>-3372.4429100000002</v>
      </c>
      <c r="F869" s="41">
        <v>0.33</v>
      </c>
      <c r="G869" s="31">
        <f t="shared" si="92"/>
        <v>2533.4591935164185</v>
      </c>
      <c r="H869" s="31">
        <f t="shared" si="93"/>
        <v>5905.9021035164187</v>
      </c>
      <c r="I869" s="34">
        <f t="shared" si="94"/>
        <v>827</v>
      </c>
    </row>
    <row r="870" spans="2:9" x14ac:dyDescent="0.4">
      <c r="B870">
        <v>828</v>
      </c>
      <c r="C870" s="40">
        <v>72000</v>
      </c>
      <c r="D870" s="42">
        <f t="shared" si="90"/>
        <v>2.9220396000000005E-5</v>
      </c>
      <c r="E870" s="31">
        <f t="shared" si="91"/>
        <v>-3381.8728400000005</v>
      </c>
      <c r="F870" s="41">
        <v>0.33</v>
      </c>
      <c r="G870" s="31">
        <f t="shared" si="92"/>
        <v>2537.2026234268665</v>
      </c>
      <c r="H870" s="31">
        <f t="shared" si="93"/>
        <v>5919.0754634268669</v>
      </c>
      <c r="I870" s="34">
        <f t="shared" si="94"/>
        <v>828</v>
      </c>
    </row>
    <row r="871" spans="2:9" x14ac:dyDescent="0.4">
      <c r="B871">
        <v>829</v>
      </c>
      <c r="C871" s="40">
        <v>72000</v>
      </c>
      <c r="D871" s="42">
        <f t="shared" si="90"/>
        <v>2.9227353000000002E-5</v>
      </c>
      <c r="E871" s="31">
        <f t="shared" si="91"/>
        <v>-3391.3141700000001</v>
      </c>
      <c r="F871" s="41">
        <v>0.33</v>
      </c>
      <c r="G871" s="31">
        <f t="shared" si="92"/>
        <v>2540.9475485731346</v>
      </c>
      <c r="H871" s="31">
        <f t="shared" si="93"/>
        <v>5932.2617185731342</v>
      </c>
      <c r="I871" s="34">
        <f t="shared" si="94"/>
        <v>829</v>
      </c>
    </row>
    <row r="872" spans="2:9" x14ac:dyDescent="0.4">
      <c r="B872">
        <v>830</v>
      </c>
      <c r="C872" s="40">
        <v>72000</v>
      </c>
      <c r="D872" s="42">
        <f t="shared" si="90"/>
        <v>2.9234310000000003E-5</v>
      </c>
      <c r="E872" s="31">
        <f t="shared" si="91"/>
        <v>-3400.7669000000001</v>
      </c>
      <c r="F872" s="41">
        <v>0.33</v>
      </c>
      <c r="G872" s="31">
        <f t="shared" si="92"/>
        <v>2544.6939689552246</v>
      </c>
      <c r="H872" s="31">
        <f t="shared" si="93"/>
        <v>5945.4608689552242</v>
      </c>
      <c r="I872" s="34">
        <f t="shared" si="94"/>
        <v>830</v>
      </c>
    </row>
    <row r="873" spans="2:9" x14ac:dyDescent="0.4">
      <c r="B873">
        <v>831</v>
      </c>
      <c r="C873" s="40">
        <v>72000</v>
      </c>
      <c r="D873" s="42">
        <f t="shared" si="90"/>
        <v>2.9241267000000004E-5</v>
      </c>
      <c r="E873" s="31">
        <f t="shared" si="91"/>
        <v>-3410.2310300000004</v>
      </c>
      <c r="F873" s="41">
        <v>0.33</v>
      </c>
      <c r="G873" s="31">
        <f t="shared" si="92"/>
        <v>2548.4418845731348</v>
      </c>
      <c r="H873" s="31">
        <f t="shared" si="93"/>
        <v>5958.6729145731351</v>
      </c>
      <c r="I873" s="34">
        <f t="shared" si="94"/>
        <v>831</v>
      </c>
    </row>
    <row r="874" spans="2:9" x14ac:dyDescent="0.4">
      <c r="B874">
        <v>832</v>
      </c>
      <c r="C874" s="40">
        <v>72000</v>
      </c>
      <c r="D874" s="42">
        <f t="shared" si="90"/>
        <v>2.9248224000000001E-5</v>
      </c>
      <c r="E874" s="31">
        <f t="shared" si="91"/>
        <v>-3419.7065600000001</v>
      </c>
      <c r="F874" s="41">
        <v>0.33</v>
      </c>
      <c r="G874" s="31">
        <f t="shared" si="92"/>
        <v>2552.191295426866</v>
      </c>
      <c r="H874" s="31">
        <f t="shared" si="93"/>
        <v>5971.897855426866</v>
      </c>
      <c r="I874" s="34">
        <f t="shared" si="94"/>
        <v>832</v>
      </c>
    </row>
    <row r="875" spans="2:9" x14ac:dyDescent="0.4">
      <c r="B875">
        <v>833</v>
      </c>
      <c r="C875" s="40">
        <v>72000</v>
      </c>
      <c r="D875" s="42">
        <f t="shared" si="90"/>
        <v>2.9255181000000002E-5</v>
      </c>
      <c r="E875" s="31">
        <f t="shared" si="91"/>
        <v>-3429.1934900000001</v>
      </c>
      <c r="F875" s="41">
        <v>0.33</v>
      </c>
      <c r="G875" s="31">
        <f t="shared" si="92"/>
        <v>2555.9422015164182</v>
      </c>
      <c r="H875" s="31">
        <f t="shared" si="93"/>
        <v>5985.1356915164179</v>
      </c>
      <c r="I875" s="34">
        <f t="shared" si="94"/>
        <v>833</v>
      </c>
    </row>
    <row r="876" spans="2:9" x14ac:dyDescent="0.4">
      <c r="B876">
        <v>834</v>
      </c>
      <c r="C876" s="40">
        <v>72000</v>
      </c>
      <c r="D876" s="42">
        <f t="shared" si="90"/>
        <v>2.9262138000000003E-5</v>
      </c>
      <c r="E876" s="31">
        <f t="shared" si="91"/>
        <v>-3438.6918200000005</v>
      </c>
      <c r="F876" s="41">
        <v>0.33</v>
      </c>
      <c r="G876" s="31">
        <f t="shared" si="92"/>
        <v>2559.6946028417919</v>
      </c>
      <c r="H876" s="31">
        <f t="shared" si="93"/>
        <v>5998.3864228417924</v>
      </c>
      <c r="I876" s="34">
        <f t="shared" si="94"/>
        <v>834</v>
      </c>
    </row>
    <row r="877" spans="2:9" x14ac:dyDescent="0.4">
      <c r="B877">
        <v>835</v>
      </c>
      <c r="C877" s="40">
        <v>72000</v>
      </c>
      <c r="D877" s="42">
        <f t="shared" si="90"/>
        <v>2.9269095000000004E-5</v>
      </c>
      <c r="E877" s="31">
        <f t="shared" si="91"/>
        <v>-3448.2015500000002</v>
      </c>
      <c r="F877" s="41">
        <v>0.33</v>
      </c>
      <c r="G877" s="31">
        <f t="shared" si="92"/>
        <v>2563.4484994029858</v>
      </c>
      <c r="H877" s="31">
        <f t="shared" si="93"/>
        <v>6011.650049402986</v>
      </c>
      <c r="I877" s="34">
        <f t="shared" si="94"/>
        <v>835</v>
      </c>
    </row>
    <row r="878" spans="2:9" x14ac:dyDescent="0.4">
      <c r="B878">
        <v>836</v>
      </c>
      <c r="C878" s="40">
        <v>72000</v>
      </c>
      <c r="D878" s="42">
        <f t="shared" si="90"/>
        <v>2.9276052000000005E-5</v>
      </c>
      <c r="E878" s="31">
        <f t="shared" si="91"/>
        <v>-3457.7226800000003</v>
      </c>
      <c r="F878" s="41">
        <v>0.33</v>
      </c>
      <c r="G878" s="31">
        <f t="shared" si="92"/>
        <v>2567.2038912000007</v>
      </c>
      <c r="H878" s="31">
        <f t="shared" si="93"/>
        <v>6024.9265712000015</v>
      </c>
      <c r="I878" s="34">
        <f t="shared" si="94"/>
        <v>836</v>
      </c>
    </row>
    <row r="879" spans="2:9" x14ac:dyDescent="0.4">
      <c r="B879">
        <v>837</v>
      </c>
      <c r="C879" s="40">
        <v>72000</v>
      </c>
      <c r="D879" s="42">
        <f t="shared" si="90"/>
        <v>2.9283009000000002E-5</v>
      </c>
      <c r="E879" s="31">
        <f t="shared" si="91"/>
        <v>-3467.2552100000003</v>
      </c>
      <c r="F879" s="41">
        <v>0.33</v>
      </c>
      <c r="G879" s="31">
        <f t="shared" si="92"/>
        <v>2570.9607782328362</v>
      </c>
      <c r="H879" s="31">
        <f t="shared" si="93"/>
        <v>6038.215988232836</v>
      </c>
      <c r="I879" s="34">
        <f t="shared" si="94"/>
        <v>837</v>
      </c>
    </row>
    <row r="880" spans="2:9" x14ac:dyDescent="0.4">
      <c r="B880">
        <v>838</v>
      </c>
      <c r="C880" s="40">
        <v>72000</v>
      </c>
      <c r="D880" s="42">
        <f t="shared" si="90"/>
        <v>2.9289966000000003E-5</v>
      </c>
      <c r="E880" s="31">
        <f t="shared" si="91"/>
        <v>-3476.7991400000001</v>
      </c>
      <c r="F880" s="41">
        <v>0.33</v>
      </c>
      <c r="G880" s="31">
        <f t="shared" si="92"/>
        <v>2574.7191605014928</v>
      </c>
      <c r="H880" s="31">
        <f t="shared" si="93"/>
        <v>6051.5183005014933</v>
      </c>
      <c r="I880" s="34">
        <f t="shared" si="94"/>
        <v>838</v>
      </c>
    </row>
    <row r="881" spans="2:9" x14ac:dyDescent="0.4">
      <c r="B881">
        <v>839</v>
      </c>
      <c r="C881" s="40">
        <v>72000</v>
      </c>
      <c r="D881" s="42">
        <f t="shared" si="90"/>
        <v>2.9296923000000004E-5</v>
      </c>
      <c r="E881" s="31">
        <f t="shared" si="91"/>
        <v>-3486.3544700000002</v>
      </c>
      <c r="F881" s="41">
        <v>0.33</v>
      </c>
      <c r="G881" s="31">
        <f t="shared" si="92"/>
        <v>2578.4790380059708</v>
      </c>
      <c r="H881" s="31">
        <f t="shared" si="93"/>
        <v>6064.8335080059715</v>
      </c>
      <c r="I881" s="34">
        <f t="shared" si="94"/>
        <v>839</v>
      </c>
    </row>
    <row r="882" spans="2:9" x14ac:dyDescent="0.4">
      <c r="B882">
        <v>840</v>
      </c>
      <c r="C882" s="40">
        <v>72000</v>
      </c>
      <c r="D882" s="42">
        <f t="shared" si="90"/>
        <v>2.9303880000000001E-5</v>
      </c>
      <c r="E882" s="31">
        <f t="shared" si="91"/>
        <v>-3495.9212000000002</v>
      </c>
      <c r="F882" s="41">
        <v>0.33</v>
      </c>
      <c r="G882" s="31">
        <f t="shared" si="92"/>
        <v>2582.2404107462689</v>
      </c>
      <c r="H882" s="31">
        <f t="shared" si="93"/>
        <v>6078.1616107462687</v>
      </c>
      <c r="I882" s="34">
        <f t="shared" si="94"/>
        <v>840</v>
      </c>
    </row>
    <row r="883" spans="2:9" x14ac:dyDescent="0.4">
      <c r="B883">
        <v>841</v>
      </c>
      <c r="C883" s="40">
        <v>72000</v>
      </c>
      <c r="D883" s="42">
        <f t="shared" si="90"/>
        <v>2.9310837000000002E-5</v>
      </c>
      <c r="E883" s="31">
        <f t="shared" si="91"/>
        <v>-3505.4993300000001</v>
      </c>
      <c r="F883" s="41">
        <v>0.33</v>
      </c>
      <c r="G883" s="31">
        <f t="shared" si="92"/>
        <v>2586.0032787223886</v>
      </c>
      <c r="H883" s="31">
        <f t="shared" si="93"/>
        <v>6091.5026087223887</v>
      </c>
      <c r="I883" s="34">
        <f t="shared" si="94"/>
        <v>841</v>
      </c>
    </row>
    <row r="884" spans="2:9" x14ac:dyDescent="0.4">
      <c r="B884">
        <v>842</v>
      </c>
      <c r="C884" s="40">
        <v>72000</v>
      </c>
      <c r="D884" s="42">
        <f t="shared" si="90"/>
        <v>2.9317794000000003E-5</v>
      </c>
      <c r="E884" s="31">
        <f t="shared" si="91"/>
        <v>-3515.0888600000003</v>
      </c>
      <c r="F884" s="41">
        <v>0.33</v>
      </c>
      <c r="G884" s="31">
        <f t="shared" si="92"/>
        <v>2589.7676419343288</v>
      </c>
      <c r="H884" s="31">
        <f t="shared" si="93"/>
        <v>6104.8565019343296</v>
      </c>
      <c r="I884" s="34">
        <f t="shared" si="94"/>
        <v>842</v>
      </c>
    </row>
    <row r="885" spans="2:9" x14ac:dyDescent="0.4">
      <c r="B885">
        <v>843</v>
      </c>
      <c r="C885" s="40">
        <v>72000</v>
      </c>
      <c r="D885" s="42">
        <f t="shared" si="90"/>
        <v>2.9324751000000004E-5</v>
      </c>
      <c r="E885" s="31">
        <f t="shared" si="91"/>
        <v>-3524.6897900000004</v>
      </c>
      <c r="F885" s="41">
        <v>0.33</v>
      </c>
      <c r="G885" s="31">
        <f t="shared" si="92"/>
        <v>2593.5335003820901</v>
      </c>
      <c r="H885" s="31">
        <f t="shared" si="93"/>
        <v>6118.2232903820905</v>
      </c>
      <c r="I885" s="34">
        <f t="shared" si="94"/>
        <v>843</v>
      </c>
    </row>
    <row r="886" spans="2:9" x14ac:dyDescent="0.4">
      <c r="B886">
        <v>844</v>
      </c>
      <c r="C886" s="40">
        <v>72000</v>
      </c>
      <c r="D886" s="42">
        <f t="shared" si="90"/>
        <v>2.9331708000000004E-5</v>
      </c>
      <c r="E886" s="31">
        <f t="shared" si="91"/>
        <v>-3534.3021199999998</v>
      </c>
      <c r="F886" s="41">
        <v>0.33</v>
      </c>
      <c r="G886" s="31">
        <f t="shared" si="92"/>
        <v>2597.3008540656724</v>
      </c>
      <c r="H886" s="31">
        <f t="shared" si="93"/>
        <v>6131.6029740656722</v>
      </c>
      <c r="I886" s="34">
        <f t="shared" si="94"/>
        <v>844</v>
      </c>
    </row>
    <row r="887" spans="2:9" x14ac:dyDescent="0.4">
      <c r="B887">
        <v>845</v>
      </c>
      <c r="C887" s="40">
        <v>72000</v>
      </c>
      <c r="D887" s="42">
        <f t="shared" si="90"/>
        <v>2.9338665000000002E-5</v>
      </c>
      <c r="E887" s="31">
        <f t="shared" si="91"/>
        <v>-3543.9258500000001</v>
      </c>
      <c r="F887" s="41">
        <v>0.33</v>
      </c>
      <c r="G887" s="31">
        <f t="shared" si="92"/>
        <v>2601.0697029850753</v>
      </c>
      <c r="H887" s="31">
        <f t="shared" si="93"/>
        <v>6144.9955529850758</v>
      </c>
      <c r="I887" s="34">
        <f t="shared" si="94"/>
        <v>845</v>
      </c>
    </row>
    <row r="888" spans="2:9" x14ac:dyDescent="0.4">
      <c r="B888">
        <v>846</v>
      </c>
      <c r="C888" s="40">
        <v>72000</v>
      </c>
      <c r="D888" s="42">
        <f t="shared" si="90"/>
        <v>2.9345622000000003E-5</v>
      </c>
      <c r="E888" s="31">
        <f t="shared" si="91"/>
        <v>-3553.5609800000002</v>
      </c>
      <c r="F888" s="41">
        <v>0.33</v>
      </c>
      <c r="G888" s="31">
        <f t="shared" si="92"/>
        <v>2604.8400471402992</v>
      </c>
      <c r="H888" s="31">
        <f t="shared" si="93"/>
        <v>6158.4010271402994</v>
      </c>
      <c r="I888" s="34">
        <f t="shared" si="94"/>
        <v>846</v>
      </c>
    </row>
    <row r="889" spans="2:9" x14ac:dyDescent="0.4">
      <c r="B889">
        <v>847</v>
      </c>
      <c r="C889" s="40">
        <v>72000</v>
      </c>
      <c r="D889" s="42">
        <f t="shared" si="90"/>
        <v>2.9352579000000003E-5</v>
      </c>
      <c r="E889" s="31">
        <f t="shared" si="91"/>
        <v>-3563.2075100000002</v>
      </c>
      <c r="F889" s="41">
        <v>0.33</v>
      </c>
      <c r="G889" s="31">
        <f t="shared" si="92"/>
        <v>2608.6118865313438</v>
      </c>
      <c r="H889" s="31">
        <f t="shared" si="93"/>
        <v>6171.819396531344</v>
      </c>
      <c r="I889" s="34">
        <f t="shared" si="94"/>
        <v>847</v>
      </c>
    </row>
    <row r="890" spans="2:9" x14ac:dyDescent="0.4">
      <c r="B890">
        <v>848</v>
      </c>
      <c r="C890" s="40">
        <v>72000</v>
      </c>
      <c r="D890" s="42">
        <f t="shared" si="90"/>
        <v>2.9359536000000001E-5</v>
      </c>
      <c r="E890" s="31">
        <f t="shared" si="91"/>
        <v>-3572.8654400000005</v>
      </c>
      <c r="F890" s="41">
        <v>0.33</v>
      </c>
      <c r="G890" s="31">
        <f t="shared" si="92"/>
        <v>2612.3852211582093</v>
      </c>
      <c r="H890" s="31">
        <f t="shared" si="93"/>
        <v>6185.2506611582103</v>
      </c>
      <c r="I890" s="34">
        <f t="shared" si="94"/>
        <v>848</v>
      </c>
    </row>
    <row r="891" spans="2:9" x14ac:dyDescent="0.4">
      <c r="B891">
        <v>849</v>
      </c>
      <c r="C891" s="40">
        <v>72000</v>
      </c>
      <c r="D891" s="42">
        <f t="shared" si="90"/>
        <v>2.9366493000000005E-5</v>
      </c>
      <c r="E891" s="31">
        <f t="shared" si="91"/>
        <v>-3582.5347700000002</v>
      </c>
      <c r="F891" s="41">
        <v>0.33</v>
      </c>
      <c r="G891" s="31">
        <f t="shared" si="92"/>
        <v>2616.1600510208964</v>
      </c>
      <c r="H891" s="31">
        <f t="shared" si="93"/>
        <v>6198.6948210208966</v>
      </c>
      <c r="I891" s="34">
        <f t="shared" si="94"/>
        <v>849</v>
      </c>
    </row>
    <row r="892" spans="2:9" x14ac:dyDescent="0.4">
      <c r="B892">
        <v>850</v>
      </c>
      <c r="C892" s="40">
        <v>72000</v>
      </c>
      <c r="D892" s="42">
        <f t="shared" si="90"/>
        <v>2.9373450000000002E-5</v>
      </c>
      <c r="E892" s="31">
        <f t="shared" si="91"/>
        <v>-3592.2155000000002</v>
      </c>
      <c r="F892" s="41">
        <v>0.33</v>
      </c>
      <c r="G892" s="31">
        <f t="shared" si="92"/>
        <v>2619.9363761194036</v>
      </c>
      <c r="H892" s="31">
        <f t="shared" si="93"/>
        <v>6212.1518761194038</v>
      </c>
      <c r="I892" s="34">
        <f t="shared" si="94"/>
        <v>850</v>
      </c>
    </row>
    <row r="893" spans="2:9" x14ac:dyDescent="0.4">
      <c r="B893">
        <v>851</v>
      </c>
      <c r="C893" s="40">
        <v>72000</v>
      </c>
      <c r="D893" s="42">
        <f t="shared" si="90"/>
        <v>2.9380407000000003E-5</v>
      </c>
      <c r="E893" s="31">
        <f t="shared" si="91"/>
        <v>-3601.9076300000006</v>
      </c>
      <c r="F893" s="41">
        <v>0.33</v>
      </c>
      <c r="G893" s="31">
        <f t="shared" si="92"/>
        <v>2623.7141964537318</v>
      </c>
      <c r="H893" s="31">
        <f t="shared" si="93"/>
        <v>6225.6218264537329</v>
      </c>
      <c r="I893" s="34">
        <f t="shared" si="94"/>
        <v>851</v>
      </c>
    </row>
    <row r="894" spans="2:9" x14ac:dyDescent="0.4">
      <c r="B894">
        <v>852</v>
      </c>
      <c r="C894" s="40">
        <v>72000</v>
      </c>
      <c r="D894" s="42">
        <f t="shared" si="90"/>
        <v>2.9387364000000004E-5</v>
      </c>
      <c r="E894" s="31">
        <f t="shared" si="91"/>
        <v>-3611.6111599999995</v>
      </c>
      <c r="F894" s="41">
        <v>0.33</v>
      </c>
      <c r="G894" s="31">
        <f t="shared" si="92"/>
        <v>2627.4935120238811</v>
      </c>
      <c r="H894" s="31">
        <f t="shared" si="93"/>
        <v>6239.104672023881</v>
      </c>
      <c r="I894" s="34">
        <f t="shared" si="94"/>
        <v>852</v>
      </c>
    </row>
    <row r="895" spans="2:9" x14ac:dyDescent="0.4">
      <c r="B895">
        <v>853</v>
      </c>
      <c r="C895" s="40">
        <v>72000</v>
      </c>
      <c r="D895" s="42">
        <f t="shared" ref="D895:D958" si="95">6.957*10^-9*B895+2.346*10^-5</f>
        <v>2.9394321000000002E-5</v>
      </c>
      <c r="E895" s="31">
        <f t="shared" ref="E895:E958" si="96">(-0.0057*B895^2+0.00357*B895+523)</f>
        <v>-3621.3260899999996</v>
      </c>
      <c r="F895" s="41">
        <v>0.33</v>
      </c>
      <c r="G895" s="31">
        <f t="shared" ref="G895:G958" si="97">C895*D895*(B895-$B$62)/(1-F895)</f>
        <v>2631.2743228298509</v>
      </c>
      <c r="H895" s="31">
        <f t="shared" ref="H895:H958" si="98">IF(G895&gt;E895,G895-E895,0)</f>
        <v>6252.60041282985</v>
      </c>
      <c r="I895" s="34">
        <f t="shared" ref="I895:I958" si="99">IF(H895&gt;0,B895)</f>
        <v>853</v>
      </c>
    </row>
    <row r="896" spans="2:9" x14ac:dyDescent="0.4">
      <c r="B896">
        <v>854</v>
      </c>
      <c r="C896" s="40">
        <v>72000</v>
      </c>
      <c r="D896" s="42">
        <f t="shared" si="95"/>
        <v>2.9401278000000002E-5</v>
      </c>
      <c r="E896" s="31">
        <f t="shared" si="96"/>
        <v>-3631.05242</v>
      </c>
      <c r="F896" s="41">
        <v>0.33</v>
      </c>
      <c r="G896" s="31">
        <f t="shared" si="97"/>
        <v>2635.0566288716423</v>
      </c>
      <c r="H896" s="31">
        <f t="shared" si="98"/>
        <v>6266.1090488716418</v>
      </c>
      <c r="I896" s="34">
        <f t="shared" si="99"/>
        <v>854</v>
      </c>
    </row>
    <row r="897" spans="2:9" x14ac:dyDescent="0.4">
      <c r="B897">
        <v>855</v>
      </c>
      <c r="C897" s="40">
        <v>72000</v>
      </c>
      <c r="D897" s="42">
        <f t="shared" si="95"/>
        <v>2.9408235000000003E-5</v>
      </c>
      <c r="E897" s="31">
        <f t="shared" si="96"/>
        <v>-3640.7901499999998</v>
      </c>
      <c r="F897" s="41">
        <v>0.33</v>
      </c>
      <c r="G897" s="31">
        <f t="shared" si="97"/>
        <v>2638.8404301492546</v>
      </c>
      <c r="H897" s="31">
        <f t="shared" si="98"/>
        <v>6279.6305801492545</v>
      </c>
      <c r="I897" s="34">
        <f t="shared" si="99"/>
        <v>855</v>
      </c>
    </row>
    <row r="898" spans="2:9" x14ac:dyDescent="0.4">
      <c r="B898">
        <v>856</v>
      </c>
      <c r="C898" s="40">
        <v>72000</v>
      </c>
      <c r="D898" s="42">
        <f t="shared" si="95"/>
        <v>2.9415192000000004E-5</v>
      </c>
      <c r="E898" s="31">
        <f t="shared" si="96"/>
        <v>-3650.53928</v>
      </c>
      <c r="F898" s="41">
        <v>0.33</v>
      </c>
      <c r="G898" s="31">
        <f t="shared" si="97"/>
        <v>2642.6257266626872</v>
      </c>
      <c r="H898" s="31">
        <f t="shared" si="98"/>
        <v>6293.1650066626871</v>
      </c>
      <c r="I898" s="34">
        <f t="shared" si="99"/>
        <v>856</v>
      </c>
    </row>
    <row r="899" spans="2:9" x14ac:dyDescent="0.4">
      <c r="B899">
        <v>857</v>
      </c>
      <c r="C899" s="40">
        <v>72000</v>
      </c>
      <c r="D899" s="42">
        <f t="shared" si="95"/>
        <v>2.9422149000000005E-5</v>
      </c>
      <c r="E899" s="31">
        <f t="shared" si="96"/>
        <v>-3660.2998100000004</v>
      </c>
      <c r="F899" s="41">
        <v>0.33</v>
      </c>
      <c r="G899" s="31">
        <f t="shared" si="97"/>
        <v>2646.4125184119407</v>
      </c>
      <c r="H899" s="31">
        <f t="shared" si="98"/>
        <v>6306.7123284119407</v>
      </c>
      <c r="I899" s="34">
        <f t="shared" si="99"/>
        <v>857</v>
      </c>
    </row>
    <row r="900" spans="2:9" x14ac:dyDescent="0.4">
      <c r="B900">
        <v>858</v>
      </c>
      <c r="C900" s="40">
        <v>72000</v>
      </c>
      <c r="D900" s="42">
        <f t="shared" si="95"/>
        <v>2.9429106000000002E-5</v>
      </c>
      <c r="E900" s="31">
        <f t="shared" si="96"/>
        <v>-3670.0717399999994</v>
      </c>
      <c r="F900" s="41">
        <v>0.33</v>
      </c>
      <c r="G900" s="31">
        <f t="shared" si="97"/>
        <v>2650.2008053970153</v>
      </c>
      <c r="H900" s="31">
        <f t="shared" si="98"/>
        <v>6320.2725453970143</v>
      </c>
      <c r="I900" s="34">
        <f t="shared" si="99"/>
        <v>858</v>
      </c>
    </row>
    <row r="901" spans="2:9" x14ac:dyDescent="0.4">
      <c r="B901">
        <v>859</v>
      </c>
      <c r="C901" s="40">
        <v>72000</v>
      </c>
      <c r="D901" s="42">
        <f t="shared" si="95"/>
        <v>2.9436063000000003E-5</v>
      </c>
      <c r="E901" s="31">
        <f t="shared" si="96"/>
        <v>-3679.8550699999996</v>
      </c>
      <c r="F901" s="41">
        <v>0.33</v>
      </c>
      <c r="G901" s="31">
        <f t="shared" si="97"/>
        <v>2653.9905876179114</v>
      </c>
      <c r="H901" s="31">
        <f t="shared" si="98"/>
        <v>6333.8456576179105</v>
      </c>
      <c r="I901" s="34">
        <f t="shared" si="99"/>
        <v>859</v>
      </c>
    </row>
    <row r="902" spans="2:9" x14ac:dyDescent="0.4">
      <c r="B902">
        <v>860</v>
      </c>
      <c r="C902" s="40">
        <v>72000</v>
      </c>
      <c r="D902" s="42">
        <f t="shared" si="95"/>
        <v>2.9443020000000004E-5</v>
      </c>
      <c r="E902" s="31">
        <f t="shared" si="96"/>
        <v>-3689.6498000000001</v>
      </c>
      <c r="F902" s="41">
        <v>0.33</v>
      </c>
      <c r="G902" s="31">
        <f t="shared" si="97"/>
        <v>2657.7818650746276</v>
      </c>
      <c r="H902" s="31">
        <f t="shared" si="98"/>
        <v>6347.4316650746277</v>
      </c>
      <c r="I902" s="34">
        <f t="shared" si="99"/>
        <v>860</v>
      </c>
    </row>
    <row r="903" spans="2:9" x14ac:dyDescent="0.4">
      <c r="B903">
        <v>861</v>
      </c>
      <c r="C903" s="40">
        <v>72000</v>
      </c>
      <c r="D903" s="42">
        <f t="shared" si="95"/>
        <v>2.9449977000000001E-5</v>
      </c>
      <c r="E903" s="31">
        <f t="shared" si="96"/>
        <v>-3699.4559300000001</v>
      </c>
      <c r="F903" s="41">
        <v>0.33</v>
      </c>
      <c r="G903" s="31">
        <f t="shared" si="97"/>
        <v>2661.5746377671649</v>
      </c>
      <c r="H903" s="31">
        <f t="shared" si="98"/>
        <v>6361.0305677671649</v>
      </c>
      <c r="I903" s="34">
        <f t="shared" si="99"/>
        <v>861</v>
      </c>
    </row>
    <row r="904" spans="2:9" x14ac:dyDescent="0.4">
      <c r="B904">
        <v>862</v>
      </c>
      <c r="C904" s="40">
        <v>72000</v>
      </c>
      <c r="D904" s="42">
        <f t="shared" si="95"/>
        <v>2.9456934000000002E-5</v>
      </c>
      <c r="E904" s="31">
        <f t="shared" si="96"/>
        <v>-3709.2734600000003</v>
      </c>
      <c r="F904" s="41">
        <v>0.33</v>
      </c>
      <c r="G904" s="31">
        <f t="shared" si="97"/>
        <v>2665.3689056955227</v>
      </c>
      <c r="H904" s="31">
        <f t="shared" si="98"/>
        <v>6374.642365695523</v>
      </c>
      <c r="I904" s="34">
        <f t="shared" si="99"/>
        <v>862</v>
      </c>
    </row>
    <row r="905" spans="2:9" x14ac:dyDescent="0.4">
      <c r="B905">
        <v>863</v>
      </c>
      <c r="C905" s="40">
        <v>72000</v>
      </c>
      <c r="D905" s="42">
        <f t="shared" si="95"/>
        <v>2.9463891000000003E-5</v>
      </c>
      <c r="E905" s="31">
        <f t="shared" si="96"/>
        <v>-3719.1023900000009</v>
      </c>
      <c r="F905" s="41">
        <v>0.33</v>
      </c>
      <c r="G905" s="31">
        <f t="shared" si="97"/>
        <v>2669.164668859702</v>
      </c>
      <c r="H905" s="31">
        <f t="shared" si="98"/>
        <v>6388.267058859703</v>
      </c>
      <c r="I905" s="34">
        <f t="shared" si="99"/>
        <v>863</v>
      </c>
    </row>
    <row r="906" spans="2:9" x14ac:dyDescent="0.4">
      <c r="B906">
        <v>864</v>
      </c>
      <c r="C906" s="40">
        <v>72000</v>
      </c>
      <c r="D906" s="42">
        <f t="shared" si="95"/>
        <v>2.9470848000000004E-5</v>
      </c>
      <c r="E906" s="31">
        <f t="shared" si="96"/>
        <v>-3728.94272</v>
      </c>
      <c r="F906" s="41">
        <v>0.33</v>
      </c>
      <c r="G906" s="31">
        <f t="shared" si="97"/>
        <v>2672.9619272597024</v>
      </c>
      <c r="H906" s="31">
        <f t="shared" si="98"/>
        <v>6401.904647259702</v>
      </c>
      <c r="I906" s="34">
        <f t="shared" si="99"/>
        <v>864</v>
      </c>
    </row>
    <row r="907" spans="2:9" x14ac:dyDescent="0.4">
      <c r="B907">
        <v>865</v>
      </c>
      <c r="C907" s="40">
        <v>72000</v>
      </c>
      <c r="D907" s="42">
        <f t="shared" si="95"/>
        <v>2.9477805000000005E-5</v>
      </c>
      <c r="E907" s="31">
        <f t="shared" si="96"/>
        <v>-3738.7944499999994</v>
      </c>
      <c r="F907" s="41">
        <v>0.33</v>
      </c>
      <c r="G907" s="31">
        <f t="shared" si="97"/>
        <v>2676.7606808955234</v>
      </c>
      <c r="H907" s="31">
        <f t="shared" si="98"/>
        <v>6415.5551308955228</v>
      </c>
      <c r="I907" s="34">
        <f t="shared" si="99"/>
        <v>865</v>
      </c>
    </row>
    <row r="908" spans="2:9" x14ac:dyDescent="0.4">
      <c r="B908">
        <v>866</v>
      </c>
      <c r="C908" s="40">
        <v>72000</v>
      </c>
      <c r="D908" s="42">
        <f t="shared" si="95"/>
        <v>2.9484762000000002E-5</v>
      </c>
      <c r="E908" s="31">
        <f t="shared" si="96"/>
        <v>-3748.6575800000001</v>
      </c>
      <c r="F908" s="41">
        <v>0.33</v>
      </c>
      <c r="G908" s="31">
        <f t="shared" si="97"/>
        <v>2680.5609297671645</v>
      </c>
      <c r="H908" s="31">
        <f t="shared" si="98"/>
        <v>6429.2185097671645</v>
      </c>
      <c r="I908" s="34">
        <f t="shared" si="99"/>
        <v>866</v>
      </c>
    </row>
    <row r="909" spans="2:9" x14ac:dyDescent="0.4">
      <c r="B909">
        <v>867</v>
      </c>
      <c r="C909" s="40">
        <v>72000</v>
      </c>
      <c r="D909" s="42">
        <f t="shared" si="95"/>
        <v>2.9491719000000003E-5</v>
      </c>
      <c r="E909" s="31">
        <f t="shared" si="96"/>
        <v>-3758.5321100000001</v>
      </c>
      <c r="F909" s="41">
        <v>0.33</v>
      </c>
      <c r="G909" s="31">
        <f t="shared" si="97"/>
        <v>2684.3626738746275</v>
      </c>
      <c r="H909" s="31">
        <f t="shared" si="98"/>
        <v>6442.894783874628</v>
      </c>
      <c r="I909" s="34">
        <f t="shared" si="99"/>
        <v>867</v>
      </c>
    </row>
    <row r="910" spans="2:9" x14ac:dyDescent="0.4">
      <c r="B910">
        <v>868</v>
      </c>
      <c r="C910" s="40">
        <v>72000</v>
      </c>
      <c r="D910" s="42">
        <f t="shared" si="95"/>
        <v>2.9498676000000004E-5</v>
      </c>
      <c r="E910" s="31">
        <f t="shared" si="96"/>
        <v>-3768.4180400000005</v>
      </c>
      <c r="F910" s="41">
        <v>0.33</v>
      </c>
      <c r="G910" s="31">
        <f t="shared" si="97"/>
        <v>2688.1659132179111</v>
      </c>
      <c r="H910" s="31">
        <f t="shared" si="98"/>
        <v>6456.5839532179116</v>
      </c>
      <c r="I910" s="34">
        <f t="shared" si="99"/>
        <v>868</v>
      </c>
    </row>
    <row r="911" spans="2:9" x14ac:dyDescent="0.4">
      <c r="B911">
        <v>869</v>
      </c>
      <c r="C911" s="40">
        <v>72000</v>
      </c>
      <c r="D911" s="42">
        <f t="shared" si="95"/>
        <v>2.9505633000000001E-5</v>
      </c>
      <c r="E911" s="31">
        <f t="shared" si="96"/>
        <v>-3778.3153700000003</v>
      </c>
      <c r="F911" s="41">
        <v>0.33</v>
      </c>
      <c r="G911" s="31">
        <f t="shared" si="97"/>
        <v>2691.9706477970153</v>
      </c>
      <c r="H911" s="31">
        <f t="shared" si="98"/>
        <v>6470.286017797016</v>
      </c>
      <c r="I911" s="34">
        <f t="shared" si="99"/>
        <v>869</v>
      </c>
    </row>
    <row r="912" spans="2:9" x14ac:dyDescent="0.4">
      <c r="B912">
        <v>870</v>
      </c>
      <c r="C912" s="40">
        <v>72000</v>
      </c>
      <c r="D912" s="42">
        <f t="shared" si="95"/>
        <v>2.9512590000000002E-5</v>
      </c>
      <c r="E912" s="31">
        <f t="shared" si="96"/>
        <v>-3788.2241000000004</v>
      </c>
      <c r="F912" s="41">
        <v>0.33</v>
      </c>
      <c r="G912" s="31">
        <f t="shared" si="97"/>
        <v>2695.7768776119406</v>
      </c>
      <c r="H912" s="31">
        <f t="shared" si="98"/>
        <v>6484.0009776119405</v>
      </c>
      <c r="I912" s="34">
        <f t="shared" si="99"/>
        <v>870</v>
      </c>
    </row>
    <row r="913" spans="2:9" x14ac:dyDescent="0.4">
      <c r="B913">
        <v>871</v>
      </c>
      <c r="C913" s="40">
        <v>72000</v>
      </c>
      <c r="D913" s="42">
        <f t="shared" si="95"/>
        <v>2.9519547000000003E-5</v>
      </c>
      <c r="E913" s="31">
        <f t="shared" si="96"/>
        <v>-3798.1442299999999</v>
      </c>
      <c r="F913" s="41">
        <v>0.33</v>
      </c>
      <c r="G913" s="31">
        <f t="shared" si="97"/>
        <v>2699.5846026626873</v>
      </c>
      <c r="H913" s="31">
        <f t="shared" si="98"/>
        <v>6497.7288326626876</v>
      </c>
      <c r="I913" s="34">
        <f t="shared" si="99"/>
        <v>871</v>
      </c>
    </row>
    <row r="914" spans="2:9" x14ac:dyDescent="0.4">
      <c r="B914">
        <v>872</v>
      </c>
      <c r="C914" s="40">
        <v>72000</v>
      </c>
      <c r="D914" s="42">
        <f t="shared" si="95"/>
        <v>2.9526504000000004E-5</v>
      </c>
      <c r="E914" s="31">
        <f t="shared" si="96"/>
        <v>-3808.0757599999997</v>
      </c>
      <c r="F914" s="41">
        <v>0.33</v>
      </c>
      <c r="G914" s="31">
        <f t="shared" si="97"/>
        <v>2703.3938229492542</v>
      </c>
      <c r="H914" s="31">
        <f t="shared" si="98"/>
        <v>6511.4695829492539</v>
      </c>
      <c r="I914" s="34">
        <f t="shared" si="99"/>
        <v>872</v>
      </c>
    </row>
    <row r="915" spans="2:9" x14ac:dyDescent="0.4">
      <c r="B915">
        <v>873</v>
      </c>
      <c r="C915" s="40">
        <v>72000</v>
      </c>
      <c r="D915" s="42">
        <f t="shared" si="95"/>
        <v>2.9533461000000004E-5</v>
      </c>
      <c r="E915" s="31">
        <f t="shared" si="96"/>
        <v>-3818.0186899999999</v>
      </c>
      <c r="F915" s="41">
        <v>0.33</v>
      </c>
      <c r="G915" s="31">
        <f t="shared" si="97"/>
        <v>2707.2045384716421</v>
      </c>
      <c r="H915" s="31">
        <f t="shared" si="98"/>
        <v>6525.223228471642</v>
      </c>
      <c r="I915" s="34">
        <f t="shared" si="99"/>
        <v>873</v>
      </c>
    </row>
    <row r="916" spans="2:9" x14ac:dyDescent="0.4">
      <c r="B916">
        <v>874</v>
      </c>
      <c r="C916" s="40">
        <v>72000</v>
      </c>
      <c r="D916" s="42">
        <f t="shared" si="95"/>
        <v>2.9540418000000002E-5</v>
      </c>
      <c r="E916" s="31">
        <f t="shared" si="96"/>
        <v>-3827.9730200000004</v>
      </c>
      <c r="F916" s="41">
        <v>0.33</v>
      </c>
      <c r="G916" s="31">
        <f t="shared" si="97"/>
        <v>2711.016749229851</v>
      </c>
      <c r="H916" s="31">
        <f t="shared" si="98"/>
        <v>6538.9897692298509</v>
      </c>
      <c r="I916" s="34">
        <f t="shared" si="99"/>
        <v>874</v>
      </c>
    </row>
    <row r="917" spans="2:9" x14ac:dyDescent="0.4">
      <c r="B917">
        <v>875</v>
      </c>
      <c r="C917" s="40">
        <v>72000</v>
      </c>
      <c r="D917" s="42">
        <f t="shared" si="95"/>
        <v>2.9547375000000003E-5</v>
      </c>
      <c r="E917" s="31">
        <f t="shared" si="96"/>
        <v>-3837.9387500000003</v>
      </c>
      <c r="F917" s="41">
        <v>0.33</v>
      </c>
      <c r="G917" s="31">
        <f t="shared" si="97"/>
        <v>2714.8304552238815</v>
      </c>
      <c r="H917" s="31">
        <f t="shared" si="98"/>
        <v>6552.7692052238817</v>
      </c>
      <c r="I917" s="34">
        <f t="shared" si="99"/>
        <v>875</v>
      </c>
    </row>
    <row r="918" spans="2:9" x14ac:dyDescent="0.4">
      <c r="B918">
        <v>876</v>
      </c>
      <c r="C918" s="40">
        <v>72000</v>
      </c>
      <c r="D918" s="42">
        <f t="shared" si="95"/>
        <v>2.9554332000000004E-5</v>
      </c>
      <c r="E918" s="31">
        <f t="shared" si="96"/>
        <v>-3847.9158800000005</v>
      </c>
      <c r="F918" s="41">
        <v>0.33</v>
      </c>
      <c r="G918" s="31">
        <f t="shared" si="97"/>
        <v>2718.645656453732</v>
      </c>
      <c r="H918" s="31">
        <f t="shared" si="98"/>
        <v>6566.5615364537325</v>
      </c>
      <c r="I918" s="34">
        <f t="shared" si="99"/>
        <v>876</v>
      </c>
    </row>
    <row r="919" spans="2:9" x14ac:dyDescent="0.4">
      <c r="B919">
        <v>877</v>
      </c>
      <c r="C919" s="40">
        <v>72000</v>
      </c>
      <c r="D919" s="42">
        <f t="shared" si="95"/>
        <v>2.9561289000000001E-5</v>
      </c>
      <c r="E919" s="31">
        <f t="shared" si="96"/>
        <v>-3857.9044100000001</v>
      </c>
      <c r="F919" s="41">
        <v>0.33</v>
      </c>
      <c r="G919" s="31">
        <f t="shared" si="97"/>
        <v>2722.4623529194037</v>
      </c>
      <c r="H919" s="31">
        <f t="shared" si="98"/>
        <v>6580.3667629194042</v>
      </c>
      <c r="I919" s="34">
        <f t="shared" si="99"/>
        <v>877</v>
      </c>
    </row>
    <row r="920" spans="2:9" x14ac:dyDescent="0.4">
      <c r="B920">
        <v>878</v>
      </c>
      <c r="C920" s="40">
        <v>72000</v>
      </c>
      <c r="D920" s="42">
        <f t="shared" si="95"/>
        <v>2.9568246000000002E-5</v>
      </c>
      <c r="E920" s="31">
        <f t="shared" si="96"/>
        <v>-3867.90434</v>
      </c>
      <c r="F920" s="41">
        <v>0.33</v>
      </c>
      <c r="G920" s="31">
        <f t="shared" si="97"/>
        <v>2726.2805446208959</v>
      </c>
      <c r="H920" s="31">
        <f t="shared" si="98"/>
        <v>6594.1848846208959</v>
      </c>
      <c r="I920" s="34">
        <f t="shared" si="99"/>
        <v>878</v>
      </c>
    </row>
    <row r="921" spans="2:9" x14ac:dyDescent="0.4">
      <c r="B921">
        <v>879</v>
      </c>
      <c r="C921" s="40">
        <v>72000</v>
      </c>
      <c r="D921" s="42">
        <f t="shared" si="95"/>
        <v>2.9575203000000003E-5</v>
      </c>
      <c r="E921" s="31">
        <f t="shared" si="96"/>
        <v>-3877.9156700000003</v>
      </c>
      <c r="F921" s="41">
        <v>0.33</v>
      </c>
      <c r="G921" s="31">
        <f t="shared" si="97"/>
        <v>2730.1002315582091</v>
      </c>
      <c r="H921" s="31">
        <f t="shared" si="98"/>
        <v>6608.0159015582094</v>
      </c>
      <c r="I921" s="34">
        <f t="shared" si="99"/>
        <v>879</v>
      </c>
    </row>
    <row r="922" spans="2:9" x14ac:dyDescent="0.4">
      <c r="B922">
        <v>880</v>
      </c>
      <c r="C922" s="40">
        <v>72000</v>
      </c>
      <c r="D922" s="42">
        <f t="shared" si="95"/>
        <v>2.9582160000000003E-5</v>
      </c>
      <c r="E922" s="31">
        <f t="shared" si="96"/>
        <v>-3887.9384</v>
      </c>
      <c r="F922" s="41">
        <v>0.33</v>
      </c>
      <c r="G922" s="31">
        <f t="shared" si="97"/>
        <v>2733.9214137313443</v>
      </c>
      <c r="H922" s="31">
        <f t="shared" si="98"/>
        <v>6621.8598137313438</v>
      </c>
      <c r="I922" s="34">
        <f t="shared" si="99"/>
        <v>880</v>
      </c>
    </row>
    <row r="923" spans="2:9" x14ac:dyDescent="0.4">
      <c r="B923">
        <v>881</v>
      </c>
      <c r="C923" s="40">
        <v>72000</v>
      </c>
      <c r="D923" s="42">
        <f t="shared" si="95"/>
        <v>2.9589117000000004E-5</v>
      </c>
      <c r="E923" s="31">
        <f t="shared" si="96"/>
        <v>-3897.97253</v>
      </c>
      <c r="F923" s="41">
        <v>0.33</v>
      </c>
      <c r="G923" s="31">
        <f t="shared" si="97"/>
        <v>2737.7440911402991</v>
      </c>
      <c r="H923" s="31">
        <f t="shared" si="98"/>
        <v>6635.7166211402991</v>
      </c>
      <c r="I923" s="34">
        <f t="shared" si="99"/>
        <v>881</v>
      </c>
    </row>
    <row r="924" spans="2:9" x14ac:dyDescent="0.4">
      <c r="B924">
        <v>882</v>
      </c>
      <c r="C924" s="40">
        <v>72000</v>
      </c>
      <c r="D924" s="42">
        <f t="shared" si="95"/>
        <v>2.9596074000000002E-5</v>
      </c>
      <c r="E924" s="31">
        <f t="shared" si="96"/>
        <v>-3908.0180600000003</v>
      </c>
      <c r="F924" s="41">
        <v>0.33</v>
      </c>
      <c r="G924" s="31">
        <f t="shared" si="97"/>
        <v>2741.5682637850755</v>
      </c>
      <c r="H924" s="31">
        <f t="shared" si="98"/>
        <v>6649.5863237850754</v>
      </c>
      <c r="I924" s="34">
        <f t="shared" si="99"/>
        <v>882</v>
      </c>
    </row>
    <row r="925" spans="2:9" x14ac:dyDescent="0.4">
      <c r="B925">
        <v>883</v>
      </c>
      <c r="C925" s="40">
        <v>72000</v>
      </c>
      <c r="D925" s="42">
        <f t="shared" si="95"/>
        <v>2.9603031000000002E-5</v>
      </c>
      <c r="E925" s="31">
        <f t="shared" si="96"/>
        <v>-3918.0749900000001</v>
      </c>
      <c r="F925" s="41">
        <v>0.33</v>
      </c>
      <c r="G925" s="31">
        <f t="shared" si="97"/>
        <v>2745.393931665672</v>
      </c>
      <c r="H925" s="31">
        <f t="shared" si="98"/>
        <v>6663.4689216656716</v>
      </c>
      <c r="I925" s="34">
        <f t="shared" si="99"/>
        <v>883</v>
      </c>
    </row>
    <row r="926" spans="2:9" x14ac:dyDescent="0.4">
      <c r="B926">
        <v>884</v>
      </c>
      <c r="C926" s="40">
        <v>72000</v>
      </c>
      <c r="D926" s="42">
        <f t="shared" si="95"/>
        <v>2.9609988000000003E-5</v>
      </c>
      <c r="E926" s="31">
        <f t="shared" si="96"/>
        <v>-3928.1433200000001</v>
      </c>
      <c r="F926" s="41">
        <v>0.33</v>
      </c>
      <c r="G926" s="31">
        <f t="shared" si="97"/>
        <v>2749.2210947820899</v>
      </c>
      <c r="H926" s="31">
        <f t="shared" si="98"/>
        <v>6677.3644147820905</v>
      </c>
      <c r="I926" s="34">
        <f t="shared" si="99"/>
        <v>884</v>
      </c>
    </row>
    <row r="927" spans="2:9" x14ac:dyDescent="0.4">
      <c r="B927">
        <v>885</v>
      </c>
      <c r="C927" s="40">
        <v>72000</v>
      </c>
      <c r="D927" s="42">
        <f t="shared" si="95"/>
        <v>2.9616945000000004E-5</v>
      </c>
      <c r="E927" s="31">
        <f t="shared" si="96"/>
        <v>-3938.2230499999996</v>
      </c>
      <c r="F927" s="41">
        <v>0.33</v>
      </c>
      <c r="G927" s="31">
        <f t="shared" si="97"/>
        <v>2753.0497531343294</v>
      </c>
      <c r="H927" s="31">
        <f t="shared" si="98"/>
        <v>6691.2728031343286</v>
      </c>
      <c r="I927" s="34">
        <f t="shared" si="99"/>
        <v>885</v>
      </c>
    </row>
    <row r="928" spans="2:9" x14ac:dyDescent="0.4">
      <c r="B928">
        <v>886</v>
      </c>
      <c r="C928" s="40">
        <v>72000</v>
      </c>
      <c r="D928" s="42">
        <f t="shared" si="95"/>
        <v>2.9623902000000005E-5</v>
      </c>
      <c r="E928" s="31">
        <f t="shared" si="96"/>
        <v>-3948.3141800000003</v>
      </c>
      <c r="F928" s="41">
        <v>0.33</v>
      </c>
      <c r="G928" s="31">
        <f t="shared" si="97"/>
        <v>2756.8799067223886</v>
      </c>
      <c r="H928" s="31">
        <f t="shared" si="98"/>
        <v>6705.1940867223893</v>
      </c>
      <c r="I928" s="34">
        <f t="shared" si="99"/>
        <v>886</v>
      </c>
    </row>
    <row r="929" spans="2:9" x14ac:dyDescent="0.4">
      <c r="B929">
        <v>887</v>
      </c>
      <c r="C929" s="40">
        <v>72000</v>
      </c>
      <c r="D929" s="42">
        <f t="shared" si="95"/>
        <v>2.9630859000000002E-5</v>
      </c>
      <c r="E929" s="31">
        <f t="shared" si="96"/>
        <v>-3958.4167100000004</v>
      </c>
      <c r="F929" s="41">
        <v>0.33</v>
      </c>
      <c r="G929" s="31">
        <f t="shared" si="97"/>
        <v>2760.7115555462692</v>
      </c>
      <c r="H929" s="31">
        <f t="shared" si="98"/>
        <v>6719.1282655462692</v>
      </c>
      <c r="I929" s="34">
        <f t="shared" si="99"/>
        <v>887</v>
      </c>
    </row>
    <row r="930" spans="2:9" x14ac:dyDescent="0.4">
      <c r="B930">
        <v>888</v>
      </c>
      <c r="C930" s="40">
        <v>72000</v>
      </c>
      <c r="D930" s="42">
        <f t="shared" si="95"/>
        <v>2.9637816000000003E-5</v>
      </c>
      <c r="E930" s="31">
        <f t="shared" si="96"/>
        <v>-3968.5306400000009</v>
      </c>
      <c r="F930" s="41">
        <v>0.33</v>
      </c>
      <c r="G930" s="31">
        <f t="shared" si="97"/>
        <v>2764.5446996059709</v>
      </c>
      <c r="H930" s="31">
        <f t="shared" si="98"/>
        <v>6733.0753396059717</v>
      </c>
      <c r="I930" s="34">
        <f t="shared" si="99"/>
        <v>888</v>
      </c>
    </row>
    <row r="931" spans="2:9" x14ac:dyDescent="0.4">
      <c r="B931">
        <v>889</v>
      </c>
      <c r="C931" s="40">
        <v>72000</v>
      </c>
      <c r="D931" s="42">
        <f t="shared" si="95"/>
        <v>2.9644773000000004E-5</v>
      </c>
      <c r="E931" s="31">
        <f t="shared" si="96"/>
        <v>-3978.6559699999998</v>
      </c>
      <c r="F931" s="41">
        <v>0.33</v>
      </c>
      <c r="G931" s="31">
        <f t="shared" si="97"/>
        <v>2768.3793389014936</v>
      </c>
      <c r="H931" s="31">
        <f t="shared" si="98"/>
        <v>6747.0353089014934</v>
      </c>
      <c r="I931" s="34">
        <f t="shared" si="99"/>
        <v>889</v>
      </c>
    </row>
    <row r="932" spans="2:9" x14ac:dyDescent="0.4">
      <c r="B932">
        <v>890</v>
      </c>
      <c r="C932" s="40">
        <v>72000</v>
      </c>
      <c r="D932" s="42">
        <f t="shared" si="95"/>
        <v>2.9651730000000001E-5</v>
      </c>
      <c r="E932" s="31">
        <f t="shared" si="96"/>
        <v>-3988.7927</v>
      </c>
      <c r="F932" s="41">
        <v>0.33</v>
      </c>
      <c r="G932" s="31">
        <f t="shared" si="97"/>
        <v>2772.215473432836</v>
      </c>
      <c r="H932" s="31">
        <f t="shared" si="98"/>
        <v>6761.008173432836</v>
      </c>
      <c r="I932" s="34">
        <f t="shared" si="99"/>
        <v>890</v>
      </c>
    </row>
    <row r="933" spans="2:9" x14ac:dyDescent="0.4">
      <c r="B933">
        <v>891</v>
      </c>
      <c r="C933" s="40">
        <v>72000</v>
      </c>
      <c r="D933" s="42">
        <f t="shared" si="95"/>
        <v>2.9658687000000002E-5</v>
      </c>
      <c r="E933" s="31">
        <f t="shared" si="96"/>
        <v>-3998.9408300000005</v>
      </c>
      <c r="F933" s="41">
        <v>0.33</v>
      </c>
      <c r="G933" s="31">
        <f t="shared" si="97"/>
        <v>2776.0531032000008</v>
      </c>
      <c r="H933" s="31">
        <f t="shared" si="98"/>
        <v>6774.9939332000013</v>
      </c>
      <c r="I933" s="34">
        <f t="shared" si="99"/>
        <v>891</v>
      </c>
    </row>
    <row r="934" spans="2:9" x14ac:dyDescent="0.4">
      <c r="B934">
        <v>892</v>
      </c>
      <c r="C934" s="40">
        <v>72000</v>
      </c>
      <c r="D934" s="42">
        <f t="shared" si="95"/>
        <v>2.9665644000000003E-5</v>
      </c>
      <c r="E934" s="31">
        <f t="shared" si="96"/>
        <v>-4009.1003600000004</v>
      </c>
      <c r="F934" s="41">
        <v>0.33</v>
      </c>
      <c r="G934" s="31">
        <f t="shared" si="97"/>
        <v>2779.8922282029857</v>
      </c>
      <c r="H934" s="31">
        <f t="shared" si="98"/>
        <v>6788.9925882029856</v>
      </c>
      <c r="I934" s="34">
        <f t="shared" si="99"/>
        <v>892</v>
      </c>
    </row>
    <row r="935" spans="2:9" x14ac:dyDescent="0.4">
      <c r="B935">
        <v>893</v>
      </c>
      <c r="C935" s="40">
        <v>72000</v>
      </c>
      <c r="D935" s="42">
        <f t="shared" si="95"/>
        <v>2.9672601000000004E-5</v>
      </c>
      <c r="E935" s="31">
        <f t="shared" si="96"/>
        <v>-4019.2712900000006</v>
      </c>
      <c r="F935" s="41">
        <v>0.33</v>
      </c>
      <c r="G935" s="31">
        <f t="shared" si="97"/>
        <v>2783.7328484417912</v>
      </c>
      <c r="H935" s="31">
        <f t="shared" si="98"/>
        <v>6803.0041384417918</v>
      </c>
      <c r="I935" s="34">
        <f t="shared" si="99"/>
        <v>893</v>
      </c>
    </row>
    <row r="936" spans="2:9" x14ac:dyDescent="0.4">
      <c r="B936">
        <v>894</v>
      </c>
      <c r="C936" s="40">
        <v>72000</v>
      </c>
      <c r="D936" s="42">
        <f t="shared" si="95"/>
        <v>2.9679558000000005E-5</v>
      </c>
      <c r="E936" s="31">
        <f t="shared" si="96"/>
        <v>-4029.4536200000002</v>
      </c>
      <c r="F936" s="41">
        <v>0.33</v>
      </c>
      <c r="G936" s="31">
        <f t="shared" si="97"/>
        <v>2787.5749639164187</v>
      </c>
      <c r="H936" s="31">
        <f t="shared" si="98"/>
        <v>6817.0285839164189</v>
      </c>
      <c r="I936" s="34">
        <f t="shared" si="99"/>
        <v>894</v>
      </c>
    </row>
    <row r="937" spans="2:9" x14ac:dyDescent="0.4">
      <c r="B937">
        <v>895</v>
      </c>
      <c r="C937" s="40">
        <v>72000</v>
      </c>
      <c r="D937" s="42">
        <f t="shared" si="95"/>
        <v>2.9686515000000002E-5</v>
      </c>
      <c r="E937" s="31">
        <f t="shared" si="96"/>
        <v>-4039.6473500000002</v>
      </c>
      <c r="F937" s="41">
        <v>0.33</v>
      </c>
      <c r="G937" s="31">
        <f t="shared" si="97"/>
        <v>2791.4185746268658</v>
      </c>
      <c r="H937" s="31">
        <f t="shared" si="98"/>
        <v>6831.065924626866</v>
      </c>
      <c r="I937" s="34">
        <f t="shared" si="99"/>
        <v>895</v>
      </c>
    </row>
    <row r="938" spans="2:9" x14ac:dyDescent="0.4">
      <c r="B938">
        <v>896</v>
      </c>
      <c r="C938" s="40">
        <v>72000</v>
      </c>
      <c r="D938" s="42">
        <f t="shared" si="95"/>
        <v>2.9693472000000003E-5</v>
      </c>
      <c r="E938" s="31">
        <f t="shared" si="96"/>
        <v>-4049.8524799999996</v>
      </c>
      <c r="F938" s="41">
        <v>0.33</v>
      </c>
      <c r="G938" s="31">
        <f t="shared" si="97"/>
        <v>2795.2636805731349</v>
      </c>
      <c r="H938" s="31">
        <f t="shared" si="98"/>
        <v>6845.116160573134</v>
      </c>
      <c r="I938" s="34">
        <f t="shared" si="99"/>
        <v>896</v>
      </c>
    </row>
    <row r="939" spans="2:9" x14ac:dyDescent="0.4">
      <c r="B939">
        <v>897</v>
      </c>
      <c r="C939" s="40">
        <v>72000</v>
      </c>
      <c r="D939" s="42">
        <f t="shared" si="95"/>
        <v>2.9700429000000004E-5</v>
      </c>
      <c r="E939" s="31">
        <f t="shared" si="96"/>
        <v>-4060.0690100000002</v>
      </c>
      <c r="F939" s="41">
        <v>0.33</v>
      </c>
      <c r="G939" s="31">
        <f t="shared" si="97"/>
        <v>2799.1102817552246</v>
      </c>
      <c r="H939" s="31">
        <f t="shared" si="98"/>
        <v>6859.1792917552248</v>
      </c>
      <c r="I939" s="34">
        <f t="shared" si="99"/>
        <v>897</v>
      </c>
    </row>
    <row r="940" spans="2:9" x14ac:dyDescent="0.4">
      <c r="B940">
        <v>898</v>
      </c>
      <c r="C940" s="40">
        <v>72000</v>
      </c>
      <c r="D940" s="42">
        <f t="shared" si="95"/>
        <v>2.9707386000000001E-5</v>
      </c>
      <c r="E940" s="31">
        <f t="shared" si="96"/>
        <v>-4070.2969400000002</v>
      </c>
      <c r="F940" s="41">
        <v>0.33</v>
      </c>
      <c r="G940" s="31">
        <f t="shared" si="97"/>
        <v>2802.9583781731349</v>
      </c>
      <c r="H940" s="31">
        <f t="shared" si="98"/>
        <v>6873.2553181731346</v>
      </c>
      <c r="I940" s="34">
        <f t="shared" si="99"/>
        <v>898</v>
      </c>
    </row>
    <row r="941" spans="2:9" x14ac:dyDescent="0.4">
      <c r="B941">
        <v>899</v>
      </c>
      <c r="C941" s="40">
        <v>72000</v>
      </c>
      <c r="D941" s="42">
        <f t="shared" si="95"/>
        <v>2.9714343000000002E-5</v>
      </c>
      <c r="E941" s="31">
        <f t="shared" si="96"/>
        <v>-4080.5362700000005</v>
      </c>
      <c r="F941" s="41">
        <v>0.33</v>
      </c>
      <c r="G941" s="31">
        <f t="shared" si="97"/>
        <v>2806.8079698268662</v>
      </c>
      <c r="H941" s="31">
        <f t="shared" si="98"/>
        <v>6887.3442398268671</v>
      </c>
      <c r="I941" s="34">
        <f t="shared" si="99"/>
        <v>899</v>
      </c>
    </row>
    <row r="942" spans="2:9" x14ac:dyDescent="0.4">
      <c r="B942">
        <v>900</v>
      </c>
      <c r="C942" s="40">
        <v>72000</v>
      </c>
      <c r="D942" s="42">
        <f t="shared" si="95"/>
        <v>2.9721300000000003E-5</v>
      </c>
      <c r="E942" s="31">
        <f t="shared" si="96"/>
        <v>-4090.7870000000003</v>
      </c>
      <c r="F942" s="41">
        <v>0.33</v>
      </c>
      <c r="G942" s="31">
        <f t="shared" si="97"/>
        <v>2810.659056716418</v>
      </c>
      <c r="H942" s="31">
        <f t="shared" si="98"/>
        <v>6901.4460567164188</v>
      </c>
      <c r="I942" s="34">
        <f t="shared" si="99"/>
        <v>900</v>
      </c>
    </row>
    <row r="943" spans="2:9" x14ac:dyDescent="0.4">
      <c r="B943">
        <v>901</v>
      </c>
      <c r="C943" s="40">
        <v>72000</v>
      </c>
      <c r="D943" s="42">
        <f t="shared" si="95"/>
        <v>2.9728257000000004E-5</v>
      </c>
      <c r="E943" s="31">
        <f t="shared" si="96"/>
        <v>-4101.0491300000003</v>
      </c>
      <c r="F943" s="41">
        <v>0.33</v>
      </c>
      <c r="G943" s="31">
        <f t="shared" si="97"/>
        <v>2814.5116388417919</v>
      </c>
      <c r="H943" s="31">
        <f t="shared" si="98"/>
        <v>6915.5607688417922</v>
      </c>
      <c r="I943" s="34">
        <f t="shared" si="99"/>
        <v>901</v>
      </c>
    </row>
    <row r="944" spans="2:9" x14ac:dyDescent="0.4">
      <c r="B944">
        <v>902</v>
      </c>
      <c r="C944" s="40">
        <v>72000</v>
      </c>
      <c r="D944" s="42">
        <f t="shared" si="95"/>
        <v>2.9735214000000005E-5</v>
      </c>
      <c r="E944" s="31">
        <f t="shared" si="96"/>
        <v>-4111.3226599999998</v>
      </c>
      <c r="F944" s="41">
        <v>0.33</v>
      </c>
      <c r="G944" s="31">
        <f t="shared" si="97"/>
        <v>2818.3657162029854</v>
      </c>
      <c r="H944" s="31">
        <f t="shared" si="98"/>
        <v>6929.6883762029847</v>
      </c>
      <c r="I944" s="34">
        <f t="shared" si="99"/>
        <v>902</v>
      </c>
    </row>
    <row r="945" spans="2:9" x14ac:dyDescent="0.4">
      <c r="B945">
        <v>903</v>
      </c>
      <c r="C945" s="40">
        <v>72000</v>
      </c>
      <c r="D945" s="42">
        <f t="shared" si="95"/>
        <v>2.9742171000000002E-5</v>
      </c>
      <c r="E945" s="31">
        <f t="shared" si="96"/>
        <v>-4121.6075899999996</v>
      </c>
      <c r="F945" s="41">
        <v>0.33</v>
      </c>
      <c r="G945" s="31">
        <f t="shared" si="97"/>
        <v>2822.2212888000008</v>
      </c>
      <c r="H945" s="31">
        <f t="shared" si="98"/>
        <v>6943.8288788000009</v>
      </c>
      <c r="I945" s="34">
        <f t="shared" si="99"/>
        <v>903</v>
      </c>
    </row>
    <row r="946" spans="2:9" x14ac:dyDescent="0.4">
      <c r="B946">
        <v>904</v>
      </c>
      <c r="C946" s="40">
        <v>72000</v>
      </c>
      <c r="D946" s="42">
        <f t="shared" si="95"/>
        <v>2.9749128000000003E-5</v>
      </c>
      <c r="E946" s="31">
        <f t="shared" si="96"/>
        <v>-4131.9039199999997</v>
      </c>
      <c r="F946" s="41">
        <v>0.33</v>
      </c>
      <c r="G946" s="31">
        <f t="shared" si="97"/>
        <v>2826.0783566328364</v>
      </c>
      <c r="H946" s="31">
        <f t="shared" si="98"/>
        <v>6957.9822766328361</v>
      </c>
      <c r="I946" s="34">
        <f t="shared" si="99"/>
        <v>904</v>
      </c>
    </row>
    <row r="947" spans="2:9" x14ac:dyDescent="0.4">
      <c r="B947">
        <v>905</v>
      </c>
      <c r="C947" s="40">
        <v>72000</v>
      </c>
      <c r="D947" s="42">
        <f t="shared" si="95"/>
        <v>2.9756085000000004E-5</v>
      </c>
      <c r="E947" s="31">
        <f t="shared" si="96"/>
        <v>-4142.2116500000002</v>
      </c>
      <c r="F947" s="41">
        <v>0.33</v>
      </c>
      <c r="G947" s="31">
        <f t="shared" si="97"/>
        <v>2829.9369197014935</v>
      </c>
      <c r="H947" s="31">
        <f t="shared" si="98"/>
        <v>6972.1485697014941</v>
      </c>
      <c r="I947" s="34">
        <f t="shared" si="99"/>
        <v>905</v>
      </c>
    </row>
    <row r="948" spans="2:9" x14ac:dyDescent="0.4">
      <c r="B948">
        <v>906</v>
      </c>
      <c r="C948" s="40">
        <v>72000</v>
      </c>
      <c r="D948" s="42">
        <f t="shared" si="95"/>
        <v>2.9763042000000001E-5</v>
      </c>
      <c r="E948" s="31">
        <f t="shared" si="96"/>
        <v>-4152.53078</v>
      </c>
      <c r="F948" s="41">
        <v>0.33</v>
      </c>
      <c r="G948" s="31">
        <f t="shared" si="97"/>
        <v>2833.7969780059702</v>
      </c>
      <c r="H948" s="31">
        <f t="shared" si="98"/>
        <v>6986.3277580059703</v>
      </c>
      <c r="I948" s="34">
        <f t="shared" si="99"/>
        <v>906</v>
      </c>
    </row>
    <row r="949" spans="2:9" x14ac:dyDescent="0.4">
      <c r="B949">
        <v>907</v>
      </c>
      <c r="C949" s="40">
        <v>72000</v>
      </c>
      <c r="D949" s="42">
        <f t="shared" si="95"/>
        <v>2.9769999000000002E-5</v>
      </c>
      <c r="E949" s="31">
        <f t="shared" si="96"/>
        <v>-4162.8613100000002</v>
      </c>
      <c r="F949" s="41">
        <v>0.33</v>
      </c>
      <c r="G949" s="31">
        <f t="shared" si="97"/>
        <v>2837.6585315462694</v>
      </c>
      <c r="H949" s="31">
        <f t="shared" si="98"/>
        <v>7000.5198415462692</v>
      </c>
      <c r="I949" s="34">
        <f t="shared" si="99"/>
        <v>907</v>
      </c>
    </row>
    <row r="950" spans="2:9" x14ac:dyDescent="0.4">
      <c r="B950">
        <v>908</v>
      </c>
      <c r="C950" s="40">
        <v>72000</v>
      </c>
      <c r="D950" s="42">
        <f t="shared" si="95"/>
        <v>2.9776956000000003E-5</v>
      </c>
      <c r="E950" s="31">
        <f t="shared" si="96"/>
        <v>-4173.2032399999998</v>
      </c>
      <c r="F950" s="41">
        <v>0.33</v>
      </c>
      <c r="G950" s="31">
        <f t="shared" si="97"/>
        <v>2841.5215803223887</v>
      </c>
      <c r="H950" s="31">
        <f t="shared" si="98"/>
        <v>7014.724820322388</v>
      </c>
      <c r="I950" s="34">
        <f t="shared" si="99"/>
        <v>908</v>
      </c>
    </row>
    <row r="951" spans="2:9" x14ac:dyDescent="0.4">
      <c r="B951">
        <v>909</v>
      </c>
      <c r="C951" s="40">
        <v>72000</v>
      </c>
      <c r="D951" s="42">
        <f t="shared" si="95"/>
        <v>2.9783913000000004E-5</v>
      </c>
      <c r="E951" s="31">
        <f t="shared" si="96"/>
        <v>-4183.5565699999997</v>
      </c>
      <c r="F951" s="41">
        <v>0.33</v>
      </c>
      <c r="G951" s="31">
        <f t="shared" si="97"/>
        <v>2845.3861243343285</v>
      </c>
      <c r="H951" s="31">
        <f t="shared" si="98"/>
        <v>7028.9426943343278</v>
      </c>
      <c r="I951" s="34">
        <f t="shared" si="99"/>
        <v>909</v>
      </c>
    </row>
    <row r="952" spans="2:9" x14ac:dyDescent="0.4">
      <c r="B952">
        <v>910</v>
      </c>
      <c r="C952" s="40">
        <v>72000</v>
      </c>
      <c r="D952" s="42">
        <f t="shared" si="95"/>
        <v>2.9790870000000004E-5</v>
      </c>
      <c r="E952" s="31">
        <f t="shared" si="96"/>
        <v>-4193.9213</v>
      </c>
      <c r="F952" s="41">
        <v>0.33</v>
      </c>
      <c r="G952" s="31">
        <f t="shared" si="97"/>
        <v>2849.2521635820908</v>
      </c>
      <c r="H952" s="31">
        <f t="shared" si="98"/>
        <v>7043.1734635820903</v>
      </c>
      <c r="I952" s="34">
        <f t="shared" si="99"/>
        <v>910</v>
      </c>
    </row>
    <row r="953" spans="2:9" x14ac:dyDescent="0.4">
      <c r="B953">
        <v>911</v>
      </c>
      <c r="C953" s="40">
        <v>72000</v>
      </c>
      <c r="D953" s="42">
        <f t="shared" si="95"/>
        <v>2.9797827000000002E-5</v>
      </c>
      <c r="E953" s="31">
        <f t="shared" si="96"/>
        <v>-4204.2974300000005</v>
      </c>
      <c r="F953" s="41">
        <v>0.33</v>
      </c>
      <c r="G953" s="31">
        <f t="shared" si="97"/>
        <v>2853.1196980656719</v>
      </c>
      <c r="H953" s="31">
        <f t="shared" si="98"/>
        <v>7057.4171280656719</v>
      </c>
      <c r="I953" s="34">
        <f t="shared" si="99"/>
        <v>911</v>
      </c>
    </row>
    <row r="954" spans="2:9" x14ac:dyDescent="0.4">
      <c r="B954">
        <v>912</v>
      </c>
      <c r="C954" s="40">
        <v>72000</v>
      </c>
      <c r="D954" s="42">
        <f t="shared" si="95"/>
        <v>2.9804784000000003E-5</v>
      </c>
      <c r="E954" s="31">
        <f t="shared" si="96"/>
        <v>-4214.6849600000005</v>
      </c>
      <c r="F954" s="41">
        <v>0.33</v>
      </c>
      <c r="G954" s="31">
        <f t="shared" si="97"/>
        <v>2856.9887277850753</v>
      </c>
      <c r="H954" s="31">
        <f t="shared" si="98"/>
        <v>7071.6736877850763</v>
      </c>
      <c r="I954" s="34">
        <f t="shared" si="99"/>
        <v>912</v>
      </c>
    </row>
    <row r="955" spans="2:9" x14ac:dyDescent="0.4">
      <c r="B955">
        <v>913</v>
      </c>
      <c r="C955" s="40">
        <v>72000</v>
      </c>
      <c r="D955" s="42">
        <f t="shared" si="95"/>
        <v>2.9811741000000003E-5</v>
      </c>
      <c r="E955" s="31">
        <f t="shared" si="96"/>
        <v>-4225.0838900000008</v>
      </c>
      <c r="F955" s="41">
        <v>0.33</v>
      </c>
      <c r="G955" s="31">
        <f t="shared" si="97"/>
        <v>2860.8592527402989</v>
      </c>
      <c r="H955" s="31">
        <f t="shared" si="98"/>
        <v>7085.9431427402997</v>
      </c>
      <c r="I955" s="34">
        <f t="shared" si="99"/>
        <v>913</v>
      </c>
    </row>
    <row r="956" spans="2:9" x14ac:dyDescent="0.4">
      <c r="B956">
        <v>914</v>
      </c>
      <c r="C956" s="40">
        <v>72000</v>
      </c>
      <c r="D956" s="42">
        <f t="shared" si="95"/>
        <v>2.9818698000000004E-5</v>
      </c>
      <c r="E956" s="31">
        <f t="shared" si="96"/>
        <v>-4235.4942199999996</v>
      </c>
      <c r="F956" s="41">
        <v>0.33</v>
      </c>
      <c r="G956" s="31">
        <f t="shared" si="97"/>
        <v>2864.7312729313439</v>
      </c>
      <c r="H956" s="31">
        <f t="shared" si="98"/>
        <v>7100.225492931344</v>
      </c>
      <c r="I956" s="34">
        <f t="shared" si="99"/>
        <v>914</v>
      </c>
    </row>
    <row r="957" spans="2:9" x14ac:dyDescent="0.4">
      <c r="B957">
        <v>915</v>
      </c>
      <c r="C957" s="40">
        <v>72000</v>
      </c>
      <c r="D957" s="42">
        <f t="shared" si="95"/>
        <v>2.9825655000000005E-5</v>
      </c>
      <c r="E957" s="31">
        <f t="shared" si="96"/>
        <v>-4245.9159499999996</v>
      </c>
      <c r="F957" s="41">
        <v>0.33</v>
      </c>
      <c r="G957" s="31">
        <f t="shared" si="97"/>
        <v>2868.60478835821</v>
      </c>
      <c r="H957" s="31">
        <f t="shared" si="98"/>
        <v>7114.5207383582092</v>
      </c>
      <c r="I957" s="34">
        <f t="shared" si="99"/>
        <v>915</v>
      </c>
    </row>
    <row r="958" spans="2:9" x14ac:dyDescent="0.4">
      <c r="B958">
        <v>916</v>
      </c>
      <c r="C958" s="40">
        <v>72000</v>
      </c>
      <c r="D958" s="42">
        <f t="shared" si="95"/>
        <v>2.9832612000000002E-5</v>
      </c>
      <c r="E958" s="31">
        <f t="shared" si="96"/>
        <v>-4256.34908</v>
      </c>
      <c r="F958" s="41">
        <v>0.33</v>
      </c>
      <c r="G958" s="31">
        <f t="shared" si="97"/>
        <v>2872.4797990208963</v>
      </c>
      <c r="H958" s="31">
        <f t="shared" si="98"/>
        <v>7128.8288790208962</v>
      </c>
      <c r="I958" s="34">
        <f t="shared" si="99"/>
        <v>916</v>
      </c>
    </row>
    <row r="959" spans="2:9" x14ac:dyDescent="0.4">
      <c r="B959">
        <v>917</v>
      </c>
      <c r="C959" s="40">
        <v>72000</v>
      </c>
      <c r="D959" s="42">
        <f t="shared" ref="D959:D1022" si="100">6.957*10^-9*B959+2.346*10^-5</f>
        <v>2.9839569000000003E-5</v>
      </c>
      <c r="E959" s="31">
        <f t="shared" ref="E959:E1022" si="101">(-0.0057*B959^2+0.00357*B959+523)</f>
        <v>-4266.7936100000006</v>
      </c>
      <c r="F959" s="41">
        <v>0.33</v>
      </c>
      <c r="G959" s="31">
        <f t="shared" ref="G959:G1022" si="102">C959*D959*(B959-$B$62)/(1-F959)</f>
        <v>2876.3563049194036</v>
      </c>
      <c r="H959" s="31">
        <f t="shared" ref="H959:H1022" si="103">IF(G959&gt;E959,G959-E959,0)</f>
        <v>7143.1499149194042</v>
      </c>
      <c r="I959" s="34">
        <f t="shared" ref="I959:I1022" si="104">IF(H959&gt;0,B959)</f>
        <v>917</v>
      </c>
    </row>
    <row r="960" spans="2:9" x14ac:dyDescent="0.4">
      <c r="B960">
        <v>918</v>
      </c>
      <c r="C960" s="40">
        <v>72000</v>
      </c>
      <c r="D960" s="42">
        <f t="shared" si="100"/>
        <v>2.9846526000000004E-5</v>
      </c>
      <c r="E960" s="31">
        <f t="shared" si="101"/>
        <v>-4277.2495400000007</v>
      </c>
      <c r="F960" s="41">
        <v>0.33</v>
      </c>
      <c r="G960" s="31">
        <f t="shared" si="102"/>
        <v>2880.2343060537319</v>
      </c>
      <c r="H960" s="31">
        <f t="shared" si="103"/>
        <v>7157.4838460537321</v>
      </c>
      <c r="I960" s="34">
        <f t="shared" si="104"/>
        <v>918</v>
      </c>
    </row>
    <row r="961" spans="2:9" x14ac:dyDescent="0.4">
      <c r="B961">
        <v>919</v>
      </c>
      <c r="C961" s="40">
        <v>72000</v>
      </c>
      <c r="D961" s="42">
        <f t="shared" si="100"/>
        <v>2.9853483000000002E-5</v>
      </c>
      <c r="E961" s="31">
        <f t="shared" si="101"/>
        <v>-4287.7168700000002</v>
      </c>
      <c r="F961" s="41">
        <v>0.33</v>
      </c>
      <c r="G961" s="31">
        <f t="shared" si="102"/>
        <v>2884.1138024238812</v>
      </c>
      <c r="H961" s="31">
        <f t="shared" si="103"/>
        <v>7171.830672423881</v>
      </c>
      <c r="I961" s="34">
        <f t="shared" si="104"/>
        <v>919</v>
      </c>
    </row>
    <row r="962" spans="2:9" x14ac:dyDescent="0.4">
      <c r="B962">
        <v>920</v>
      </c>
      <c r="C962" s="40">
        <v>72000</v>
      </c>
      <c r="D962" s="42">
        <f t="shared" si="100"/>
        <v>2.9860440000000002E-5</v>
      </c>
      <c r="E962" s="31">
        <f t="shared" si="101"/>
        <v>-4298.1956000000009</v>
      </c>
      <c r="F962" s="41">
        <v>0.33</v>
      </c>
      <c r="G962" s="31">
        <f t="shared" si="102"/>
        <v>2887.9947940298512</v>
      </c>
      <c r="H962" s="31">
        <f t="shared" si="103"/>
        <v>7186.1903940298525</v>
      </c>
      <c r="I962" s="34">
        <f t="shared" si="104"/>
        <v>920</v>
      </c>
    </row>
    <row r="963" spans="2:9" x14ac:dyDescent="0.4">
      <c r="B963">
        <v>921</v>
      </c>
      <c r="C963" s="40">
        <v>72000</v>
      </c>
      <c r="D963" s="42">
        <f t="shared" si="100"/>
        <v>2.9867397000000003E-5</v>
      </c>
      <c r="E963" s="31">
        <f t="shared" si="101"/>
        <v>-4308.6857300000001</v>
      </c>
      <c r="F963" s="41">
        <v>0.33</v>
      </c>
      <c r="G963" s="31">
        <f t="shared" si="102"/>
        <v>2891.8772808716426</v>
      </c>
      <c r="H963" s="31">
        <f t="shared" si="103"/>
        <v>7200.5630108716432</v>
      </c>
      <c r="I963" s="34">
        <f t="shared" si="104"/>
        <v>921</v>
      </c>
    </row>
    <row r="964" spans="2:9" x14ac:dyDescent="0.4">
      <c r="B964">
        <v>922</v>
      </c>
      <c r="C964" s="40">
        <v>72000</v>
      </c>
      <c r="D964" s="42">
        <f t="shared" si="100"/>
        <v>2.9874354000000004E-5</v>
      </c>
      <c r="E964" s="31">
        <f t="shared" si="101"/>
        <v>-4319.1872599999997</v>
      </c>
      <c r="F964" s="41">
        <v>0.33</v>
      </c>
      <c r="G964" s="31">
        <f t="shared" si="102"/>
        <v>2895.7612629492546</v>
      </c>
      <c r="H964" s="31">
        <f t="shared" si="103"/>
        <v>7214.9485229492548</v>
      </c>
      <c r="I964" s="34">
        <f t="shared" si="104"/>
        <v>922</v>
      </c>
    </row>
    <row r="965" spans="2:9" x14ac:dyDescent="0.4">
      <c r="B965">
        <v>923</v>
      </c>
      <c r="C965" s="40">
        <v>72000</v>
      </c>
      <c r="D965" s="42">
        <f t="shared" si="100"/>
        <v>2.9881311000000005E-5</v>
      </c>
      <c r="E965" s="31">
        <f t="shared" si="101"/>
        <v>-4329.7001900000005</v>
      </c>
      <c r="F965" s="41">
        <v>0.33</v>
      </c>
      <c r="G965" s="31">
        <f t="shared" si="102"/>
        <v>2899.6467402626872</v>
      </c>
      <c r="H965" s="31">
        <f t="shared" si="103"/>
        <v>7229.3469302626872</v>
      </c>
      <c r="I965" s="34">
        <f t="shared" si="104"/>
        <v>923</v>
      </c>
    </row>
    <row r="966" spans="2:9" x14ac:dyDescent="0.4">
      <c r="B966">
        <v>924</v>
      </c>
      <c r="C966" s="40">
        <v>72000</v>
      </c>
      <c r="D966" s="42">
        <f t="shared" si="100"/>
        <v>2.9888268000000002E-5</v>
      </c>
      <c r="E966" s="31">
        <f t="shared" si="101"/>
        <v>-4340.2245200000007</v>
      </c>
      <c r="F966" s="41">
        <v>0.33</v>
      </c>
      <c r="G966" s="31">
        <f t="shared" si="102"/>
        <v>2903.5337128119409</v>
      </c>
      <c r="H966" s="31">
        <f t="shared" si="103"/>
        <v>7243.7582328119415</v>
      </c>
      <c r="I966" s="34">
        <f t="shared" si="104"/>
        <v>924</v>
      </c>
    </row>
    <row r="967" spans="2:9" x14ac:dyDescent="0.4">
      <c r="B967">
        <v>925</v>
      </c>
      <c r="C967" s="40">
        <v>72000</v>
      </c>
      <c r="D967" s="42">
        <f t="shared" si="100"/>
        <v>2.9895225000000003E-5</v>
      </c>
      <c r="E967" s="31">
        <f t="shared" si="101"/>
        <v>-4350.7602500000003</v>
      </c>
      <c r="F967" s="41">
        <v>0.33</v>
      </c>
      <c r="G967" s="31">
        <f t="shared" si="102"/>
        <v>2907.4221805970151</v>
      </c>
      <c r="H967" s="31">
        <f t="shared" si="103"/>
        <v>7258.1824305970149</v>
      </c>
      <c r="I967" s="34">
        <f t="shared" si="104"/>
        <v>925</v>
      </c>
    </row>
    <row r="968" spans="2:9" x14ac:dyDescent="0.4">
      <c r="B968">
        <v>926</v>
      </c>
      <c r="C968" s="40">
        <v>72000</v>
      </c>
      <c r="D968" s="42">
        <f t="shared" si="100"/>
        <v>2.9902182000000004E-5</v>
      </c>
      <c r="E968" s="31">
        <f t="shared" si="101"/>
        <v>-4361.3073800000002</v>
      </c>
      <c r="F968" s="41">
        <v>0.33</v>
      </c>
      <c r="G968" s="31">
        <f t="shared" si="102"/>
        <v>2911.3121436179113</v>
      </c>
      <c r="H968" s="31">
        <f t="shared" si="103"/>
        <v>7272.6195236179119</v>
      </c>
      <c r="I968" s="34">
        <f t="shared" si="104"/>
        <v>926</v>
      </c>
    </row>
    <row r="969" spans="2:9" x14ac:dyDescent="0.4">
      <c r="B969">
        <v>927</v>
      </c>
      <c r="C969" s="40">
        <v>72000</v>
      </c>
      <c r="D969" s="42">
        <f t="shared" si="100"/>
        <v>2.9909139000000001E-5</v>
      </c>
      <c r="E969" s="31">
        <f t="shared" si="101"/>
        <v>-4371.8659099999995</v>
      </c>
      <c r="F969" s="41">
        <v>0.33</v>
      </c>
      <c r="G969" s="31">
        <f t="shared" si="102"/>
        <v>2915.2036018746276</v>
      </c>
      <c r="H969" s="31">
        <f t="shared" si="103"/>
        <v>7287.0695118746271</v>
      </c>
      <c r="I969" s="34">
        <f t="shared" si="104"/>
        <v>927</v>
      </c>
    </row>
    <row r="970" spans="2:9" x14ac:dyDescent="0.4">
      <c r="B970">
        <v>928</v>
      </c>
      <c r="C970" s="40">
        <v>72000</v>
      </c>
      <c r="D970" s="42">
        <f t="shared" si="100"/>
        <v>2.9916096000000002E-5</v>
      </c>
      <c r="E970" s="31">
        <f t="shared" si="101"/>
        <v>-4382.4358400000001</v>
      </c>
      <c r="F970" s="41">
        <v>0.33</v>
      </c>
      <c r="G970" s="31">
        <f t="shared" si="102"/>
        <v>2919.0965553671649</v>
      </c>
      <c r="H970" s="31">
        <f t="shared" si="103"/>
        <v>7301.532395367165</v>
      </c>
      <c r="I970" s="34">
        <f t="shared" si="104"/>
        <v>928</v>
      </c>
    </row>
    <row r="971" spans="2:9" x14ac:dyDescent="0.4">
      <c r="B971">
        <v>929</v>
      </c>
      <c r="C971" s="40">
        <v>72000</v>
      </c>
      <c r="D971" s="42">
        <f t="shared" si="100"/>
        <v>2.9923053000000003E-5</v>
      </c>
      <c r="E971" s="31">
        <f t="shared" si="101"/>
        <v>-4393.0171700000001</v>
      </c>
      <c r="F971" s="41">
        <v>0.33</v>
      </c>
      <c r="G971" s="31">
        <f t="shared" si="102"/>
        <v>2922.9910040955228</v>
      </c>
      <c r="H971" s="31">
        <f t="shared" si="103"/>
        <v>7316.0081740955229</v>
      </c>
      <c r="I971" s="34">
        <f t="shared" si="104"/>
        <v>929</v>
      </c>
    </row>
    <row r="972" spans="2:9" x14ac:dyDescent="0.4">
      <c r="B972">
        <v>930</v>
      </c>
      <c r="C972" s="40">
        <v>72000</v>
      </c>
      <c r="D972" s="42">
        <f t="shared" si="100"/>
        <v>2.9930010000000004E-5</v>
      </c>
      <c r="E972" s="31">
        <f t="shared" si="101"/>
        <v>-4403.6099000000004</v>
      </c>
      <c r="F972" s="41">
        <v>0.33</v>
      </c>
      <c r="G972" s="31">
        <f t="shared" si="102"/>
        <v>2926.8869480597023</v>
      </c>
      <c r="H972" s="31">
        <f t="shared" si="103"/>
        <v>7330.4968480597026</v>
      </c>
      <c r="I972" s="34">
        <f t="shared" si="104"/>
        <v>930</v>
      </c>
    </row>
    <row r="973" spans="2:9" x14ac:dyDescent="0.4">
      <c r="B973">
        <v>931</v>
      </c>
      <c r="C973" s="40">
        <v>72000</v>
      </c>
      <c r="D973" s="42">
        <f t="shared" si="100"/>
        <v>2.9936967000000005E-5</v>
      </c>
      <c r="E973" s="31">
        <f t="shared" si="101"/>
        <v>-4414.2140300000001</v>
      </c>
      <c r="F973" s="41">
        <v>0.33</v>
      </c>
      <c r="G973" s="31">
        <f t="shared" si="102"/>
        <v>2930.7843872597023</v>
      </c>
      <c r="H973" s="31">
        <f t="shared" si="103"/>
        <v>7344.9984172597024</v>
      </c>
      <c r="I973" s="34">
        <f t="shared" si="104"/>
        <v>931</v>
      </c>
    </row>
    <row r="974" spans="2:9" x14ac:dyDescent="0.4">
      <c r="B974">
        <v>932</v>
      </c>
      <c r="C974" s="40">
        <v>72000</v>
      </c>
      <c r="D974" s="42">
        <f t="shared" si="100"/>
        <v>2.9943924000000002E-5</v>
      </c>
      <c r="E974" s="31">
        <f t="shared" si="101"/>
        <v>-4424.8295600000001</v>
      </c>
      <c r="F974" s="41">
        <v>0.33</v>
      </c>
      <c r="G974" s="31">
        <f t="shared" si="102"/>
        <v>2934.6833216955233</v>
      </c>
      <c r="H974" s="31">
        <f t="shared" si="103"/>
        <v>7359.5128816955239</v>
      </c>
      <c r="I974" s="34">
        <f t="shared" si="104"/>
        <v>932</v>
      </c>
    </row>
    <row r="975" spans="2:9" x14ac:dyDescent="0.4">
      <c r="B975">
        <v>933</v>
      </c>
      <c r="C975" s="40">
        <v>72000</v>
      </c>
      <c r="D975" s="42">
        <f t="shared" si="100"/>
        <v>2.9950881000000003E-5</v>
      </c>
      <c r="E975" s="31">
        <f t="shared" si="101"/>
        <v>-4435.4564899999996</v>
      </c>
      <c r="F975" s="41">
        <v>0.33</v>
      </c>
      <c r="G975" s="31">
        <f t="shared" si="102"/>
        <v>2938.583751367165</v>
      </c>
      <c r="H975" s="31">
        <f t="shared" si="103"/>
        <v>7374.0402413671645</v>
      </c>
      <c r="I975" s="34">
        <f t="shared" si="104"/>
        <v>933</v>
      </c>
    </row>
    <row r="976" spans="2:9" x14ac:dyDescent="0.4">
      <c r="B976">
        <v>934</v>
      </c>
      <c r="C976" s="40">
        <v>72000</v>
      </c>
      <c r="D976" s="42">
        <f t="shared" si="100"/>
        <v>2.9957838000000004E-5</v>
      </c>
      <c r="E976" s="31">
        <f t="shared" si="101"/>
        <v>-4446.0948200000003</v>
      </c>
      <c r="F976" s="41">
        <v>0.33</v>
      </c>
      <c r="G976" s="31">
        <f t="shared" si="102"/>
        <v>2942.4856762746276</v>
      </c>
      <c r="H976" s="31">
        <f t="shared" si="103"/>
        <v>7388.5804962746279</v>
      </c>
      <c r="I976" s="34">
        <f t="shared" si="104"/>
        <v>934</v>
      </c>
    </row>
    <row r="977" spans="2:9" x14ac:dyDescent="0.4">
      <c r="B977">
        <v>935</v>
      </c>
      <c r="C977" s="40">
        <v>72000</v>
      </c>
      <c r="D977" s="42">
        <f t="shared" si="100"/>
        <v>2.9964795000000001E-5</v>
      </c>
      <c r="E977" s="31">
        <f t="shared" si="101"/>
        <v>-4456.7445500000003</v>
      </c>
      <c r="F977" s="41">
        <v>0.33</v>
      </c>
      <c r="G977" s="31">
        <f t="shared" si="102"/>
        <v>2946.3890964179109</v>
      </c>
      <c r="H977" s="31">
        <f t="shared" si="103"/>
        <v>7403.1336464179112</v>
      </c>
      <c r="I977" s="34">
        <f t="shared" si="104"/>
        <v>935</v>
      </c>
    </row>
    <row r="978" spans="2:9" x14ac:dyDescent="0.4">
      <c r="B978">
        <v>936</v>
      </c>
      <c r="C978" s="40">
        <v>72000</v>
      </c>
      <c r="D978" s="42">
        <f t="shared" si="100"/>
        <v>2.9971752000000002E-5</v>
      </c>
      <c r="E978" s="31">
        <f t="shared" si="101"/>
        <v>-4467.4056799999998</v>
      </c>
      <c r="F978" s="41">
        <v>0.33</v>
      </c>
      <c r="G978" s="31">
        <f t="shared" si="102"/>
        <v>2950.2940117970152</v>
      </c>
      <c r="H978" s="31">
        <f t="shared" si="103"/>
        <v>7417.6996917970155</v>
      </c>
      <c r="I978" s="34">
        <f t="shared" si="104"/>
        <v>936</v>
      </c>
    </row>
    <row r="979" spans="2:9" x14ac:dyDescent="0.4">
      <c r="B979">
        <v>937</v>
      </c>
      <c r="C979" s="40">
        <v>72000</v>
      </c>
      <c r="D979" s="42">
        <f t="shared" si="100"/>
        <v>2.9978709000000003E-5</v>
      </c>
      <c r="E979" s="31">
        <f t="shared" si="101"/>
        <v>-4478.0782100000006</v>
      </c>
      <c r="F979" s="41">
        <v>0.33</v>
      </c>
      <c r="G979" s="31">
        <f t="shared" si="102"/>
        <v>2954.200422411941</v>
      </c>
      <c r="H979" s="31">
        <f t="shared" si="103"/>
        <v>7432.2786324119415</v>
      </c>
      <c r="I979" s="34">
        <f t="shared" si="104"/>
        <v>937</v>
      </c>
    </row>
    <row r="980" spans="2:9" x14ac:dyDescent="0.4">
      <c r="B980">
        <v>938</v>
      </c>
      <c r="C980" s="40">
        <v>72000</v>
      </c>
      <c r="D980" s="42">
        <f t="shared" si="100"/>
        <v>2.9985666000000004E-5</v>
      </c>
      <c r="E980" s="31">
        <f t="shared" si="101"/>
        <v>-4488.7621400000007</v>
      </c>
      <c r="F980" s="41">
        <v>0.33</v>
      </c>
      <c r="G980" s="31">
        <f t="shared" si="102"/>
        <v>2958.1083282626869</v>
      </c>
      <c r="H980" s="31">
        <f t="shared" si="103"/>
        <v>7446.8704682626876</v>
      </c>
      <c r="I980" s="34">
        <f t="shared" si="104"/>
        <v>938</v>
      </c>
    </row>
    <row r="981" spans="2:9" x14ac:dyDescent="0.4">
      <c r="B981">
        <v>939</v>
      </c>
      <c r="C981" s="40">
        <v>72000</v>
      </c>
      <c r="D981" s="42">
        <f t="shared" si="100"/>
        <v>2.9992623000000004E-5</v>
      </c>
      <c r="E981" s="31">
        <f t="shared" si="101"/>
        <v>-4499.4574699999994</v>
      </c>
      <c r="F981" s="41">
        <v>0.33</v>
      </c>
      <c r="G981" s="31">
        <f t="shared" si="102"/>
        <v>2962.0177293492543</v>
      </c>
      <c r="H981" s="31">
        <f t="shared" si="103"/>
        <v>7461.4751993492537</v>
      </c>
      <c r="I981" s="34">
        <f t="shared" si="104"/>
        <v>939</v>
      </c>
    </row>
    <row r="982" spans="2:9" x14ac:dyDescent="0.4">
      <c r="B982">
        <v>940</v>
      </c>
      <c r="C982" s="40">
        <v>72000</v>
      </c>
      <c r="D982" s="42">
        <f t="shared" si="100"/>
        <v>2.9999580000000002E-5</v>
      </c>
      <c r="E982" s="31">
        <f t="shared" si="101"/>
        <v>-4510.1642000000002</v>
      </c>
      <c r="F982" s="41">
        <v>0.33</v>
      </c>
      <c r="G982" s="31">
        <f t="shared" si="102"/>
        <v>2965.9286256716423</v>
      </c>
      <c r="H982" s="31">
        <f t="shared" si="103"/>
        <v>7476.0928256716425</v>
      </c>
      <c r="I982" s="34">
        <f t="shared" si="104"/>
        <v>940</v>
      </c>
    </row>
    <row r="983" spans="2:9" x14ac:dyDescent="0.4">
      <c r="B983">
        <v>941</v>
      </c>
      <c r="C983" s="40">
        <v>72000</v>
      </c>
      <c r="D983" s="42">
        <f t="shared" si="100"/>
        <v>3.0006537000000003E-5</v>
      </c>
      <c r="E983" s="31">
        <f t="shared" si="101"/>
        <v>-4520.8823300000004</v>
      </c>
      <c r="F983" s="41">
        <v>0.33</v>
      </c>
      <c r="G983" s="31">
        <f t="shared" si="102"/>
        <v>2969.8410172298513</v>
      </c>
      <c r="H983" s="31">
        <f t="shared" si="103"/>
        <v>7490.7233472298522</v>
      </c>
      <c r="I983" s="34">
        <f t="shared" si="104"/>
        <v>941</v>
      </c>
    </row>
    <row r="984" spans="2:9" x14ac:dyDescent="0.4">
      <c r="B984">
        <v>942</v>
      </c>
      <c r="C984" s="40">
        <v>72000</v>
      </c>
      <c r="D984" s="42">
        <f t="shared" si="100"/>
        <v>3.0013494000000004E-5</v>
      </c>
      <c r="E984" s="31">
        <f t="shared" si="101"/>
        <v>-4531.61186</v>
      </c>
      <c r="F984" s="41">
        <v>0.33</v>
      </c>
      <c r="G984" s="31">
        <f t="shared" si="102"/>
        <v>2973.7549040238814</v>
      </c>
      <c r="H984" s="31">
        <f t="shared" si="103"/>
        <v>7505.3667640238818</v>
      </c>
      <c r="I984" s="34">
        <f t="shared" si="104"/>
        <v>942</v>
      </c>
    </row>
    <row r="985" spans="2:9" x14ac:dyDescent="0.4">
      <c r="B985">
        <v>943</v>
      </c>
      <c r="C985" s="40">
        <v>72000</v>
      </c>
      <c r="D985" s="42">
        <f t="shared" si="100"/>
        <v>3.0020451000000001E-5</v>
      </c>
      <c r="E985" s="31">
        <f t="shared" si="101"/>
        <v>-4542.3527899999999</v>
      </c>
      <c r="F985" s="41">
        <v>0.33</v>
      </c>
      <c r="G985" s="31">
        <f t="shared" si="102"/>
        <v>2977.6702860537321</v>
      </c>
      <c r="H985" s="31">
        <f t="shared" si="103"/>
        <v>7520.0230760537324</v>
      </c>
      <c r="I985" s="34">
        <f t="shared" si="104"/>
        <v>943</v>
      </c>
    </row>
    <row r="986" spans="2:9" x14ac:dyDescent="0.4">
      <c r="B986">
        <v>944</v>
      </c>
      <c r="C986" s="40">
        <v>72000</v>
      </c>
      <c r="D986" s="42">
        <f t="shared" si="100"/>
        <v>3.0027408000000005E-5</v>
      </c>
      <c r="E986" s="31">
        <f t="shared" si="101"/>
        <v>-4553.1051200000002</v>
      </c>
      <c r="F986" s="41">
        <v>0.33</v>
      </c>
      <c r="G986" s="31">
        <f t="shared" si="102"/>
        <v>2981.5871633194033</v>
      </c>
      <c r="H986" s="31">
        <f t="shared" si="103"/>
        <v>7534.6922833194039</v>
      </c>
      <c r="I986" s="34">
        <f t="shared" si="104"/>
        <v>944</v>
      </c>
    </row>
    <row r="987" spans="2:9" x14ac:dyDescent="0.4">
      <c r="B987">
        <v>945</v>
      </c>
      <c r="C987" s="40">
        <v>72000</v>
      </c>
      <c r="D987" s="42">
        <f t="shared" si="100"/>
        <v>3.0034365000000003E-5</v>
      </c>
      <c r="E987" s="31">
        <f t="shared" si="101"/>
        <v>-4563.8688499999998</v>
      </c>
      <c r="F987" s="41">
        <v>0.33</v>
      </c>
      <c r="G987" s="31">
        <f t="shared" si="102"/>
        <v>2985.5055358208961</v>
      </c>
      <c r="H987" s="31">
        <f t="shared" si="103"/>
        <v>7549.3743858208964</v>
      </c>
      <c r="I987" s="34">
        <f t="shared" si="104"/>
        <v>945</v>
      </c>
    </row>
    <row r="988" spans="2:9" x14ac:dyDescent="0.4">
      <c r="B988">
        <v>946</v>
      </c>
      <c r="C988" s="40">
        <v>72000</v>
      </c>
      <c r="D988" s="42">
        <f t="shared" si="100"/>
        <v>3.0041322000000003E-5</v>
      </c>
      <c r="E988" s="31">
        <f t="shared" si="101"/>
        <v>-4574.6439799999998</v>
      </c>
      <c r="F988" s="41">
        <v>0.33</v>
      </c>
      <c r="G988" s="31">
        <f t="shared" si="102"/>
        <v>2989.4254035582098</v>
      </c>
      <c r="H988" s="31">
        <f t="shared" si="103"/>
        <v>7564.0693835582097</v>
      </c>
      <c r="I988" s="34">
        <f t="shared" si="104"/>
        <v>946</v>
      </c>
    </row>
    <row r="989" spans="2:9" x14ac:dyDescent="0.4">
      <c r="B989">
        <v>947</v>
      </c>
      <c r="C989" s="40">
        <v>72000</v>
      </c>
      <c r="D989" s="42">
        <f t="shared" si="100"/>
        <v>3.0048279000000004E-5</v>
      </c>
      <c r="E989" s="31">
        <f t="shared" si="101"/>
        <v>-4585.4305100000001</v>
      </c>
      <c r="F989" s="41">
        <v>0.33</v>
      </c>
      <c r="G989" s="31">
        <f t="shared" si="102"/>
        <v>2993.3467665313442</v>
      </c>
      <c r="H989" s="31">
        <f t="shared" si="103"/>
        <v>7578.7772765313439</v>
      </c>
      <c r="I989" s="34">
        <f t="shared" si="104"/>
        <v>947</v>
      </c>
    </row>
    <row r="990" spans="2:9" x14ac:dyDescent="0.4">
      <c r="B990">
        <v>948</v>
      </c>
      <c r="C990" s="40">
        <v>72000</v>
      </c>
      <c r="D990" s="42">
        <f t="shared" si="100"/>
        <v>3.0055236000000002E-5</v>
      </c>
      <c r="E990" s="31">
        <f t="shared" si="101"/>
        <v>-4596.2284399999999</v>
      </c>
      <c r="F990" s="41">
        <v>0.33</v>
      </c>
      <c r="G990" s="31">
        <f t="shared" si="102"/>
        <v>2997.2696247402992</v>
      </c>
      <c r="H990" s="31">
        <f t="shared" si="103"/>
        <v>7593.498064740299</v>
      </c>
      <c r="I990" s="34">
        <f t="shared" si="104"/>
        <v>948</v>
      </c>
    </row>
    <row r="991" spans="2:9" x14ac:dyDescent="0.4">
      <c r="B991">
        <v>949</v>
      </c>
      <c r="C991" s="40">
        <v>72000</v>
      </c>
      <c r="D991" s="42">
        <f t="shared" si="100"/>
        <v>3.0062193000000002E-5</v>
      </c>
      <c r="E991" s="31">
        <f t="shared" si="101"/>
        <v>-4607.0377699999999</v>
      </c>
      <c r="F991" s="41">
        <v>0.33</v>
      </c>
      <c r="G991" s="31">
        <f t="shared" si="102"/>
        <v>3001.1939781850751</v>
      </c>
      <c r="H991" s="31">
        <f t="shared" si="103"/>
        <v>7608.231748185075</v>
      </c>
      <c r="I991" s="34">
        <f t="shared" si="104"/>
        <v>949</v>
      </c>
    </row>
    <row r="992" spans="2:9" x14ac:dyDescent="0.4">
      <c r="B992">
        <v>950</v>
      </c>
      <c r="C992" s="40">
        <v>72000</v>
      </c>
      <c r="D992" s="42">
        <f t="shared" si="100"/>
        <v>3.0069150000000003E-5</v>
      </c>
      <c r="E992" s="31">
        <f t="shared" si="101"/>
        <v>-4617.8585000000003</v>
      </c>
      <c r="F992" s="41">
        <v>0.33</v>
      </c>
      <c r="G992" s="31">
        <f t="shared" si="102"/>
        <v>3005.1198268656722</v>
      </c>
      <c r="H992" s="31">
        <f t="shared" si="103"/>
        <v>7622.978326865672</v>
      </c>
      <c r="I992" s="34">
        <f t="shared" si="104"/>
        <v>950</v>
      </c>
    </row>
    <row r="993" spans="2:9" x14ac:dyDescent="0.4">
      <c r="B993">
        <v>951</v>
      </c>
      <c r="C993" s="40">
        <v>72000</v>
      </c>
      <c r="D993" s="42">
        <f t="shared" si="100"/>
        <v>3.0076107000000004E-5</v>
      </c>
      <c r="E993" s="31">
        <f t="shared" si="101"/>
        <v>-4628.690630000001</v>
      </c>
      <c r="F993" s="41">
        <v>0.33</v>
      </c>
      <c r="G993" s="31">
        <f t="shared" si="102"/>
        <v>3009.0471707820907</v>
      </c>
      <c r="H993" s="31">
        <f t="shared" si="103"/>
        <v>7637.7378007820917</v>
      </c>
      <c r="I993" s="34">
        <f t="shared" si="104"/>
        <v>951</v>
      </c>
    </row>
    <row r="994" spans="2:9" x14ac:dyDescent="0.4">
      <c r="B994">
        <v>952</v>
      </c>
      <c r="C994" s="40">
        <v>72000</v>
      </c>
      <c r="D994" s="42">
        <f t="shared" si="100"/>
        <v>3.0083064000000005E-5</v>
      </c>
      <c r="E994" s="31">
        <f t="shared" si="101"/>
        <v>-4639.5341600000002</v>
      </c>
      <c r="F994" s="41">
        <v>0.33</v>
      </c>
      <c r="G994" s="31">
        <f t="shared" si="102"/>
        <v>3012.9760099343289</v>
      </c>
      <c r="H994" s="31">
        <f t="shared" si="103"/>
        <v>7652.5101699343286</v>
      </c>
      <c r="I994" s="34">
        <f t="shared" si="104"/>
        <v>952</v>
      </c>
    </row>
    <row r="995" spans="2:9" x14ac:dyDescent="0.4">
      <c r="B995">
        <v>953</v>
      </c>
      <c r="C995" s="40">
        <v>72000</v>
      </c>
      <c r="D995" s="42">
        <f t="shared" si="100"/>
        <v>3.0090021000000002E-5</v>
      </c>
      <c r="E995" s="31">
        <f t="shared" si="101"/>
        <v>-4650.3890899999997</v>
      </c>
      <c r="F995" s="41">
        <v>0.33</v>
      </c>
      <c r="G995" s="31">
        <f t="shared" si="102"/>
        <v>3016.9063443223886</v>
      </c>
      <c r="H995" s="31">
        <f t="shared" si="103"/>
        <v>7667.2954343223882</v>
      </c>
      <c r="I995" s="34">
        <f t="shared" si="104"/>
        <v>953</v>
      </c>
    </row>
    <row r="996" spans="2:9" x14ac:dyDescent="0.4">
      <c r="B996">
        <v>954</v>
      </c>
      <c r="C996" s="40">
        <v>72000</v>
      </c>
      <c r="D996" s="42">
        <f t="shared" si="100"/>
        <v>3.0096978000000003E-5</v>
      </c>
      <c r="E996" s="31">
        <f t="shared" si="101"/>
        <v>-4661.2554200000004</v>
      </c>
      <c r="F996" s="41">
        <v>0.33</v>
      </c>
      <c r="G996" s="31">
        <f t="shared" si="102"/>
        <v>3020.8381739462693</v>
      </c>
      <c r="H996" s="31">
        <f t="shared" si="103"/>
        <v>7682.0935939462697</v>
      </c>
      <c r="I996" s="34">
        <f t="shared" si="104"/>
        <v>954</v>
      </c>
    </row>
    <row r="997" spans="2:9" x14ac:dyDescent="0.4">
      <c r="B997">
        <v>955</v>
      </c>
      <c r="C997" s="40">
        <v>72000</v>
      </c>
      <c r="D997" s="42">
        <f t="shared" si="100"/>
        <v>3.0103935000000004E-5</v>
      </c>
      <c r="E997" s="31">
        <f t="shared" si="101"/>
        <v>-4672.1331500000006</v>
      </c>
      <c r="F997" s="41">
        <v>0.33</v>
      </c>
      <c r="G997" s="31">
        <f t="shared" si="102"/>
        <v>3024.7714988059706</v>
      </c>
      <c r="H997" s="31">
        <f t="shared" si="103"/>
        <v>7696.9046488059712</v>
      </c>
      <c r="I997" s="34">
        <f t="shared" si="104"/>
        <v>955</v>
      </c>
    </row>
    <row r="998" spans="2:9" x14ac:dyDescent="0.4">
      <c r="B998">
        <v>956</v>
      </c>
      <c r="C998" s="40">
        <v>72000</v>
      </c>
      <c r="D998" s="42">
        <f t="shared" si="100"/>
        <v>3.0110892000000001E-5</v>
      </c>
      <c r="E998" s="31">
        <f t="shared" si="101"/>
        <v>-4683.0222800000001</v>
      </c>
      <c r="F998" s="41">
        <v>0.33</v>
      </c>
      <c r="G998" s="31">
        <f t="shared" si="102"/>
        <v>3028.706318901493</v>
      </c>
      <c r="H998" s="31">
        <f t="shared" si="103"/>
        <v>7711.7285989014927</v>
      </c>
      <c r="I998" s="34">
        <f t="shared" si="104"/>
        <v>956</v>
      </c>
    </row>
    <row r="999" spans="2:9" x14ac:dyDescent="0.4">
      <c r="B999">
        <v>957</v>
      </c>
      <c r="C999" s="40">
        <v>72000</v>
      </c>
      <c r="D999" s="42">
        <f t="shared" si="100"/>
        <v>3.0117849000000002E-5</v>
      </c>
      <c r="E999" s="31">
        <f t="shared" si="101"/>
        <v>-4693.9228100000009</v>
      </c>
      <c r="F999" s="41">
        <v>0.33</v>
      </c>
      <c r="G999" s="31">
        <f t="shared" si="102"/>
        <v>3032.6426342328368</v>
      </c>
      <c r="H999" s="31">
        <f t="shared" si="103"/>
        <v>7726.5654442328378</v>
      </c>
      <c r="I999" s="34">
        <f t="shared" si="104"/>
        <v>957</v>
      </c>
    </row>
    <row r="1000" spans="2:9" x14ac:dyDescent="0.4">
      <c r="B1000">
        <v>958</v>
      </c>
      <c r="C1000" s="40">
        <v>72000</v>
      </c>
      <c r="D1000" s="42">
        <f t="shared" si="100"/>
        <v>3.0124806000000003E-5</v>
      </c>
      <c r="E1000" s="31">
        <f t="shared" si="101"/>
        <v>-4704.8347400000002</v>
      </c>
      <c r="F1000" s="41">
        <v>0.33</v>
      </c>
      <c r="G1000" s="31">
        <f t="shared" si="102"/>
        <v>3036.5804448000008</v>
      </c>
      <c r="H1000" s="31">
        <f t="shared" si="103"/>
        <v>7741.415184800001</v>
      </c>
      <c r="I1000" s="34">
        <f t="shared" si="104"/>
        <v>958</v>
      </c>
    </row>
    <row r="1001" spans="2:9" x14ac:dyDescent="0.4">
      <c r="B1001">
        <v>959</v>
      </c>
      <c r="C1001" s="40">
        <v>72000</v>
      </c>
      <c r="D1001" s="42">
        <f t="shared" si="100"/>
        <v>3.0131763000000004E-5</v>
      </c>
      <c r="E1001" s="31">
        <f t="shared" si="101"/>
        <v>-4715.7580699999999</v>
      </c>
      <c r="F1001" s="41">
        <v>0.33</v>
      </c>
      <c r="G1001" s="31">
        <f t="shared" si="102"/>
        <v>3040.5197506029858</v>
      </c>
      <c r="H1001" s="31">
        <f t="shared" si="103"/>
        <v>7756.2778206029852</v>
      </c>
      <c r="I1001" s="34">
        <f t="shared" si="104"/>
        <v>959</v>
      </c>
    </row>
    <row r="1002" spans="2:9" x14ac:dyDescent="0.4">
      <c r="B1002">
        <v>960</v>
      </c>
      <c r="C1002" s="40">
        <v>72000</v>
      </c>
      <c r="D1002" s="42">
        <f t="shared" si="100"/>
        <v>3.0138720000000005E-5</v>
      </c>
      <c r="E1002" s="31">
        <f t="shared" si="101"/>
        <v>-4726.6927999999998</v>
      </c>
      <c r="F1002" s="41">
        <v>0.33</v>
      </c>
      <c r="G1002" s="31">
        <f t="shared" si="102"/>
        <v>3044.4605516417923</v>
      </c>
      <c r="H1002" s="31">
        <f t="shared" si="103"/>
        <v>7771.1533516417921</v>
      </c>
      <c r="I1002" s="34">
        <f t="shared" si="104"/>
        <v>960</v>
      </c>
    </row>
    <row r="1003" spans="2:9" x14ac:dyDescent="0.4">
      <c r="B1003">
        <v>961</v>
      </c>
      <c r="C1003" s="40">
        <v>72000</v>
      </c>
      <c r="D1003" s="42">
        <f t="shared" si="100"/>
        <v>3.0145677000000002E-5</v>
      </c>
      <c r="E1003" s="31">
        <f t="shared" si="101"/>
        <v>-4737.6389300000001</v>
      </c>
      <c r="F1003" s="41">
        <v>0.33</v>
      </c>
      <c r="G1003" s="31">
        <f t="shared" si="102"/>
        <v>3048.4028479164185</v>
      </c>
      <c r="H1003" s="31">
        <f t="shared" si="103"/>
        <v>7786.0417779164181</v>
      </c>
      <c r="I1003" s="34">
        <f t="shared" si="104"/>
        <v>961</v>
      </c>
    </row>
    <row r="1004" spans="2:9" x14ac:dyDescent="0.4">
      <c r="B1004">
        <v>962</v>
      </c>
      <c r="C1004" s="40">
        <v>72000</v>
      </c>
      <c r="D1004" s="42">
        <f t="shared" si="100"/>
        <v>3.0152634000000003E-5</v>
      </c>
      <c r="E1004" s="31">
        <f t="shared" si="101"/>
        <v>-4748.5964600000007</v>
      </c>
      <c r="F1004" s="41">
        <v>0.33</v>
      </c>
      <c r="G1004" s="31">
        <f t="shared" si="102"/>
        <v>3052.3466394268667</v>
      </c>
      <c r="H1004" s="31">
        <f t="shared" si="103"/>
        <v>7800.9430994268678</v>
      </c>
      <c r="I1004" s="34">
        <f t="shared" si="104"/>
        <v>962</v>
      </c>
    </row>
    <row r="1005" spans="2:9" x14ac:dyDescent="0.4">
      <c r="B1005">
        <v>963</v>
      </c>
      <c r="C1005" s="40">
        <v>72000</v>
      </c>
      <c r="D1005" s="42">
        <f t="shared" si="100"/>
        <v>3.0159591000000004E-5</v>
      </c>
      <c r="E1005" s="31">
        <f t="shared" si="101"/>
        <v>-4759.5653900000007</v>
      </c>
      <c r="F1005" s="41">
        <v>0.33</v>
      </c>
      <c r="G1005" s="31">
        <f t="shared" si="102"/>
        <v>3056.2919261731349</v>
      </c>
      <c r="H1005" s="31">
        <f t="shared" si="103"/>
        <v>7815.8573161731356</v>
      </c>
      <c r="I1005" s="34">
        <f t="shared" si="104"/>
        <v>963</v>
      </c>
    </row>
    <row r="1006" spans="2:9" x14ac:dyDescent="0.4">
      <c r="B1006">
        <v>964</v>
      </c>
      <c r="C1006" s="40">
        <v>72000</v>
      </c>
      <c r="D1006" s="42">
        <f t="shared" si="100"/>
        <v>3.0166548000000001E-5</v>
      </c>
      <c r="E1006" s="31">
        <f t="shared" si="101"/>
        <v>-4770.5457200000001</v>
      </c>
      <c r="F1006" s="41">
        <v>0.33</v>
      </c>
      <c r="G1006" s="31">
        <f t="shared" si="102"/>
        <v>3060.2387081552242</v>
      </c>
      <c r="H1006" s="31">
        <f t="shared" si="103"/>
        <v>7830.7844281552243</v>
      </c>
      <c r="I1006" s="34">
        <f t="shared" si="104"/>
        <v>964</v>
      </c>
    </row>
    <row r="1007" spans="2:9" x14ac:dyDescent="0.4">
      <c r="B1007">
        <v>965</v>
      </c>
      <c r="C1007" s="40">
        <v>72000</v>
      </c>
      <c r="D1007" s="42">
        <f t="shared" si="100"/>
        <v>3.0173505000000002E-5</v>
      </c>
      <c r="E1007" s="31">
        <f t="shared" si="101"/>
        <v>-4781.5374499999998</v>
      </c>
      <c r="F1007" s="41">
        <v>0.33</v>
      </c>
      <c r="G1007" s="31">
        <f t="shared" si="102"/>
        <v>3064.1869853731346</v>
      </c>
      <c r="H1007" s="31">
        <f t="shared" si="103"/>
        <v>7845.7244353731348</v>
      </c>
      <c r="I1007" s="34">
        <f t="shared" si="104"/>
        <v>965</v>
      </c>
    </row>
    <row r="1008" spans="2:9" x14ac:dyDescent="0.4">
      <c r="B1008">
        <v>966</v>
      </c>
      <c r="C1008" s="40">
        <v>72000</v>
      </c>
      <c r="D1008" s="42">
        <f t="shared" si="100"/>
        <v>3.0180462000000003E-5</v>
      </c>
      <c r="E1008" s="31">
        <f t="shared" si="101"/>
        <v>-4792.5405799999999</v>
      </c>
      <c r="F1008" s="41">
        <v>0.33</v>
      </c>
      <c r="G1008" s="31">
        <f t="shared" si="102"/>
        <v>3068.136757826866</v>
      </c>
      <c r="H1008" s="31">
        <f t="shared" si="103"/>
        <v>7860.6773378268663</v>
      </c>
      <c r="I1008" s="34">
        <f t="shared" si="104"/>
        <v>966</v>
      </c>
    </row>
    <row r="1009" spans="2:9" x14ac:dyDescent="0.4">
      <c r="B1009">
        <v>967</v>
      </c>
      <c r="C1009" s="40">
        <v>72000</v>
      </c>
      <c r="D1009" s="42">
        <f t="shared" si="100"/>
        <v>3.0187419000000004E-5</v>
      </c>
      <c r="E1009" s="31">
        <f t="shared" si="101"/>
        <v>-4803.5551100000002</v>
      </c>
      <c r="F1009" s="41">
        <v>0.33</v>
      </c>
      <c r="G1009" s="31">
        <f t="shared" si="102"/>
        <v>3072.0880255164188</v>
      </c>
      <c r="H1009" s="31">
        <f t="shared" si="103"/>
        <v>7875.6431355164186</v>
      </c>
      <c r="I1009" s="34">
        <f t="shared" si="104"/>
        <v>967</v>
      </c>
    </row>
    <row r="1010" spans="2:9" x14ac:dyDescent="0.4">
      <c r="B1010">
        <v>968</v>
      </c>
      <c r="C1010" s="40">
        <v>72000</v>
      </c>
      <c r="D1010" s="42">
        <f t="shared" si="100"/>
        <v>3.0194376000000005E-5</v>
      </c>
      <c r="E1010" s="31">
        <f t="shared" si="101"/>
        <v>-4814.58104</v>
      </c>
      <c r="F1010" s="41">
        <v>0.33</v>
      </c>
      <c r="G1010" s="31">
        <f t="shared" si="102"/>
        <v>3076.0407884417918</v>
      </c>
      <c r="H1010" s="31">
        <f t="shared" si="103"/>
        <v>7890.6218284417919</v>
      </c>
      <c r="I1010" s="34">
        <f t="shared" si="104"/>
        <v>968</v>
      </c>
    </row>
    <row r="1011" spans="2:9" x14ac:dyDescent="0.4">
      <c r="B1011">
        <v>969</v>
      </c>
      <c r="C1011" s="40">
        <v>72000</v>
      </c>
      <c r="D1011" s="42">
        <f t="shared" si="100"/>
        <v>3.0201333000000002E-5</v>
      </c>
      <c r="E1011" s="31">
        <f t="shared" si="101"/>
        <v>-4825.6183700000001</v>
      </c>
      <c r="F1011" s="41">
        <v>0.33</v>
      </c>
      <c r="G1011" s="31">
        <f t="shared" si="102"/>
        <v>3079.9950466029859</v>
      </c>
      <c r="H1011" s="31">
        <f t="shared" si="103"/>
        <v>7905.613416602986</v>
      </c>
      <c r="I1011" s="34">
        <f t="shared" si="104"/>
        <v>969</v>
      </c>
    </row>
    <row r="1012" spans="2:9" x14ac:dyDescent="0.4">
      <c r="B1012">
        <v>970</v>
      </c>
      <c r="C1012" s="40">
        <v>72000</v>
      </c>
      <c r="D1012" s="42">
        <f t="shared" si="100"/>
        <v>3.0208290000000003E-5</v>
      </c>
      <c r="E1012" s="31">
        <f t="shared" si="101"/>
        <v>-4836.6670999999997</v>
      </c>
      <c r="F1012" s="41">
        <v>0.33</v>
      </c>
      <c r="G1012" s="31">
        <f t="shared" si="102"/>
        <v>3083.9508000000005</v>
      </c>
      <c r="H1012" s="31">
        <f t="shared" si="103"/>
        <v>7920.6179000000002</v>
      </c>
      <c r="I1012" s="34">
        <f t="shared" si="104"/>
        <v>970</v>
      </c>
    </row>
    <row r="1013" spans="2:9" x14ac:dyDescent="0.4">
      <c r="B1013">
        <v>971</v>
      </c>
      <c r="C1013" s="40">
        <v>72000</v>
      </c>
      <c r="D1013" s="42">
        <f t="shared" si="100"/>
        <v>3.0215247000000004E-5</v>
      </c>
      <c r="E1013" s="31">
        <f t="shared" si="101"/>
        <v>-4847.7272299999995</v>
      </c>
      <c r="F1013" s="41">
        <v>0.33</v>
      </c>
      <c r="G1013" s="31">
        <f t="shared" si="102"/>
        <v>3087.9080486328367</v>
      </c>
      <c r="H1013" s="31">
        <f t="shared" si="103"/>
        <v>7935.6352786328362</v>
      </c>
      <c r="I1013" s="34">
        <f t="shared" si="104"/>
        <v>971</v>
      </c>
    </row>
    <row r="1014" spans="2:9" x14ac:dyDescent="0.4">
      <c r="B1014">
        <v>972</v>
      </c>
      <c r="C1014" s="40">
        <v>72000</v>
      </c>
      <c r="D1014" s="42">
        <f t="shared" si="100"/>
        <v>3.0222204000000001E-5</v>
      </c>
      <c r="E1014" s="31">
        <f t="shared" si="101"/>
        <v>-4858.7987599999997</v>
      </c>
      <c r="F1014" s="41">
        <v>0.33</v>
      </c>
      <c r="G1014" s="31">
        <f t="shared" si="102"/>
        <v>3091.8667925014929</v>
      </c>
      <c r="H1014" s="31">
        <f t="shared" si="103"/>
        <v>7950.6655525014921</v>
      </c>
      <c r="I1014" s="34">
        <f t="shared" si="104"/>
        <v>972</v>
      </c>
    </row>
    <row r="1015" spans="2:9" x14ac:dyDescent="0.4">
      <c r="B1015">
        <v>973</v>
      </c>
      <c r="C1015" s="40">
        <v>72000</v>
      </c>
      <c r="D1015" s="42">
        <f t="shared" si="100"/>
        <v>3.0229161000000002E-5</v>
      </c>
      <c r="E1015" s="31">
        <f t="shared" si="101"/>
        <v>-4869.8816900000002</v>
      </c>
      <c r="F1015" s="41">
        <v>0.33</v>
      </c>
      <c r="G1015" s="31">
        <f t="shared" si="102"/>
        <v>3095.8270316059711</v>
      </c>
      <c r="H1015" s="31">
        <f t="shared" si="103"/>
        <v>7965.7087216059717</v>
      </c>
      <c r="I1015" s="34">
        <f t="shared" si="104"/>
        <v>973</v>
      </c>
    </row>
    <row r="1016" spans="2:9" x14ac:dyDescent="0.4">
      <c r="B1016">
        <v>974</v>
      </c>
      <c r="C1016" s="40">
        <v>72000</v>
      </c>
      <c r="D1016" s="42">
        <f t="shared" si="100"/>
        <v>3.0236118000000003E-5</v>
      </c>
      <c r="E1016" s="31">
        <f t="shared" si="101"/>
        <v>-4880.9760200000001</v>
      </c>
      <c r="F1016" s="41">
        <v>0.33</v>
      </c>
      <c r="G1016" s="31">
        <f t="shared" si="102"/>
        <v>3099.788765946269</v>
      </c>
      <c r="H1016" s="31">
        <f t="shared" si="103"/>
        <v>7980.7647859462686</v>
      </c>
      <c r="I1016" s="34">
        <f t="shared" si="104"/>
        <v>974</v>
      </c>
    </row>
    <row r="1017" spans="2:9" x14ac:dyDescent="0.4">
      <c r="B1017">
        <v>975</v>
      </c>
      <c r="C1017" s="40">
        <v>72000</v>
      </c>
      <c r="D1017" s="42">
        <f t="shared" si="100"/>
        <v>3.0243075000000004E-5</v>
      </c>
      <c r="E1017" s="31">
        <f t="shared" si="101"/>
        <v>-4892.0817500000003</v>
      </c>
      <c r="F1017" s="41">
        <v>0.33</v>
      </c>
      <c r="G1017" s="31">
        <f t="shared" si="102"/>
        <v>3103.7519955223884</v>
      </c>
      <c r="H1017" s="31">
        <f t="shared" si="103"/>
        <v>7995.8337455223882</v>
      </c>
      <c r="I1017" s="34">
        <f t="shared" si="104"/>
        <v>975</v>
      </c>
    </row>
    <row r="1018" spans="2:9" x14ac:dyDescent="0.4">
      <c r="B1018">
        <v>976</v>
      </c>
      <c r="C1018" s="40">
        <v>72000</v>
      </c>
      <c r="D1018" s="42">
        <f t="shared" si="100"/>
        <v>3.0250032000000004E-5</v>
      </c>
      <c r="E1018" s="31">
        <f t="shared" si="101"/>
        <v>-4903.1988800000008</v>
      </c>
      <c r="F1018" s="41">
        <v>0.33</v>
      </c>
      <c r="G1018" s="31">
        <f t="shared" si="102"/>
        <v>3107.7167203343292</v>
      </c>
      <c r="H1018" s="31">
        <f t="shared" si="103"/>
        <v>8010.9156003343305</v>
      </c>
      <c r="I1018" s="34">
        <f t="shared" si="104"/>
        <v>976</v>
      </c>
    </row>
    <row r="1019" spans="2:9" x14ac:dyDescent="0.4">
      <c r="B1019">
        <v>977</v>
      </c>
      <c r="C1019" s="40">
        <v>72000</v>
      </c>
      <c r="D1019" s="42">
        <f t="shared" si="100"/>
        <v>3.0256989000000002E-5</v>
      </c>
      <c r="E1019" s="31">
        <f t="shared" si="101"/>
        <v>-4914.3274099999999</v>
      </c>
      <c r="F1019" s="41">
        <v>0.33</v>
      </c>
      <c r="G1019" s="31">
        <f t="shared" si="102"/>
        <v>3111.6829403820898</v>
      </c>
      <c r="H1019" s="31">
        <f t="shared" si="103"/>
        <v>8026.0103503820901</v>
      </c>
      <c r="I1019" s="34">
        <f t="shared" si="104"/>
        <v>977</v>
      </c>
    </row>
    <row r="1020" spans="2:9" x14ac:dyDescent="0.4">
      <c r="B1020">
        <v>978</v>
      </c>
      <c r="C1020" s="40">
        <v>72000</v>
      </c>
      <c r="D1020" s="42">
        <f t="shared" si="100"/>
        <v>3.0263946000000003E-5</v>
      </c>
      <c r="E1020" s="31">
        <f t="shared" si="101"/>
        <v>-4925.4673400000001</v>
      </c>
      <c r="F1020" s="41">
        <v>0.33</v>
      </c>
      <c r="G1020" s="31">
        <f t="shared" si="102"/>
        <v>3115.6506556656723</v>
      </c>
      <c r="H1020" s="31">
        <f t="shared" si="103"/>
        <v>8041.1179956656724</v>
      </c>
      <c r="I1020" s="34">
        <f t="shared" si="104"/>
        <v>978</v>
      </c>
    </row>
    <row r="1021" spans="2:9" x14ac:dyDescent="0.4">
      <c r="B1021">
        <v>979</v>
      </c>
      <c r="C1021" s="40">
        <v>72000</v>
      </c>
      <c r="D1021" s="42">
        <f t="shared" si="100"/>
        <v>3.0270903000000003E-5</v>
      </c>
      <c r="E1021" s="31">
        <f t="shared" si="101"/>
        <v>-4936.6186699999998</v>
      </c>
      <c r="F1021" s="41">
        <v>0.33</v>
      </c>
      <c r="G1021" s="31">
        <f t="shared" si="102"/>
        <v>3119.6198661850754</v>
      </c>
      <c r="H1021" s="31">
        <f t="shared" si="103"/>
        <v>8056.2385361850756</v>
      </c>
      <c r="I1021" s="34">
        <f t="shared" si="104"/>
        <v>979</v>
      </c>
    </row>
    <row r="1022" spans="2:9" x14ac:dyDescent="0.4">
      <c r="B1022">
        <v>980</v>
      </c>
      <c r="C1022" s="40">
        <v>72000</v>
      </c>
      <c r="D1022" s="42">
        <f t="shared" si="100"/>
        <v>3.0277860000000004E-5</v>
      </c>
      <c r="E1022" s="31">
        <f t="shared" si="101"/>
        <v>-4947.7813999999998</v>
      </c>
      <c r="F1022" s="41">
        <v>0.33</v>
      </c>
      <c r="G1022" s="31">
        <f t="shared" si="102"/>
        <v>3123.590571940299</v>
      </c>
      <c r="H1022" s="31">
        <f t="shared" si="103"/>
        <v>8071.3719719402989</v>
      </c>
      <c r="I1022" s="34">
        <f t="shared" si="104"/>
        <v>980</v>
      </c>
    </row>
    <row r="1023" spans="2:9" x14ac:dyDescent="0.4">
      <c r="B1023">
        <v>981</v>
      </c>
      <c r="C1023" s="40">
        <v>72000</v>
      </c>
      <c r="D1023" s="42">
        <f t="shared" ref="D1023:D1042" si="105">6.957*10^-9*B1023+2.346*10^-5</f>
        <v>3.0284817000000005E-5</v>
      </c>
      <c r="E1023" s="31">
        <f t="shared" ref="E1023:E1042" si="106">(-0.0057*B1023^2+0.00357*B1023+523)</f>
        <v>-4958.9555300000002</v>
      </c>
      <c r="F1023" s="41">
        <v>0.33</v>
      </c>
      <c r="G1023" s="31">
        <f t="shared" ref="G1023:G1042" si="107">C1023*D1023*(B1023-$B$62)/(1-F1023)</f>
        <v>3127.5627729313446</v>
      </c>
      <c r="H1023" s="31">
        <f t="shared" ref="H1023:H1042" si="108">IF(G1023&gt;E1023,G1023-E1023,0)</f>
        <v>8086.5183029313448</v>
      </c>
      <c r="I1023" s="34">
        <f t="shared" ref="I1023:I1042" si="109">IF(H1023&gt;0,B1023)</f>
        <v>981</v>
      </c>
    </row>
    <row r="1024" spans="2:9" x14ac:dyDescent="0.4">
      <c r="B1024">
        <v>982</v>
      </c>
      <c r="C1024" s="40">
        <v>72000</v>
      </c>
      <c r="D1024" s="42">
        <f t="shared" si="105"/>
        <v>3.0291774000000002E-5</v>
      </c>
      <c r="E1024" s="31">
        <f t="shared" si="106"/>
        <v>-4970.1410600000008</v>
      </c>
      <c r="F1024" s="41">
        <v>0.33</v>
      </c>
      <c r="G1024" s="31">
        <f t="shared" si="107"/>
        <v>3131.5364691582095</v>
      </c>
      <c r="H1024" s="31">
        <f t="shared" si="108"/>
        <v>8101.6775291582107</v>
      </c>
      <c r="I1024" s="34">
        <f t="shared" si="109"/>
        <v>982</v>
      </c>
    </row>
    <row r="1025" spans="2:9" x14ac:dyDescent="0.4">
      <c r="B1025">
        <v>983</v>
      </c>
      <c r="C1025" s="40">
        <v>72000</v>
      </c>
      <c r="D1025" s="42">
        <f t="shared" si="105"/>
        <v>3.0298731000000003E-5</v>
      </c>
      <c r="E1025" s="31">
        <f t="shared" si="106"/>
        <v>-4981.33799</v>
      </c>
      <c r="F1025" s="41">
        <v>0.33</v>
      </c>
      <c r="G1025" s="31">
        <f t="shared" si="107"/>
        <v>3135.5116606208967</v>
      </c>
      <c r="H1025" s="31">
        <f t="shared" si="108"/>
        <v>8116.8496506208967</v>
      </c>
      <c r="I1025" s="34">
        <f t="shared" si="109"/>
        <v>983</v>
      </c>
    </row>
    <row r="1026" spans="2:9" x14ac:dyDescent="0.4">
      <c r="B1026">
        <v>984</v>
      </c>
      <c r="C1026" s="40">
        <v>72000</v>
      </c>
      <c r="D1026" s="42">
        <f t="shared" si="105"/>
        <v>3.0305688000000004E-5</v>
      </c>
      <c r="E1026" s="31">
        <f t="shared" si="106"/>
        <v>-4992.5463200000004</v>
      </c>
      <c r="F1026" s="41">
        <v>0.33</v>
      </c>
      <c r="G1026" s="31">
        <f t="shared" si="107"/>
        <v>3139.4883473194036</v>
      </c>
      <c r="H1026" s="31">
        <f t="shared" si="108"/>
        <v>8132.0346673194035</v>
      </c>
      <c r="I1026" s="34">
        <f t="shared" si="109"/>
        <v>984</v>
      </c>
    </row>
    <row r="1027" spans="2:9" x14ac:dyDescent="0.4">
      <c r="B1027">
        <v>985</v>
      </c>
      <c r="C1027" s="40">
        <v>72000</v>
      </c>
      <c r="D1027" s="42">
        <f t="shared" si="105"/>
        <v>3.0312645000000002E-5</v>
      </c>
      <c r="E1027" s="31">
        <f t="shared" si="106"/>
        <v>-5003.7660500000002</v>
      </c>
      <c r="F1027" s="41">
        <v>0.33</v>
      </c>
      <c r="G1027" s="31">
        <f t="shared" si="107"/>
        <v>3143.4665292537316</v>
      </c>
      <c r="H1027" s="31">
        <f t="shared" si="108"/>
        <v>8147.2325792537322</v>
      </c>
      <c r="I1027" s="34">
        <f t="shared" si="109"/>
        <v>985</v>
      </c>
    </row>
    <row r="1028" spans="2:9" x14ac:dyDescent="0.4">
      <c r="B1028">
        <v>986</v>
      </c>
      <c r="C1028" s="40">
        <v>72000</v>
      </c>
      <c r="D1028" s="42">
        <f t="shared" si="105"/>
        <v>3.0319602000000002E-5</v>
      </c>
      <c r="E1028" s="31">
        <f t="shared" si="106"/>
        <v>-5014.9971800000003</v>
      </c>
      <c r="F1028" s="41">
        <v>0.33</v>
      </c>
      <c r="G1028" s="31">
        <f t="shared" si="107"/>
        <v>3147.446206423881</v>
      </c>
      <c r="H1028" s="31">
        <f t="shared" si="108"/>
        <v>8162.4433864238817</v>
      </c>
      <c r="I1028" s="34">
        <f t="shared" si="109"/>
        <v>986</v>
      </c>
    </row>
    <row r="1029" spans="2:9" x14ac:dyDescent="0.4">
      <c r="B1029">
        <v>987</v>
      </c>
      <c r="C1029" s="40">
        <v>72000</v>
      </c>
      <c r="D1029" s="42">
        <f t="shared" si="105"/>
        <v>3.0326559000000003E-5</v>
      </c>
      <c r="E1029" s="31">
        <f t="shared" si="106"/>
        <v>-5026.2397100000007</v>
      </c>
      <c r="F1029" s="41">
        <v>0.33</v>
      </c>
      <c r="G1029" s="31">
        <f t="shared" si="107"/>
        <v>3151.4273788298515</v>
      </c>
      <c r="H1029" s="31">
        <f t="shared" si="108"/>
        <v>8177.6670888298522</v>
      </c>
      <c r="I1029" s="34">
        <f t="shared" si="109"/>
        <v>987</v>
      </c>
    </row>
    <row r="1030" spans="2:9" x14ac:dyDescent="0.4">
      <c r="B1030">
        <v>988</v>
      </c>
      <c r="C1030" s="40">
        <v>72000</v>
      </c>
      <c r="D1030" s="42">
        <f t="shared" si="105"/>
        <v>3.0333516000000004E-5</v>
      </c>
      <c r="E1030" s="31">
        <f t="shared" si="106"/>
        <v>-5037.4936400000006</v>
      </c>
      <c r="F1030" s="41">
        <v>0.33</v>
      </c>
      <c r="G1030" s="31">
        <f t="shared" si="107"/>
        <v>3155.4100464716425</v>
      </c>
      <c r="H1030" s="31">
        <f t="shared" si="108"/>
        <v>8192.9036864716436</v>
      </c>
      <c r="I1030" s="34">
        <f t="shared" si="109"/>
        <v>988</v>
      </c>
    </row>
    <row r="1031" spans="2:9" x14ac:dyDescent="0.4">
      <c r="B1031">
        <v>989</v>
      </c>
      <c r="C1031" s="40">
        <v>72000</v>
      </c>
      <c r="D1031" s="42">
        <f t="shared" si="105"/>
        <v>3.0340473000000005E-5</v>
      </c>
      <c r="E1031" s="31">
        <f t="shared" si="106"/>
        <v>-5048.7589699999999</v>
      </c>
      <c r="F1031" s="41">
        <v>0.33</v>
      </c>
      <c r="G1031" s="31">
        <f t="shared" si="107"/>
        <v>3159.3942093492547</v>
      </c>
      <c r="H1031" s="31">
        <f t="shared" si="108"/>
        <v>8208.1531793492541</v>
      </c>
      <c r="I1031" s="34">
        <f t="shared" si="109"/>
        <v>989</v>
      </c>
    </row>
    <row r="1032" spans="2:9" x14ac:dyDescent="0.4">
      <c r="B1032">
        <v>990</v>
      </c>
      <c r="C1032" s="40">
        <v>72000</v>
      </c>
      <c r="D1032" s="42">
        <f t="shared" si="105"/>
        <v>3.0347430000000002E-5</v>
      </c>
      <c r="E1032" s="31">
        <f t="shared" si="106"/>
        <v>-5060.0357000000004</v>
      </c>
      <c r="F1032" s="41">
        <v>0.33</v>
      </c>
      <c r="G1032" s="31">
        <f t="shared" si="107"/>
        <v>3163.3798674626873</v>
      </c>
      <c r="H1032" s="31">
        <f t="shared" si="108"/>
        <v>8223.4155674626872</v>
      </c>
      <c r="I1032" s="34">
        <f t="shared" si="109"/>
        <v>990</v>
      </c>
    </row>
    <row r="1033" spans="2:9" x14ac:dyDescent="0.4">
      <c r="B1033">
        <v>991</v>
      </c>
      <c r="C1033" s="40">
        <v>72000</v>
      </c>
      <c r="D1033" s="42">
        <f t="shared" si="105"/>
        <v>3.0354387000000003E-5</v>
      </c>
      <c r="E1033" s="31">
        <f t="shared" si="106"/>
        <v>-5071.3238300000003</v>
      </c>
      <c r="F1033" s="41">
        <v>0.33</v>
      </c>
      <c r="G1033" s="31">
        <f t="shared" si="107"/>
        <v>3167.3670208119406</v>
      </c>
      <c r="H1033" s="31">
        <f t="shared" si="108"/>
        <v>8238.6908508119413</v>
      </c>
      <c r="I1033" s="34">
        <f t="shared" si="109"/>
        <v>991</v>
      </c>
    </row>
    <row r="1034" spans="2:9" x14ac:dyDescent="0.4">
      <c r="B1034">
        <v>992</v>
      </c>
      <c r="C1034" s="40">
        <v>72000</v>
      </c>
      <c r="D1034" s="42">
        <f t="shared" si="105"/>
        <v>3.0361344000000004E-5</v>
      </c>
      <c r="E1034" s="31">
        <f t="shared" si="106"/>
        <v>-5082.6233600000005</v>
      </c>
      <c r="F1034" s="41">
        <v>0.33</v>
      </c>
      <c r="G1034" s="31">
        <f t="shared" si="107"/>
        <v>3171.3556693970163</v>
      </c>
      <c r="H1034" s="31">
        <f t="shared" si="108"/>
        <v>8253.9790293970163</v>
      </c>
      <c r="I1034" s="34">
        <f t="shared" si="109"/>
        <v>992</v>
      </c>
    </row>
    <row r="1035" spans="2:9" x14ac:dyDescent="0.4">
      <c r="B1035">
        <v>993</v>
      </c>
      <c r="C1035" s="40">
        <v>72000</v>
      </c>
      <c r="D1035" s="42">
        <f t="shared" si="105"/>
        <v>3.0368301000000001E-5</v>
      </c>
      <c r="E1035" s="31">
        <f t="shared" si="106"/>
        <v>-5093.9342900000001</v>
      </c>
      <c r="F1035" s="41">
        <v>0.33</v>
      </c>
      <c r="G1035" s="31">
        <f t="shared" si="107"/>
        <v>3175.3458132179107</v>
      </c>
      <c r="H1035" s="31">
        <f t="shared" si="108"/>
        <v>8269.2801032179104</v>
      </c>
      <c r="I1035" s="34">
        <f t="shared" si="109"/>
        <v>993</v>
      </c>
    </row>
    <row r="1036" spans="2:9" x14ac:dyDescent="0.4">
      <c r="B1036">
        <v>994</v>
      </c>
      <c r="C1036" s="40">
        <v>72000</v>
      </c>
      <c r="D1036" s="42">
        <f t="shared" si="105"/>
        <v>3.0375258000000002E-5</v>
      </c>
      <c r="E1036" s="31">
        <f t="shared" si="106"/>
        <v>-5105.2566200000001</v>
      </c>
      <c r="F1036" s="41">
        <v>0.33</v>
      </c>
      <c r="G1036" s="31">
        <f t="shared" si="107"/>
        <v>3179.3374522746276</v>
      </c>
      <c r="H1036" s="31">
        <f t="shared" si="108"/>
        <v>8284.5940722746273</v>
      </c>
      <c r="I1036" s="34">
        <f t="shared" si="109"/>
        <v>994</v>
      </c>
    </row>
    <row r="1037" spans="2:9" x14ac:dyDescent="0.4">
      <c r="B1037">
        <v>995</v>
      </c>
      <c r="C1037" s="40">
        <v>72000</v>
      </c>
      <c r="D1037" s="42">
        <f t="shared" si="105"/>
        <v>3.0382215000000003E-5</v>
      </c>
      <c r="E1037" s="31">
        <f t="shared" si="106"/>
        <v>-5116.5903499999995</v>
      </c>
      <c r="F1037" s="41">
        <v>0.33</v>
      </c>
      <c r="G1037" s="31">
        <f t="shared" si="107"/>
        <v>3183.3305865671646</v>
      </c>
      <c r="H1037" s="31">
        <f t="shared" si="108"/>
        <v>8299.9209365671632</v>
      </c>
      <c r="I1037" s="34">
        <f t="shared" si="109"/>
        <v>995</v>
      </c>
    </row>
    <row r="1038" spans="2:9" x14ac:dyDescent="0.4">
      <c r="B1038">
        <v>996</v>
      </c>
      <c r="C1038" s="40">
        <v>72000</v>
      </c>
      <c r="D1038" s="42">
        <f t="shared" si="105"/>
        <v>3.0389172000000004E-5</v>
      </c>
      <c r="E1038" s="31">
        <f t="shared" si="106"/>
        <v>-5127.9354800000001</v>
      </c>
      <c r="F1038" s="41">
        <v>0.33</v>
      </c>
      <c r="G1038" s="31">
        <f t="shared" si="107"/>
        <v>3187.325216095523</v>
      </c>
      <c r="H1038" s="31">
        <f t="shared" si="108"/>
        <v>8315.2606960955236</v>
      </c>
      <c r="I1038" s="34">
        <f t="shared" si="109"/>
        <v>996</v>
      </c>
    </row>
    <row r="1039" spans="2:9" x14ac:dyDescent="0.4">
      <c r="B1039">
        <v>997</v>
      </c>
      <c r="C1039" s="40">
        <v>72000</v>
      </c>
      <c r="D1039" s="42">
        <f t="shared" si="105"/>
        <v>3.0396129000000005E-5</v>
      </c>
      <c r="E1039" s="31">
        <f t="shared" si="106"/>
        <v>-5139.2920100000001</v>
      </c>
      <c r="F1039" s="41">
        <v>0.33</v>
      </c>
      <c r="G1039" s="31">
        <f t="shared" si="107"/>
        <v>3191.3213408597026</v>
      </c>
      <c r="H1039" s="31">
        <f t="shared" si="108"/>
        <v>8330.6133508597031</v>
      </c>
      <c r="I1039" s="34">
        <f t="shared" si="109"/>
        <v>997</v>
      </c>
    </row>
    <row r="1040" spans="2:9" x14ac:dyDescent="0.4">
      <c r="B1040">
        <v>998</v>
      </c>
      <c r="C1040" s="40">
        <v>72000</v>
      </c>
      <c r="D1040" s="42">
        <f t="shared" si="105"/>
        <v>3.0403086000000002E-5</v>
      </c>
      <c r="E1040" s="31">
        <f t="shared" si="106"/>
        <v>-5150.6599400000005</v>
      </c>
      <c r="F1040" s="41">
        <v>0.33</v>
      </c>
      <c r="G1040" s="31">
        <f t="shared" si="107"/>
        <v>3195.3189608597027</v>
      </c>
      <c r="H1040" s="31">
        <f t="shared" si="108"/>
        <v>8345.9789008597036</v>
      </c>
      <c r="I1040" s="34">
        <f t="shared" si="109"/>
        <v>998</v>
      </c>
    </row>
    <row r="1041" spans="2:9" x14ac:dyDescent="0.4">
      <c r="B1041">
        <v>999</v>
      </c>
      <c r="C1041" s="40">
        <v>72000</v>
      </c>
      <c r="D1041" s="42">
        <f t="shared" si="105"/>
        <v>3.0410043000000003E-5</v>
      </c>
      <c r="E1041" s="31">
        <f t="shared" si="106"/>
        <v>-5162.0392700000002</v>
      </c>
      <c r="F1041" s="41">
        <v>0.33</v>
      </c>
      <c r="G1041" s="31">
        <f t="shared" si="107"/>
        <v>3199.3180760955229</v>
      </c>
      <c r="H1041" s="31">
        <f t="shared" si="108"/>
        <v>8361.3573460955231</v>
      </c>
      <c r="I1041" s="34">
        <f t="shared" si="109"/>
        <v>999</v>
      </c>
    </row>
    <row r="1042" spans="2:9" x14ac:dyDescent="0.4">
      <c r="B1042">
        <v>1000</v>
      </c>
      <c r="C1042" s="40">
        <v>72000</v>
      </c>
      <c r="D1042" s="42">
        <f t="shared" si="105"/>
        <v>3.0417000000000004E-5</v>
      </c>
      <c r="E1042" s="31">
        <f t="shared" si="106"/>
        <v>-5173.43</v>
      </c>
      <c r="F1042" s="41">
        <v>0.33</v>
      </c>
      <c r="G1042" s="31">
        <f t="shared" si="107"/>
        <v>3203.3186865671646</v>
      </c>
      <c r="H1042" s="31">
        <f t="shared" si="108"/>
        <v>8376.7486865671654</v>
      </c>
      <c r="I1042" s="34">
        <f t="shared" si="109"/>
        <v>1000</v>
      </c>
    </row>
  </sheetData>
  <conditionalFormatting sqref="L14:L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:BS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S1042"/>
  <sheetViews>
    <sheetView topLeftCell="E1" zoomScale="84" zoomScaleNormal="84" workbookViewId="0">
      <selection activeCell="J3" sqref="J3"/>
    </sheetView>
  </sheetViews>
  <sheetFormatPr defaultColWidth="8.921875" defaultRowHeight="14.6" x14ac:dyDescent="0.4"/>
  <cols>
    <col min="1" max="1" width="8.921875" style="1"/>
    <col min="2" max="2" width="31.4609375" style="1" customWidth="1"/>
    <col min="3" max="3" width="12.53515625" style="1" customWidth="1"/>
    <col min="4" max="4" width="17.84375" style="1" customWidth="1"/>
    <col min="5" max="5" width="14.921875" style="1" customWidth="1"/>
    <col min="6" max="6" width="22.3828125" style="1" customWidth="1"/>
    <col min="7" max="7" width="24.07421875" style="1" customWidth="1"/>
    <col min="8" max="8" width="26" style="1" customWidth="1"/>
    <col min="9" max="9" width="24.07421875" style="1" customWidth="1"/>
    <col min="10" max="10" width="17.921875" style="1" customWidth="1"/>
    <col min="11" max="11" width="21.53515625" style="1" customWidth="1"/>
    <col min="12" max="12" width="18" style="1" customWidth="1"/>
    <col min="13" max="13" width="25.921875" style="1" customWidth="1"/>
    <col min="14" max="14" width="26" style="1" customWidth="1"/>
    <col min="15" max="18" width="11.3828125" style="1" bestFit="1" customWidth="1"/>
    <col min="19" max="31" width="9.53515625" style="1" bestFit="1" customWidth="1"/>
    <col min="32" max="16384" width="8.921875" style="1"/>
  </cols>
  <sheetData>
    <row r="1" spans="2:71" x14ac:dyDescent="0.4">
      <c r="K1" s="14">
        <v>1</v>
      </c>
    </row>
    <row r="2" spans="2:71" ht="16.3" thickBot="1" x14ac:dyDescent="0.5">
      <c r="B2" s="6" t="s">
        <v>6</v>
      </c>
      <c r="C2" s="1" t="s">
        <v>37</v>
      </c>
      <c r="D2" s="1" t="s">
        <v>38</v>
      </c>
      <c r="E2" s="1" t="s">
        <v>39</v>
      </c>
      <c r="F2" s="1" t="s">
        <v>40</v>
      </c>
      <c r="K2" s="14">
        <v>1</v>
      </c>
    </row>
    <row r="3" spans="2:71" ht="15" thickBot="1" x14ac:dyDescent="0.4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5" t="s">
        <v>5</v>
      </c>
      <c r="H3" s="3" t="s">
        <v>20</v>
      </c>
      <c r="I3" s="11" t="s">
        <v>12</v>
      </c>
    </row>
    <row r="4" spans="2:71" x14ac:dyDescent="0.4">
      <c r="B4" s="13">
        <v>0.3</v>
      </c>
      <c r="C4" s="13">
        <v>8030</v>
      </c>
      <c r="D4" s="13">
        <f>80*(10^-6)</f>
        <v>7.9999999999999993E-5</v>
      </c>
      <c r="E4" s="38">
        <v>500</v>
      </c>
      <c r="F4" s="9">
        <v>16.2</v>
      </c>
      <c r="G4" s="16">
        <f>(B4*C4*D4*E4)/(2*F4)</f>
        <v>2.9740740740740739</v>
      </c>
      <c r="H4" s="2">
        <v>20</v>
      </c>
      <c r="I4" s="13">
        <f>5*10^-3</f>
        <v>5.0000000000000001E-3</v>
      </c>
    </row>
    <row r="5" spans="2:71" x14ac:dyDescent="0.4">
      <c r="B5" s="1">
        <f>B4*60</f>
        <v>18</v>
      </c>
    </row>
    <row r="6" spans="2:71" x14ac:dyDescent="0.4">
      <c r="B6" s="1">
        <f>B5*3.2</f>
        <v>57.6</v>
      </c>
    </row>
    <row r="7" spans="2:71" ht="16.3" thickBot="1" x14ac:dyDescent="0.5">
      <c r="B7" s="7" t="s">
        <v>7</v>
      </c>
    </row>
    <row r="8" spans="2:71" ht="15" thickBot="1" x14ac:dyDescent="0.45">
      <c r="B8" s="3" t="s">
        <v>8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10" t="s">
        <v>11</v>
      </c>
      <c r="I8" s="8" t="s">
        <v>9</v>
      </c>
      <c r="J8" s="8" t="s">
        <v>10</v>
      </c>
    </row>
    <row r="9" spans="2:71" x14ac:dyDescent="0.4">
      <c r="B9" s="13">
        <v>70</v>
      </c>
      <c r="C9" s="2">
        <f>C4</f>
        <v>8030</v>
      </c>
      <c r="D9" s="2">
        <f>D4</f>
        <v>7.9999999999999993E-5</v>
      </c>
      <c r="E9" s="2">
        <f>E4</f>
        <v>500</v>
      </c>
      <c r="F9" s="2">
        <f>F4</f>
        <v>16.2</v>
      </c>
      <c r="G9" s="39">
        <f>G4</f>
        <v>2.9740740740740739</v>
      </c>
      <c r="H9" s="2">
        <f>(0.00527*(G4^3))-(0.192*(G4^2))+2.39*G4</f>
        <v>5.5484074386165725</v>
      </c>
      <c r="I9" s="17">
        <f>(0.399)*((2*B9*B4)/(F9*I4))*(SQRT((F9)/(C9*E9*B4*D9)))</f>
        <v>84.8293772590618</v>
      </c>
      <c r="J9" s="17">
        <f>(0.159*H9)*((2*B9)/(C9*E9*D9*I4))</f>
        <v>76.903829130513643</v>
      </c>
    </row>
    <row r="10" spans="2:71" x14ac:dyDescent="0.4">
      <c r="L10" s="1" t="s">
        <v>24</v>
      </c>
      <c r="M10" s="1">
        <f>M11*$D$4</f>
        <v>7.9999999999999996E-7</v>
      </c>
      <c r="N10" s="1">
        <f t="shared" ref="N10:BS10" si="0">N11*$D$4</f>
        <v>1.5999999999999999E-6</v>
      </c>
      <c r="O10" s="1">
        <f t="shared" si="0"/>
        <v>2.3999999999999999E-6</v>
      </c>
      <c r="P10" s="1">
        <f t="shared" si="0"/>
        <v>3.1999999999999999E-6</v>
      </c>
      <c r="Q10" s="1">
        <f t="shared" si="0"/>
        <v>3.9999999999999998E-6</v>
      </c>
      <c r="R10" s="1">
        <f t="shared" si="0"/>
        <v>4.7999999999999998E-6</v>
      </c>
      <c r="S10" s="1">
        <f t="shared" si="0"/>
        <v>5.5999999999999997E-6</v>
      </c>
      <c r="T10" s="1">
        <f t="shared" si="0"/>
        <v>6.3999999999999997E-6</v>
      </c>
      <c r="U10" s="1">
        <f t="shared" si="0"/>
        <v>7.1999999999999988E-6</v>
      </c>
      <c r="V10" s="1">
        <f t="shared" si="0"/>
        <v>7.9999999999999996E-6</v>
      </c>
      <c r="W10" s="1">
        <f t="shared" si="0"/>
        <v>8.7999999999999988E-6</v>
      </c>
      <c r="X10" s="1">
        <f t="shared" si="0"/>
        <v>9.5999999999999996E-6</v>
      </c>
      <c r="Y10" s="1">
        <f t="shared" si="0"/>
        <v>1.0399999999999999E-5</v>
      </c>
      <c r="Z10" s="1">
        <f t="shared" si="0"/>
        <v>1.1199999999999999E-5</v>
      </c>
      <c r="AA10" s="1">
        <f t="shared" si="0"/>
        <v>1.1999999999999999E-5</v>
      </c>
      <c r="AB10" s="1">
        <f t="shared" si="0"/>
        <v>1.2799999999999999E-5</v>
      </c>
      <c r="AC10" s="1">
        <f t="shared" si="0"/>
        <v>1.36E-5</v>
      </c>
      <c r="AD10" s="1">
        <f t="shared" si="0"/>
        <v>1.4399999999999998E-5</v>
      </c>
      <c r="AE10" s="1">
        <f t="shared" si="0"/>
        <v>1.5199999999999998E-5</v>
      </c>
      <c r="AF10" s="1">
        <f t="shared" si="0"/>
        <v>1.5999999999999999E-5</v>
      </c>
      <c r="AG10" s="1">
        <f t="shared" si="0"/>
        <v>1.6799999999999998E-5</v>
      </c>
      <c r="AH10" s="1">
        <f t="shared" si="0"/>
        <v>1.7599999999999998E-5</v>
      </c>
      <c r="AI10" s="1">
        <f t="shared" si="0"/>
        <v>1.84E-5</v>
      </c>
      <c r="AJ10" s="1">
        <f t="shared" si="0"/>
        <v>1.9199999999999999E-5</v>
      </c>
      <c r="AK10" s="1">
        <f t="shared" si="0"/>
        <v>1.9999999999999998E-5</v>
      </c>
      <c r="AL10" s="1">
        <f t="shared" si="0"/>
        <v>2.0799999999999997E-5</v>
      </c>
      <c r="AM10" s="1">
        <f t="shared" si="0"/>
        <v>2.16E-5</v>
      </c>
      <c r="AN10" s="1">
        <f t="shared" si="0"/>
        <v>2.2399999999999999E-5</v>
      </c>
      <c r="AO10" s="1">
        <f t="shared" si="0"/>
        <v>2.3199999999999995E-5</v>
      </c>
      <c r="AP10" s="1">
        <f t="shared" si="0"/>
        <v>2.3999999999999997E-5</v>
      </c>
      <c r="AQ10" s="1">
        <f t="shared" si="0"/>
        <v>2.4799999999999996E-5</v>
      </c>
      <c r="AR10" s="1">
        <f t="shared" si="0"/>
        <v>2.5599999999999999E-5</v>
      </c>
      <c r="AS10" s="1">
        <f t="shared" si="0"/>
        <v>2.6399999999999998E-5</v>
      </c>
      <c r="AT10" s="1">
        <f t="shared" si="0"/>
        <v>2.72E-5</v>
      </c>
      <c r="AU10" s="1">
        <f t="shared" si="0"/>
        <v>2.7999999999999996E-5</v>
      </c>
      <c r="AV10" s="1">
        <f t="shared" si="0"/>
        <v>2.8799999999999995E-5</v>
      </c>
      <c r="AW10" s="1">
        <f t="shared" si="0"/>
        <v>2.9599999999999998E-5</v>
      </c>
      <c r="AX10" s="1">
        <f t="shared" si="0"/>
        <v>3.0399999999999997E-5</v>
      </c>
      <c r="AY10" s="1">
        <f t="shared" si="0"/>
        <v>3.1199999999999999E-5</v>
      </c>
      <c r="AZ10" s="1">
        <f t="shared" si="0"/>
        <v>3.1999999999999999E-5</v>
      </c>
      <c r="BA10" s="1">
        <f t="shared" si="0"/>
        <v>3.2799999999999998E-5</v>
      </c>
      <c r="BB10" s="1">
        <f t="shared" si="0"/>
        <v>3.3599999999999997E-5</v>
      </c>
      <c r="BC10" s="1">
        <f t="shared" si="0"/>
        <v>3.4399999999999996E-5</v>
      </c>
      <c r="BD10" s="1">
        <f t="shared" si="0"/>
        <v>3.5199999999999995E-5</v>
      </c>
      <c r="BE10" s="1">
        <f t="shared" si="0"/>
        <v>3.6000000000000001E-5</v>
      </c>
      <c r="BF10" s="1">
        <f t="shared" si="0"/>
        <v>3.68E-5</v>
      </c>
      <c r="BG10" s="1">
        <f t="shared" si="0"/>
        <v>3.7599999999999992E-5</v>
      </c>
      <c r="BH10" s="1">
        <f t="shared" si="0"/>
        <v>3.8399999999999998E-5</v>
      </c>
      <c r="BI10" s="1">
        <f t="shared" si="0"/>
        <v>3.9199999999999997E-5</v>
      </c>
      <c r="BJ10" s="1">
        <f t="shared" si="0"/>
        <v>3.9999999999999996E-5</v>
      </c>
      <c r="BK10" s="1">
        <f t="shared" si="0"/>
        <v>7.9999999999999993E-5</v>
      </c>
      <c r="BL10" s="1">
        <f t="shared" si="0"/>
        <v>1.1999999999999999E-4</v>
      </c>
      <c r="BM10" s="1">
        <f t="shared" si="0"/>
        <v>1.5999999999999999E-4</v>
      </c>
      <c r="BN10" s="1">
        <f t="shared" si="0"/>
        <v>1.9999999999999998E-4</v>
      </c>
      <c r="BO10" s="1">
        <f t="shared" si="0"/>
        <v>2.3999999999999998E-4</v>
      </c>
      <c r="BP10" s="1">
        <f t="shared" si="0"/>
        <v>2.7999999999999998E-4</v>
      </c>
      <c r="BQ10" s="1">
        <f t="shared" si="0"/>
        <v>3.1999999999999997E-4</v>
      </c>
      <c r="BR10" s="1">
        <f t="shared" si="0"/>
        <v>3.5999999999999997E-4</v>
      </c>
      <c r="BS10" s="1">
        <f t="shared" si="0"/>
        <v>3.9999999999999996E-4</v>
      </c>
    </row>
    <row r="11" spans="2:71" x14ac:dyDescent="0.4">
      <c r="K11" s="1" t="s">
        <v>35</v>
      </c>
      <c r="L11" s="1">
        <v>0</v>
      </c>
      <c r="M11" s="1">
        <v>0.01</v>
      </c>
      <c r="N11" s="1">
        <v>0.02</v>
      </c>
      <c r="O11" s="1">
        <v>0.03</v>
      </c>
      <c r="P11" s="1">
        <v>0.04</v>
      </c>
      <c r="Q11" s="1">
        <v>0.05</v>
      </c>
      <c r="R11" s="1">
        <v>0.06</v>
      </c>
      <c r="S11" s="1">
        <v>7.0000000000000007E-2</v>
      </c>
      <c r="T11" s="1">
        <v>0.08</v>
      </c>
      <c r="U11" s="1">
        <v>0.09</v>
      </c>
      <c r="V11" s="1">
        <v>0.1</v>
      </c>
      <c r="W11" s="1">
        <v>0.11</v>
      </c>
      <c r="X11" s="1">
        <v>0.12</v>
      </c>
      <c r="Y11" s="1">
        <v>0.13</v>
      </c>
      <c r="Z11" s="1">
        <v>0.14000000000000001</v>
      </c>
      <c r="AA11" s="1">
        <v>0.15</v>
      </c>
      <c r="AB11" s="1">
        <v>0.16</v>
      </c>
      <c r="AC11" s="1">
        <v>0.17</v>
      </c>
      <c r="AD11" s="1">
        <v>0.18</v>
      </c>
      <c r="AE11" s="1">
        <v>0.19</v>
      </c>
      <c r="AF11" s="1">
        <v>0.2</v>
      </c>
      <c r="AG11" s="1">
        <v>0.21</v>
      </c>
      <c r="AH11" s="1">
        <v>0.22</v>
      </c>
      <c r="AI11" s="1">
        <v>0.23</v>
      </c>
      <c r="AJ11" s="1">
        <v>0.24</v>
      </c>
      <c r="AK11" s="1">
        <v>0.25</v>
      </c>
      <c r="AL11" s="1">
        <v>0.26</v>
      </c>
      <c r="AM11" s="1">
        <v>0.27</v>
      </c>
      <c r="AN11" s="1">
        <v>0.28000000000000003</v>
      </c>
      <c r="AO11" s="1">
        <v>0.28999999999999998</v>
      </c>
      <c r="AP11" s="1">
        <v>0.3</v>
      </c>
      <c r="AQ11" s="1">
        <v>0.31</v>
      </c>
      <c r="AR11" s="1">
        <v>0.32</v>
      </c>
      <c r="AS11" s="1">
        <v>0.33</v>
      </c>
      <c r="AT11" s="1">
        <v>0.34</v>
      </c>
      <c r="AU11" s="1">
        <v>0.35</v>
      </c>
      <c r="AV11" s="1">
        <v>0.36</v>
      </c>
      <c r="AW11" s="1">
        <v>0.37</v>
      </c>
      <c r="AX11" s="1">
        <v>0.38</v>
      </c>
      <c r="AY11" s="1">
        <v>0.39</v>
      </c>
      <c r="AZ11" s="1">
        <v>0.4</v>
      </c>
      <c r="BA11" s="1">
        <v>0.41</v>
      </c>
      <c r="BB11" s="1">
        <v>0.42</v>
      </c>
      <c r="BC11" s="1">
        <v>0.43</v>
      </c>
      <c r="BD11" s="1">
        <v>0.44</v>
      </c>
      <c r="BE11" s="1">
        <v>0.45</v>
      </c>
      <c r="BF11" s="1">
        <v>0.46</v>
      </c>
      <c r="BG11" s="1">
        <v>0.47</v>
      </c>
      <c r="BH11" s="1">
        <v>0.48</v>
      </c>
      <c r="BI11" s="1">
        <v>0.49</v>
      </c>
      <c r="BJ11" s="1">
        <v>0.5</v>
      </c>
      <c r="BK11" s="1">
        <v>1</v>
      </c>
      <c r="BL11" s="1">
        <v>1.5</v>
      </c>
      <c r="BM11" s="1">
        <v>2</v>
      </c>
      <c r="BN11" s="1">
        <v>2.5</v>
      </c>
      <c r="BO11" s="1">
        <v>3</v>
      </c>
      <c r="BP11" s="1">
        <v>3.5</v>
      </c>
      <c r="BQ11" s="1">
        <v>4</v>
      </c>
      <c r="BR11" s="1">
        <v>4.5</v>
      </c>
      <c r="BS11" s="1">
        <v>5</v>
      </c>
    </row>
    <row r="12" spans="2:71" ht="16.3" thickBot="1" x14ac:dyDescent="0.5">
      <c r="B12" s="12" t="s">
        <v>13</v>
      </c>
    </row>
    <row r="13" spans="2:71" ht="15" thickBot="1" x14ac:dyDescent="0.45">
      <c r="B13" s="3" t="s">
        <v>14</v>
      </c>
      <c r="C13" s="3"/>
      <c r="D13" s="3" t="s">
        <v>5</v>
      </c>
      <c r="E13" s="3" t="s">
        <v>15</v>
      </c>
      <c r="F13" s="3" t="s">
        <v>16</v>
      </c>
      <c r="G13" s="3" t="s">
        <v>19</v>
      </c>
      <c r="H13" s="3" t="s">
        <v>18</v>
      </c>
      <c r="I13" s="3" t="s">
        <v>17</v>
      </c>
      <c r="J13" s="1" t="s">
        <v>21</v>
      </c>
      <c r="K13" s="1" t="s">
        <v>22</v>
      </c>
      <c r="L13" s="1" t="s">
        <v>23</v>
      </c>
    </row>
    <row r="14" spans="2:71" x14ac:dyDescent="0.4">
      <c r="B14" s="2">
        <v>-2.0009999999999999</v>
      </c>
      <c r="C14" s="2">
        <f>B14</f>
        <v>-2.0009999999999999</v>
      </c>
      <c r="D14" s="2">
        <f>G4</f>
        <v>2.9740740740740739</v>
      </c>
      <c r="E14" s="2">
        <f>($D$14*($B14+1))/2</f>
        <v>-1.4885240740740737</v>
      </c>
      <c r="F14" s="2">
        <f>($D$14*($B14-1))/2</f>
        <v>-4.4625981481481478</v>
      </c>
      <c r="G14" s="2">
        <f>((C14+1)*(EXP(E14))*(BESSELK(-E14,0)-BESSELK(-E14,1)))+((1-C14)*EXP(F14)*(BESSELK(-F14,0)-BESSELK(-F14,1)))</f>
        <v>1.4659189828427887E-2</v>
      </c>
      <c r="J14" s="1">
        <f>G14+H14+I14</f>
        <v>1.4659189828427887E-2</v>
      </c>
      <c r="K14" s="1">
        <f>J14/MAX($J$14:$J$57)</f>
        <v>5.5669990043724716E-3</v>
      </c>
      <c r="L14" s="18">
        <f>IF($G$4&gt;5,K14*$I$9,K14*$J$9)+20</f>
        <v>20.428123540202002</v>
      </c>
      <c r="M14" s="19">
        <f>IF((1-ERF(M$10/SQRT(4*$F$4/($E$4*$C$4)*2*$D$4/$B$4)))*$L14&lt;20,20,(1-ERF(M$10/SQRT(4*$F$4/($E$4*$C$4)*2*$D$4/$B$4)))*$L14)</f>
        <v>20.229368263982714</v>
      </c>
      <c r="N14" s="19">
        <f t="shared" ref="N14:AF27" si="1">IF((1-ERF(N$10/SQRT(4*$F$4/($E$4*$C$4)*2*$D$4/$B$4)))*$L14&lt;20,20,(1-ERF(N$10/SQRT(4*$F$4/($E$4*$C$4)*2*$D$4/$B$4)))*$L14)</f>
        <v>20.030642540845523</v>
      </c>
      <c r="O14" s="19">
        <f t="shared" si="1"/>
        <v>20</v>
      </c>
      <c r="P14" s="19">
        <f t="shared" si="1"/>
        <v>20</v>
      </c>
      <c r="Q14" s="19">
        <f t="shared" si="1"/>
        <v>20</v>
      </c>
      <c r="R14" s="19">
        <f t="shared" si="1"/>
        <v>20</v>
      </c>
      <c r="S14" s="19">
        <f t="shared" si="1"/>
        <v>20</v>
      </c>
      <c r="T14" s="19">
        <f t="shared" si="1"/>
        <v>20</v>
      </c>
      <c r="U14" s="19">
        <f t="shared" si="1"/>
        <v>20</v>
      </c>
      <c r="V14" s="19">
        <f t="shared" si="1"/>
        <v>20</v>
      </c>
      <c r="W14" s="19">
        <f t="shared" si="1"/>
        <v>20</v>
      </c>
      <c r="X14" s="19">
        <f t="shared" si="1"/>
        <v>20</v>
      </c>
      <c r="Y14" s="19">
        <f t="shared" si="1"/>
        <v>20</v>
      </c>
      <c r="Z14" s="19">
        <f t="shared" si="1"/>
        <v>20</v>
      </c>
      <c r="AA14" s="19">
        <f t="shared" si="1"/>
        <v>20</v>
      </c>
      <c r="AB14" s="19">
        <f t="shared" si="1"/>
        <v>20</v>
      </c>
      <c r="AC14" s="19">
        <f t="shared" si="1"/>
        <v>20</v>
      </c>
      <c r="AD14" s="19">
        <f t="shared" si="1"/>
        <v>20</v>
      </c>
      <c r="AE14" s="19">
        <f t="shared" si="1"/>
        <v>20</v>
      </c>
      <c r="AF14" s="19">
        <f t="shared" si="1"/>
        <v>20</v>
      </c>
      <c r="AG14" s="19">
        <f t="shared" ref="AG14:BS20" si="2">IF((1-ERF(AG$10/SQRT(4*$F$4/($E$4*$C$4)*2*$D$4/$B$4)))*$L14&lt;20,20,(1-ERF(AG$10/SQRT(4*$F$4/($E$4*$C$4)*2*$D$4/$B$4)))*$L14)</f>
        <v>20</v>
      </c>
      <c r="AH14" s="19">
        <f t="shared" si="2"/>
        <v>20</v>
      </c>
      <c r="AI14" s="19">
        <f t="shared" si="2"/>
        <v>20</v>
      </c>
      <c r="AJ14" s="19">
        <f t="shared" si="2"/>
        <v>20</v>
      </c>
      <c r="AK14" s="19">
        <f t="shared" si="2"/>
        <v>20</v>
      </c>
      <c r="AL14" s="19">
        <f t="shared" si="2"/>
        <v>20</v>
      </c>
      <c r="AM14" s="19">
        <f t="shared" si="2"/>
        <v>20</v>
      </c>
      <c r="AN14" s="19">
        <f t="shared" si="2"/>
        <v>20</v>
      </c>
      <c r="AO14" s="19">
        <f t="shared" si="2"/>
        <v>20</v>
      </c>
      <c r="AP14" s="19">
        <f t="shared" si="2"/>
        <v>20</v>
      </c>
      <c r="AQ14" s="19">
        <f t="shared" si="2"/>
        <v>20</v>
      </c>
      <c r="AR14" s="19">
        <f t="shared" si="2"/>
        <v>20</v>
      </c>
      <c r="AS14" s="19">
        <f t="shared" si="2"/>
        <v>20</v>
      </c>
      <c r="AT14" s="19">
        <f t="shared" si="2"/>
        <v>20</v>
      </c>
      <c r="AU14" s="19">
        <f t="shared" si="2"/>
        <v>20</v>
      </c>
      <c r="AV14" s="19">
        <f t="shared" si="2"/>
        <v>20</v>
      </c>
      <c r="AW14" s="19">
        <f t="shared" si="2"/>
        <v>20</v>
      </c>
      <c r="AX14" s="19">
        <f t="shared" si="2"/>
        <v>20</v>
      </c>
      <c r="AY14" s="19">
        <f t="shared" si="2"/>
        <v>20</v>
      </c>
      <c r="AZ14" s="19">
        <f t="shared" si="2"/>
        <v>20</v>
      </c>
      <c r="BA14" s="19">
        <f t="shared" si="2"/>
        <v>20</v>
      </c>
      <c r="BB14" s="19">
        <f t="shared" si="2"/>
        <v>20</v>
      </c>
      <c r="BC14" s="19">
        <f t="shared" si="2"/>
        <v>20</v>
      </c>
      <c r="BD14" s="19">
        <f t="shared" si="2"/>
        <v>20</v>
      </c>
      <c r="BE14" s="19">
        <f t="shared" si="2"/>
        <v>20</v>
      </c>
      <c r="BF14" s="19">
        <f t="shared" si="2"/>
        <v>20</v>
      </c>
      <c r="BG14" s="19">
        <f t="shared" si="2"/>
        <v>20</v>
      </c>
      <c r="BH14" s="19">
        <f t="shared" si="2"/>
        <v>20</v>
      </c>
      <c r="BI14" s="19">
        <f t="shared" si="2"/>
        <v>20</v>
      </c>
      <c r="BJ14" s="19">
        <f t="shared" si="2"/>
        <v>20</v>
      </c>
      <c r="BK14" s="19">
        <f t="shared" si="2"/>
        <v>20</v>
      </c>
      <c r="BL14" s="19">
        <f t="shared" si="2"/>
        <v>20</v>
      </c>
      <c r="BM14" s="19">
        <f t="shared" si="2"/>
        <v>20</v>
      </c>
      <c r="BN14" s="19">
        <f t="shared" si="2"/>
        <v>20</v>
      </c>
      <c r="BO14" s="19">
        <f t="shared" si="2"/>
        <v>20</v>
      </c>
      <c r="BP14" s="19">
        <f t="shared" si="2"/>
        <v>20</v>
      </c>
      <c r="BQ14" s="19">
        <f t="shared" si="2"/>
        <v>20</v>
      </c>
      <c r="BR14" s="19">
        <f t="shared" si="2"/>
        <v>20</v>
      </c>
      <c r="BS14" s="19">
        <f t="shared" si="2"/>
        <v>20</v>
      </c>
    </row>
    <row r="15" spans="2:71" x14ac:dyDescent="0.4">
      <c r="B15" s="4">
        <f>B14+0.1</f>
        <v>-1.9009999999999998</v>
      </c>
      <c r="C15" s="2">
        <f t="shared" ref="C15:C58" si="3">B15</f>
        <v>-1.9009999999999998</v>
      </c>
      <c r="E15" s="2">
        <f t="shared" ref="E15:E58" si="4">($D$14*($B15+1))/2</f>
        <v>-1.3398203703703699</v>
      </c>
      <c r="F15" s="2">
        <f t="shared" ref="F15:F57" si="5">($D$14*($B15-1))/2</f>
        <v>-4.3138944444444443</v>
      </c>
      <c r="G15" s="2">
        <f t="shared" ref="G15:G24" si="6">((C15+1)*(EXP(E15))*(BESSELK(-E15,0)-BESSELK(-E15,1)))+((1-C15)*EXP(F15)*(BESSELK(-F15,0)-BESSELK(-F15,1)))</f>
        <v>2.0494485888693424E-2</v>
      </c>
      <c r="J15" s="1">
        <f t="shared" ref="J15:J58" si="7">G15+H15+I15</f>
        <v>2.0494485888693424E-2</v>
      </c>
      <c r="K15" s="1">
        <f t="shared" ref="K15:K58" si="8">J15/MAX($J$14:$J$57)</f>
        <v>7.7830210177254897E-3</v>
      </c>
      <c r="L15" s="18">
        <f t="shared" ref="L15:L57" si="9">IF($G$4&gt;5,K15*$I$9,K15*$J$9)+20</f>
        <v>20.598544118466357</v>
      </c>
      <c r="M15" s="19">
        <f t="shared" ref="M15:AB43" si="10">IF((1-ERF(M$10/SQRT(4*$F$4/($E$4*$C$4)*2*$D$4/$B$4)))*$L15&lt;20,20,(1-ERF(M$10/SQRT(4*$F$4/($E$4*$C$4)*2*$D$4/$B$4)))*$L15)</f>
        <v>20.398130736496938</v>
      </c>
      <c r="N15" s="19">
        <f t="shared" si="1"/>
        <v>20.197747154154698</v>
      </c>
      <c r="O15" s="19">
        <f t="shared" si="1"/>
        <v>20</v>
      </c>
      <c r="P15" s="19">
        <f t="shared" si="1"/>
        <v>20</v>
      </c>
      <c r="Q15" s="19">
        <f t="shared" si="1"/>
        <v>20</v>
      </c>
      <c r="R15" s="19">
        <f t="shared" si="1"/>
        <v>20</v>
      </c>
      <c r="S15" s="19">
        <f t="shared" si="1"/>
        <v>20</v>
      </c>
      <c r="T15" s="19">
        <f t="shared" si="1"/>
        <v>20</v>
      </c>
      <c r="U15" s="19">
        <f t="shared" si="1"/>
        <v>20</v>
      </c>
      <c r="V15" s="19">
        <f t="shared" si="1"/>
        <v>20</v>
      </c>
      <c r="W15" s="19">
        <f t="shared" si="1"/>
        <v>20</v>
      </c>
      <c r="X15" s="19">
        <f t="shared" si="1"/>
        <v>20</v>
      </c>
      <c r="Y15" s="19">
        <f t="shared" si="1"/>
        <v>20</v>
      </c>
      <c r="Z15" s="19">
        <f t="shared" si="1"/>
        <v>20</v>
      </c>
      <c r="AA15" s="19">
        <f t="shared" si="1"/>
        <v>20</v>
      </c>
      <c r="AB15" s="19">
        <f t="shared" si="1"/>
        <v>20</v>
      </c>
      <c r="AC15" s="19">
        <f t="shared" si="1"/>
        <v>20</v>
      </c>
      <c r="AD15" s="19">
        <f t="shared" si="1"/>
        <v>20</v>
      </c>
      <c r="AE15" s="19">
        <f t="shared" si="1"/>
        <v>20</v>
      </c>
      <c r="AF15" s="19">
        <f t="shared" si="1"/>
        <v>20</v>
      </c>
      <c r="AG15" s="19">
        <f t="shared" si="2"/>
        <v>20</v>
      </c>
      <c r="AH15" s="19">
        <f t="shared" si="2"/>
        <v>20</v>
      </c>
      <c r="AI15" s="19">
        <f t="shared" si="2"/>
        <v>20</v>
      </c>
      <c r="AJ15" s="19">
        <f t="shared" si="2"/>
        <v>20</v>
      </c>
      <c r="AK15" s="19">
        <f t="shared" si="2"/>
        <v>20</v>
      </c>
      <c r="AL15" s="19">
        <f t="shared" si="2"/>
        <v>20</v>
      </c>
      <c r="AM15" s="19">
        <f t="shared" si="2"/>
        <v>20</v>
      </c>
      <c r="AN15" s="19">
        <f t="shared" si="2"/>
        <v>20</v>
      </c>
      <c r="AO15" s="19">
        <f t="shared" si="2"/>
        <v>20</v>
      </c>
      <c r="AP15" s="19">
        <f t="shared" si="2"/>
        <v>20</v>
      </c>
      <c r="AQ15" s="19">
        <f t="shared" si="2"/>
        <v>20</v>
      </c>
      <c r="AR15" s="19">
        <f t="shared" si="2"/>
        <v>20</v>
      </c>
      <c r="AS15" s="19">
        <f t="shared" si="2"/>
        <v>20</v>
      </c>
      <c r="AT15" s="19">
        <f t="shared" si="2"/>
        <v>20</v>
      </c>
      <c r="AU15" s="19">
        <f t="shared" si="2"/>
        <v>20</v>
      </c>
      <c r="AV15" s="19">
        <f t="shared" si="2"/>
        <v>20</v>
      </c>
      <c r="AW15" s="19">
        <f t="shared" si="2"/>
        <v>20</v>
      </c>
      <c r="AX15" s="19">
        <f t="shared" si="2"/>
        <v>20</v>
      </c>
      <c r="AY15" s="19">
        <f t="shared" si="2"/>
        <v>20</v>
      </c>
      <c r="AZ15" s="19">
        <f t="shared" si="2"/>
        <v>20</v>
      </c>
      <c r="BA15" s="19">
        <f t="shared" si="2"/>
        <v>20</v>
      </c>
      <c r="BB15" s="19">
        <f t="shared" si="2"/>
        <v>20</v>
      </c>
      <c r="BC15" s="19">
        <f t="shared" si="2"/>
        <v>20</v>
      </c>
      <c r="BD15" s="19">
        <f t="shared" si="2"/>
        <v>20</v>
      </c>
      <c r="BE15" s="19">
        <f t="shared" si="2"/>
        <v>20</v>
      </c>
      <c r="BF15" s="19">
        <f t="shared" si="2"/>
        <v>20</v>
      </c>
      <c r="BG15" s="19">
        <f t="shared" si="2"/>
        <v>20</v>
      </c>
      <c r="BH15" s="19">
        <f t="shared" si="2"/>
        <v>20</v>
      </c>
      <c r="BI15" s="19">
        <f t="shared" si="2"/>
        <v>20</v>
      </c>
      <c r="BJ15" s="19">
        <f t="shared" si="2"/>
        <v>20</v>
      </c>
      <c r="BK15" s="19">
        <f t="shared" si="2"/>
        <v>20</v>
      </c>
      <c r="BL15" s="19">
        <f t="shared" si="2"/>
        <v>20</v>
      </c>
      <c r="BM15" s="19">
        <f t="shared" si="2"/>
        <v>20</v>
      </c>
      <c r="BN15" s="19">
        <f t="shared" si="2"/>
        <v>20</v>
      </c>
      <c r="BO15" s="19">
        <f t="shared" si="2"/>
        <v>20</v>
      </c>
      <c r="BP15" s="19">
        <f t="shared" si="2"/>
        <v>20</v>
      </c>
      <c r="BQ15" s="19">
        <f t="shared" si="2"/>
        <v>20</v>
      </c>
      <c r="BR15" s="19">
        <f t="shared" si="2"/>
        <v>20</v>
      </c>
      <c r="BS15" s="19">
        <f t="shared" si="2"/>
        <v>20</v>
      </c>
    </row>
    <row r="16" spans="2:71" x14ac:dyDescent="0.4">
      <c r="B16" s="4">
        <f t="shared" ref="B16:B54" si="11">B15+0.1</f>
        <v>-1.8009999999999997</v>
      </c>
      <c r="C16" s="2">
        <f t="shared" si="3"/>
        <v>-1.8009999999999997</v>
      </c>
      <c r="E16" s="2">
        <f t="shared" si="4"/>
        <v>-1.1911166666666662</v>
      </c>
      <c r="F16" s="2">
        <f t="shared" si="5"/>
        <v>-4.1651907407407398</v>
      </c>
      <c r="G16" s="2">
        <f t="shared" si="6"/>
        <v>2.8748028902581366E-2</v>
      </c>
      <c r="J16" s="1">
        <f t="shared" si="7"/>
        <v>2.8748028902581366E-2</v>
      </c>
      <c r="K16" s="1">
        <f t="shared" si="8"/>
        <v>1.0917400630693987E-2</v>
      </c>
      <c r="L16" s="18">
        <f t="shared" si="9"/>
        <v>20.839589912652251</v>
      </c>
      <c r="M16" s="19">
        <f t="shared" si="10"/>
        <v>20.636831277419084</v>
      </c>
      <c r="N16" s="19">
        <f t="shared" si="1"/>
        <v>20.434102790530691</v>
      </c>
      <c r="O16" s="19">
        <f t="shared" si="1"/>
        <v>20.23143458688417</v>
      </c>
      <c r="P16" s="19">
        <f t="shared" si="1"/>
        <v>20.028856774491263</v>
      </c>
      <c r="Q16" s="19">
        <f t="shared" si="1"/>
        <v>20</v>
      </c>
      <c r="R16" s="19">
        <f t="shared" si="1"/>
        <v>20</v>
      </c>
      <c r="S16" s="19">
        <f t="shared" si="1"/>
        <v>20</v>
      </c>
      <c r="T16" s="19">
        <f t="shared" si="1"/>
        <v>20</v>
      </c>
      <c r="U16" s="19">
        <f t="shared" si="1"/>
        <v>20</v>
      </c>
      <c r="V16" s="19">
        <f t="shared" si="1"/>
        <v>20</v>
      </c>
      <c r="W16" s="19">
        <f t="shared" si="1"/>
        <v>20</v>
      </c>
      <c r="X16" s="19">
        <f t="shared" si="1"/>
        <v>20</v>
      </c>
      <c r="Y16" s="19">
        <f t="shared" si="1"/>
        <v>20</v>
      </c>
      <c r="Z16" s="19">
        <f t="shared" si="1"/>
        <v>20</v>
      </c>
      <c r="AA16" s="19">
        <f t="shared" si="1"/>
        <v>20</v>
      </c>
      <c r="AB16" s="19">
        <f t="shared" si="1"/>
        <v>20</v>
      </c>
      <c r="AC16" s="19">
        <f t="shared" si="1"/>
        <v>20</v>
      </c>
      <c r="AD16" s="19">
        <f t="shared" si="1"/>
        <v>20</v>
      </c>
      <c r="AE16" s="19">
        <f t="shared" si="1"/>
        <v>20</v>
      </c>
      <c r="AF16" s="19">
        <f t="shared" si="1"/>
        <v>20</v>
      </c>
      <c r="AG16" s="19">
        <f t="shared" si="2"/>
        <v>20</v>
      </c>
      <c r="AH16" s="19">
        <f t="shared" si="2"/>
        <v>20</v>
      </c>
      <c r="AI16" s="19">
        <f t="shared" si="2"/>
        <v>20</v>
      </c>
      <c r="AJ16" s="19">
        <f t="shared" si="2"/>
        <v>20</v>
      </c>
      <c r="AK16" s="19">
        <f t="shared" si="2"/>
        <v>20</v>
      </c>
      <c r="AL16" s="19">
        <f t="shared" si="2"/>
        <v>20</v>
      </c>
      <c r="AM16" s="19">
        <f t="shared" si="2"/>
        <v>20</v>
      </c>
      <c r="AN16" s="19">
        <f t="shared" si="2"/>
        <v>20</v>
      </c>
      <c r="AO16" s="19">
        <f t="shared" si="2"/>
        <v>20</v>
      </c>
      <c r="AP16" s="19">
        <f t="shared" si="2"/>
        <v>20</v>
      </c>
      <c r="AQ16" s="19">
        <f t="shared" si="2"/>
        <v>20</v>
      </c>
      <c r="AR16" s="19">
        <f t="shared" si="2"/>
        <v>20</v>
      </c>
      <c r="AS16" s="19">
        <f t="shared" si="2"/>
        <v>20</v>
      </c>
      <c r="AT16" s="19">
        <f t="shared" si="2"/>
        <v>20</v>
      </c>
      <c r="AU16" s="19">
        <f t="shared" si="2"/>
        <v>20</v>
      </c>
      <c r="AV16" s="19">
        <f t="shared" si="2"/>
        <v>20</v>
      </c>
      <c r="AW16" s="19">
        <f t="shared" si="2"/>
        <v>20</v>
      </c>
      <c r="AX16" s="19">
        <f t="shared" si="2"/>
        <v>20</v>
      </c>
      <c r="AY16" s="19">
        <f t="shared" si="2"/>
        <v>20</v>
      </c>
      <c r="AZ16" s="19">
        <f t="shared" si="2"/>
        <v>20</v>
      </c>
      <c r="BA16" s="19">
        <f t="shared" si="2"/>
        <v>20</v>
      </c>
      <c r="BB16" s="19">
        <f t="shared" si="2"/>
        <v>20</v>
      </c>
      <c r="BC16" s="19">
        <f t="shared" si="2"/>
        <v>20</v>
      </c>
      <c r="BD16" s="19">
        <f t="shared" si="2"/>
        <v>20</v>
      </c>
      <c r="BE16" s="19">
        <f t="shared" si="2"/>
        <v>20</v>
      </c>
      <c r="BF16" s="19">
        <f t="shared" si="2"/>
        <v>20</v>
      </c>
      <c r="BG16" s="19">
        <f t="shared" si="2"/>
        <v>20</v>
      </c>
      <c r="BH16" s="19">
        <f t="shared" si="2"/>
        <v>20</v>
      </c>
      <c r="BI16" s="19">
        <f t="shared" si="2"/>
        <v>20</v>
      </c>
      <c r="BJ16" s="19">
        <f t="shared" si="2"/>
        <v>20</v>
      </c>
      <c r="BK16" s="19">
        <f t="shared" si="2"/>
        <v>20</v>
      </c>
      <c r="BL16" s="19">
        <f t="shared" si="2"/>
        <v>20</v>
      </c>
      <c r="BM16" s="19">
        <f t="shared" si="2"/>
        <v>20</v>
      </c>
      <c r="BN16" s="19">
        <f t="shared" si="2"/>
        <v>20</v>
      </c>
      <c r="BO16" s="19">
        <f t="shared" si="2"/>
        <v>20</v>
      </c>
      <c r="BP16" s="19">
        <f t="shared" si="2"/>
        <v>20</v>
      </c>
      <c r="BQ16" s="19">
        <f t="shared" si="2"/>
        <v>20</v>
      </c>
      <c r="BR16" s="19">
        <f t="shared" si="2"/>
        <v>20</v>
      </c>
      <c r="BS16" s="19">
        <f t="shared" si="2"/>
        <v>20</v>
      </c>
    </row>
    <row r="17" spans="2:71" x14ac:dyDescent="0.4">
      <c r="B17" s="4">
        <f t="shared" si="11"/>
        <v>-1.7009999999999996</v>
      </c>
      <c r="C17" s="2">
        <f t="shared" si="3"/>
        <v>-1.7009999999999996</v>
      </c>
      <c r="E17" s="2">
        <f t="shared" si="4"/>
        <v>-1.0424129629629624</v>
      </c>
      <c r="F17" s="2">
        <f t="shared" si="5"/>
        <v>-4.0164870370370362</v>
      </c>
      <c r="G17" s="2">
        <f t="shared" si="6"/>
        <v>4.048766236236729E-2</v>
      </c>
      <c r="J17" s="1">
        <f t="shared" si="7"/>
        <v>4.048766236236729E-2</v>
      </c>
      <c r="K17" s="1">
        <f t="shared" si="8"/>
        <v>1.5375663914493409E-2</v>
      </c>
      <c r="L17" s="18">
        <f t="shared" si="9"/>
        <v>21.182447430448406</v>
      </c>
      <c r="M17" s="19">
        <f t="shared" si="10"/>
        <v>20.976352965543008</v>
      </c>
      <c r="N17" s="19">
        <f t="shared" si="1"/>
        <v>20.770289144989583</v>
      </c>
      <c r="O17" s="19">
        <f t="shared" si="1"/>
        <v>20.564286599471188</v>
      </c>
      <c r="P17" s="19">
        <f t="shared" si="1"/>
        <v>20.358375932343193</v>
      </c>
      <c r="Q17" s="19">
        <f t="shared" si="1"/>
        <v>20.15258770599484</v>
      </c>
      <c r="R17" s="19">
        <f t="shared" si="1"/>
        <v>20</v>
      </c>
      <c r="S17" s="19">
        <f t="shared" si="1"/>
        <v>20</v>
      </c>
      <c r="T17" s="19">
        <f t="shared" si="1"/>
        <v>20</v>
      </c>
      <c r="U17" s="19">
        <f t="shared" si="1"/>
        <v>20</v>
      </c>
      <c r="V17" s="19">
        <f t="shared" si="1"/>
        <v>20</v>
      </c>
      <c r="W17" s="19">
        <f t="shared" si="1"/>
        <v>20</v>
      </c>
      <c r="X17" s="19">
        <f t="shared" si="1"/>
        <v>20</v>
      </c>
      <c r="Y17" s="19">
        <f t="shared" si="1"/>
        <v>20</v>
      </c>
      <c r="Z17" s="19">
        <f t="shared" si="1"/>
        <v>20</v>
      </c>
      <c r="AA17" s="19">
        <f t="shared" si="1"/>
        <v>20</v>
      </c>
      <c r="AB17" s="19">
        <f t="shared" si="1"/>
        <v>20</v>
      </c>
      <c r="AC17" s="19">
        <f t="shared" si="1"/>
        <v>20</v>
      </c>
      <c r="AD17" s="19">
        <f t="shared" si="1"/>
        <v>20</v>
      </c>
      <c r="AE17" s="19">
        <f t="shared" si="1"/>
        <v>20</v>
      </c>
      <c r="AF17" s="19">
        <f t="shared" si="1"/>
        <v>20</v>
      </c>
      <c r="AG17" s="19">
        <f t="shared" si="2"/>
        <v>20</v>
      </c>
      <c r="AH17" s="19">
        <f t="shared" si="2"/>
        <v>20</v>
      </c>
      <c r="AI17" s="19">
        <f t="shared" si="2"/>
        <v>20</v>
      </c>
      <c r="AJ17" s="19">
        <f t="shared" si="2"/>
        <v>20</v>
      </c>
      <c r="AK17" s="19">
        <f t="shared" si="2"/>
        <v>20</v>
      </c>
      <c r="AL17" s="19">
        <f t="shared" si="2"/>
        <v>20</v>
      </c>
      <c r="AM17" s="19">
        <f t="shared" si="2"/>
        <v>20</v>
      </c>
      <c r="AN17" s="19">
        <f t="shared" si="2"/>
        <v>20</v>
      </c>
      <c r="AO17" s="19">
        <f t="shared" si="2"/>
        <v>20</v>
      </c>
      <c r="AP17" s="19">
        <f t="shared" si="2"/>
        <v>20</v>
      </c>
      <c r="AQ17" s="19">
        <f t="shared" si="2"/>
        <v>20</v>
      </c>
      <c r="AR17" s="19">
        <f t="shared" si="2"/>
        <v>20</v>
      </c>
      <c r="AS17" s="19">
        <f t="shared" si="2"/>
        <v>20</v>
      </c>
      <c r="AT17" s="19">
        <f t="shared" si="2"/>
        <v>20</v>
      </c>
      <c r="AU17" s="19">
        <f t="shared" si="2"/>
        <v>20</v>
      </c>
      <c r="AV17" s="19">
        <f t="shared" si="2"/>
        <v>20</v>
      </c>
      <c r="AW17" s="19">
        <f t="shared" si="2"/>
        <v>20</v>
      </c>
      <c r="AX17" s="19">
        <f t="shared" si="2"/>
        <v>20</v>
      </c>
      <c r="AY17" s="19">
        <f t="shared" si="2"/>
        <v>20</v>
      </c>
      <c r="AZ17" s="19">
        <f t="shared" si="2"/>
        <v>20</v>
      </c>
      <c r="BA17" s="19">
        <f t="shared" si="2"/>
        <v>20</v>
      </c>
      <c r="BB17" s="19">
        <f t="shared" si="2"/>
        <v>20</v>
      </c>
      <c r="BC17" s="19">
        <f t="shared" si="2"/>
        <v>20</v>
      </c>
      <c r="BD17" s="19">
        <f t="shared" si="2"/>
        <v>20</v>
      </c>
      <c r="BE17" s="19">
        <f t="shared" si="2"/>
        <v>20</v>
      </c>
      <c r="BF17" s="19">
        <f t="shared" si="2"/>
        <v>20</v>
      </c>
      <c r="BG17" s="19">
        <f t="shared" si="2"/>
        <v>20</v>
      </c>
      <c r="BH17" s="19">
        <f t="shared" si="2"/>
        <v>20</v>
      </c>
      <c r="BI17" s="19">
        <f t="shared" si="2"/>
        <v>20</v>
      </c>
      <c r="BJ17" s="19">
        <f t="shared" si="2"/>
        <v>20</v>
      </c>
      <c r="BK17" s="19">
        <f t="shared" si="2"/>
        <v>20</v>
      </c>
      <c r="BL17" s="19">
        <f t="shared" si="2"/>
        <v>20</v>
      </c>
      <c r="BM17" s="19">
        <f t="shared" si="2"/>
        <v>20</v>
      </c>
      <c r="BN17" s="19">
        <f t="shared" si="2"/>
        <v>20</v>
      </c>
      <c r="BO17" s="19">
        <f t="shared" si="2"/>
        <v>20</v>
      </c>
      <c r="BP17" s="19">
        <f t="shared" si="2"/>
        <v>20</v>
      </c>
      <c r="BQ17" s="19">
        <f t="shared" si="2"/>
        <v>20</v>
      </c>
      <c r="BR17" s="19">
        <f t="shared" si="2"/>
        <v>20</v>
      </c>
      <c r="BS17" s="19">
        <f t="shared" si="2"/>
        <v>20</v>
      </c>
    </row>
    <row r="18" spans="2:71" x14ac:dyDescent="0.4">
      <c r="B18" s="4">
        <f t="shared" si="11"/>
        <v>-1.6009999999999995</v>
      </c>
      <c r="C18" s="2">
        <f t="shared" si="3"/>
        <v>-1.6009999999999995</v>
      </c>
      <c r="E18" s="2">
        <f t="shared" si="4"/>
        <v>-0.89370925925925848</v>
      </c>
      <c r="F18" s="2">
        <f t="shared" si="5"/>
        <v>-3.8677833333333322</v>
      </c>
      <c r="G18" s="2">
        <f t="shared" si="6"/>
        <v>5.7304808527922045E-2</v>
      </c>
      <c r="J18" s="1">
        <f t="shared" si="7"/>
        <v>5.7304808527922045E-2</v>
      </c>
      <c r="K18" s="1">
        <f t="shared" si="8"/>
        <v>2.1762172108723537E-2</v>
      </c>
      <c r="L18" s="18">
        <f t="shared" si="9"/>
        <v>21.673594365358106</v>
      </c>
      <c r="M18" s="19">
        <f t="shared" si="10"/>
        <v>21.462721289998342</v>
      </c>
      <c r="N18" s="19">
        <f t="shared" si="1"/>
        <v>21.251879569525993</v>
      </c>
      <c r="O18" s="19">
        <f t="shared" si="1"/>
        <v>21.04110054484261</v>
      </c>
      <c r="P18" s="19">
        <f t="shared" si="1"/>
        <v>20.830415528888441</v>
      </c>
      <c r="Q18" s="19">
        <f t="shared" si="1"/>
        <v>20.619855792687726</v>
      </c>
      <c r="R18" s="19">
        <f t="shared" si="1"/>
        <v>20.409452551425179</v>
      </c>
      <c r="S18" s="19">
        <f t="shared" si="1"/>
        <v>20.19923695056395</v>
      </c>
      <c r="T18" s="19">
        <f t="shared" si="1"/>
        <v>20</v>
      </c>
      <c r="U18" s="19">
        <f t="shared" si="1"/>
        <v>20</v>
      </c>
      <c r="V18" s="19">
        <f t="shared" si="1"/>
        <v>20</v>
      </c>
      <c r="W18" s="19">
        <f t="shared" si="1"/>
        <v>20</v>
      </c>
      <c r="X18" s="19">
        <f t="shared" si="1"/>
        <v>20</v>
      </c>
      <c r="Y18" s="19">
        <f t="shared" si="1"/>
        <v>20</v>
      </c>
      <c r="Z18" s="19">
        <f t="shared" si="1"/>
        <v>20</v>
      </c>
      <c r="AA18" s="19">
        <f t="shared" si="1"/>
        <v>20</v>
      </c>
      <c r="AB18" s="19">
        <f t="shared" si="1"/>
        <v>20</v>
      </c>
      <c r="AC18" s="19">
        <f t="shared" si="1"/>
        <v>20</v>
      </c>
      <c r="AD18" s="19">
        <f t="shared" si="1"/>
        <v>20</v>
      </c>
      <c r="AE18" s="19">
        <f t="shared" si="1"/>
        <v>20</v>
      </c>
      <c r="AF18" s="19">
        <f t="shared" si="1"/>
        <v>20</v>
      </c>
      <c r="AG18" s="19">
        <f t="shared" si="2"/>
        <v>20</v>
      </c>
      <c r="AH18" s="19">
        <f t="shared" si="2"/>
        <v>20</v>
      </c>
      <c r="AI18" s="19">
        <f t="shared" si="2"/>
        <v>20</v>
      </c>
      <c r="AJ18" s="19">
        <f t="shared" si="2"/>
        <v>20</v>
      </c>
      <c r="AK18" s="19">
        <f t="shared" si="2"/>
        <v>20</v>
      </c>
      <c r="AL18" s="19">
        <f t="shared" si="2"/>
        <v>20</v>
      </c>
      <c r="AM18" s="19">
        <f t="shared" si="2"/>
        <v>20</v>
      </c>
      <c r="AN18" s="19">
        <f t="shared" si="2"/>
        <v>20</v>
      </c>
      <c r="AO18" s="19">
        <f t="shared" si="2"/>
        <v>20</v>
      </c>
      <c r="AP18" s="19">
        <f t="shared" si="2"/>
        <v>20</v>
      </c>
      <c r="AQ18" s="19">
        <f t="shared" si="2"/>
        <v>20</v>
      </c>
      <c r="AR18" s="19">
        <f t="shared" si="2"/>
        <v>20</v>
      </c>
      <c r="AS18" s="19">
        <f t="shared" si="2"/>
        <v>20</v>
      </c>
      <c r="AT18" s="19">
        <f t="shared" si="2"/>
        <v>20</v>
      </c>
      <c r="AU18" s="19">
        <f t="shared" si="2"/>
        <v>20</v>
      </c>
      <c r="AV18" s="19">
        <f t="shared" si="2"/>
        <v>20</v>
      </c>
      <c r="AW18" s="19">
        <f t="shared" si="2"/>
        <v>20</v>
      </c>
      <c r="AX18" s="19">
        <f t="shared" si="2"/>
        <v>20</v>
      </c>
      <c r="AY18" s="19">
        <f t="shared" si="2"/>
        <v>20</v>
      </c>
      <c r="AZ18" s="19">
        <f t="shared" si="2"/>
        <v>20</v>
      </c>
      <c r="BA18" s="19">
        <f t="shared" si="2"/>
        <v>20</v>
      </c>
      <c r="BB18" s="19">
        <f t="shared" si="2"/>
        <v>20</v>
      </c>
      <c r="BC18" s="19">
        <f t="shared" si="2"/>
        <v>20</v>
      </c>
      <c r="BD18" s="19">
        <f t="shared" si="2"/>
        <v>20</v>
      </c>
      <c r="BE18" s="19">
        <f t="shared" si="2"/>
        <v>20</v>
      </c>
      <c r="BF18" s="19">
        <f t="shared" si="2"/>
        <v>20</v>
      </c>
      <c r="BG18" s="19">
        <f t="shared" si="2"/>
        <v>20</v>
      </c>
      <c r="BH18" s="19">
        <f t="shared" si="2"/>
        <v>20</v>
      </c>
      <c r="BI18" s="19">
        <f t="shared" si="2"/>
        <v>20</v>
      </c>
      <c r="BJ18" s="19">
        <f t="shared" si="2"/>
        <v>20</v>
      </c>
      <c r="BK18" s="19">
        <f t="shared" si="2"/>
        <v>20</v>
      </c>
      <c r="BL18" s="19">
        <f t="shared" si="2"/>
        <v>20</v>
      </c>
      <c r="BM18" s="19">
        <f t="shared" si="2"/>
        <v>20</v>
      </c>
      <c r="BN18" s="19">
        <f t="shared" si="2"/>
        <v>20</v>
      </c>
      <c r="BO18" s="19">
        <f t="shared" si="2"/>
        <v>20</v>
      </c>
      <c r="BP18" s="19">
        <f t="shared" si="2"/>
        <v>20</v>
      </c>
      <c r="BQ18" s="19">
        <f t="shared" si="2"/>
        <v>20</v>
      </c>
      <c r="BR18" s="19">
        <f t="shared" si="2"/>
        <v>20</v>
      </c>
      <c r="BS18" s="19">
        <f t="shared" si="2"/>
        <v>20</v>
      </c>
    </row>
    <row r="19" spans="2:71" x14ac:dyDescent="0.4">
      <c r="B19" s="4">
        <f t="shared" si="11"/>
        <v>-1.5009999999999994</v>
      </c>
      <c r="C19" s="2">
        <f t="shared" si="3"/>
        <v>-1.5009999999999994</v>
      </c>
      <c r="E19" s="2">
        <f t="shared" si="4"/>
        <v>-0.7450055555555547</v>
      </c>
      <c r="F19" s="2">
        <f t="shared" si="5"/>
        <v>-3.7190796296296287</v>
      </c>
      <c r="G19" s="2">
        <f t="shared" si="6"/>
        <v>8.1620532767893453E-2</v>
      </c>
      <c r="J19" s="1">
        <f t="shared" si="7"/>
        <v>8.1620532767893453E-2</v>
      </c>
      <c r="K19" s="1">
        <f t="shared" si="8"/>
        <v>3.0996353139110915E-2</v>
      </c>
      <c r="L19" s="18">
        <f t="shared" si="9"/>
        <v>22.383738245479247</v>
      </c>
      <c r="M19" s="19">
        <f t="shared" si="10"/>
        <v>22.165955830513663</v>
      </c>
      <c r="N19" s="19">
        <f t="shared" si="1"/>
        <v>21.948205797790763</v>
      </c>
      <c r="O19" s="19">
        <f t="shared" si="1"/>
        <v>21.73052051510912</v>
      </c>
      <c r="P19" s="19">
        <f t="shared" si="1"/>
        <v>21.512932321389837</v>
      </c>
      <c r="Q19" s="19">
        <f t="shared" si="1"/>
        <v>21.295473512264611</v>
      </c>
      <c r="R19" s="19">
        <f t="shared" si="1"/>
        <v>21.078176325696017</v>
      </c>
      <c r="S19" s="19">
        <f t="shared" si="1"/>
        <v>20.861072927640603</v>
      </c>
      <c r="T19" s="19">
        <f t="shared" si="1"/>
        <v>20.64419539776544</v>
      </c>
      <c r="U19" s="19">
        <f t="shared" si="1"/>
        <v>20.427575715228731</v>
      </c>
      <c r="V19" s="19">
        <f t="shared" si="1"/>
        <v>20.211245744534938</v>
      </c>
      <c r="W19" s="19">
        <f t="shared" si="1"/>
        <v>20</v>
      </c>
      <c r="X19" s="19">
        <f t="shared" si="1"/>
        <v>20</v>
      </c>
      <c r="Y19" s="19">
        <f t="shared" si="1"/>
        <v>20</v>
      </c>
      <c r="Z19" s="19">
        <f t="shared" si="1"/>
        <v>20</v>
      </c>
      <c r="AA19" s="19">
        <f t="shared" si="1"/>
        <v>20</v>
      </c>
      <c r="AB19" s="19">
        <f t="shared" si="1"/>
        <v>20</v>
      </c>
      <c r="AC19" s="19">
        <f t="shared" si="1"/>
        <v>20</v>
      </c>
      <c r="AD19" s="19">
        <f t="shared" si="1"/>
        <v>20</v>
      </c>
      <c r="AE19" s="19">
        <f t="shared" si="1"/>
        <v>20</v>
      </c>
      <c r="AF19" s="19">
        <f t="shared" si="1"/>
        <v>20</v>
      </c>
      <c r="AG19" s="19">
        <f t="shared" si="2"/>
        <v>20</v>
      </c>
      <c r="AH19" s="19">
        <f t="shared" si="2"/>
        <v>20</v>
      </c>
      <c r="AI19" s="19">
        <f t="shared" si="2"/>
        <v>20</v>
      </c>
      <c r="AJ19" s="19">
        <f t="shared" si="2"/>
        <v>20</v>
      </c>
      <c r="AK19" s="19">
        <f t="shared" si="2"/>
        <v>20</v>
      </c>
      <c r="AL19" s="19">
        <f t="shared" si="2"/>
        <v>20</v>
      </c>
      <c r="AM19" s="19">
        <f t="shared" si="2"/>
        <v>20</v>
      </c>
      <c r="AN19" s="19">
        <f t="shared" si="2"/>
        <v>20</v>
      </c>
      <c r="AO19" s="19">
        <f t="shared" si="2"/>
        <v>20</v>
      </c>
      <c r="AP19" s="19">
        <f t="shared" si="2"/>
        <v>20</v>
      </c>
      <c r="AQ19" s="19">
        <f t="shared" si="2"/>
        <v>20</v>
      </c>
      <c r="AR19" s="19">
        <f t="shared" si="2"/>
        <v>20</v>
      </c>
      <c r="AS19" s="19">
        <f t="shared" si="2"/>
        <v>20</v>
      </c>
      <c r="AT19" s="19">
        <f t="shared" si="2"/>
        <v>20</v>
      </c>
      <c r="AU19" s="19">
        <f t="shared" si="2"/>
        <v>20</v>
      </c>
      <c r="AV19" s="19">
        <f t="shared" si="2"/>
        <v>20</v>
      </c>
      <c r="AW19" s="19">
        <f t="shared" si="2"/>
        <v>20</v>
      </c>
      <c r="AX19" s="19">
        <f t="shared" si="2"/>
        <v>20</v>
      </c>
      <c r="AY19" s="19">
        <f t="shared" si="2"/>
        <v>20</v>
      </c>
      <c r="AZ19" s="19">
        <f t="shared" si="2"/>
        <v>20</v>
      </c>
      <c r="BA19" s="19">
        <f t="shared" si="2"/>
        <v>20</v>
      </c>
      <c r="BB19" s="19">
        <f t="shared" si="2"/>
        <v>20</v>
      </c>
      <c r="BC19" s="19">
        <f t="shared" si="2"/>
        <v>20</v>
      </c>
      <c r="BD19" s="19">
        <f t="shared" si="2"/>
        <v>20</v>
      </c>
      <c r="BE19" s="19">
        <f t="shared" si="2"/>
        <v>20</v>
      </c>
      <c r="BF19" s="19">
        <f t="shared" si="2"/>
        <v>20</v>
      </c>
      <c r="BG19" s="19">
        <f t="shared" si="2"/>
        <v>20</v>
      </c>
      <c r="BH19" s="19">
        <f t="shared" si="2"/>
        <v>20</v>
      </c>
      <c r="BI19" s="19">
        <f t="shared" si="2"/>
        <v>20</v>
      </c>
      <c r="BJ19" s="19">
        <f t="shared" si="2"/>
        <v>20</v>
      </c>
      <c r="BK19" s="19">
        <f t="shared" si="2"/>
        <v>20</v>
      </c>
      <c r="BL19" s="19">
        <f t="shared" si="2"/>
        <v>20</v>
      </c>
      <c r="BM19" s="19">
        <f t="shared" si="2"/>
        <v>20</v>
      </c>
      <c r="BN19" s="19">
        <f t="shared" si="2"/>
        <v>20</v>
      </c>
      <c r="BO19" s="19">
        <f t="shared" si="2"/>
        <v>20</v>
      </c>
      <c r="BP19" s="19">
        <f t="shared" si="2"/>
        <v>20</v>
      </c>
      <c r="BQ19" s="19">
        <f t="shared" si="2"/>
        <v>20</v>
      </c>
      <c r="BR19" s="19">
        <f t="shared" si="2"/>
        <v>20</v>
      </c>
      <c r="BS19" s="19">
        <f t="shared" si="2"/>
        <v>20</v>
      </c>
    </row>
    <row r="20" spans="2:71" x14ac:dyDescent="0.4">
      <c r="B20" s="4">
        <f t="shared" si="11"/>
        <v>-1.4009999999999994</v>
      </c>
      <c r="C20" s="2">
        <f t="shared" si="3"/>
        <v>-1.4009999999999994</v>
      </c>
      <c r="E20" s="2">
        <f t="shared" si="4"/>
        <v>-0.59630185185185081</v>
      </c>
      <c r="F20" s="2">
        <f t="shared" si="5"/>
        <v>-3.5703759259259247</v>
      </c>
      <c r="G20" s="2">
        <f t="shared" si="6"/>
        <v>0.11722921226298434</v>
      </c>
      <c r="J20" s="1">
        <f t="shared" si="7"/>
        <v>0.11722921226298434</v>
      </c>
      <c r="K20" s="1">
        <f t="shared" si="8"/>
        <v>4.451916617423271E-2</v>
      </c>
      <c r="L20" s="18">
        <f t="shared" si="9"/>
        <v>23.423694348496134</v>
      </c>
      <c r="M20" s="19">
        <f t="shared" si="10"/>
        <v>23.195793688352314</v>
      </c>
      <c r="N20" s="19">
        <f t="shared" si="1"/>
        <v>22.967926914941202</v>
      </c>
      <c r="O20" s="19">
        <f t="shared" si="1"/>
        <v>22.740127899880321</v>
      </c>
      <c r="P20" s="19">
        <f t="shared" si="1"/>
        <v>22.512430484568057</v>
      </c>
      <c r="Q20" s="19">
        <f t="shared" si="1"/>
        <v>22.284868465102161</v>
      </c>
      <c r="R20" s="19">
        <f t="shared" si="1"/>
        <v>22.05747557723193</v>
      </c>
      <c r="S20" s="19">
        <f t="shared" si="1"/>
        <v>21.830285481355205</v>
      </c>
      <c r="T20" s="19">
        <f t="shared" si="1"/>
        <v>21.603331747571325</v>
      </c>
      <c r="U20" s="19">
        <f t="shared" si="1"/>
        <v>21.376647840801063</v>
      </c>
      <c r="V20" s="19">
        <f t="shared" si="1"/>
        <v>21.150267105984618</v>
      </c>
      <c r="W20" s="19">
        <f t="shared" si="1"/>
        <v>20.924222753368465</v>
      </c>
      <c r="X20" s="19">
        <f t="shared" si="1"/>
        <v>20.698547843891969</v>
      </c>
      <c r="Y20" s="19">
        <f t="shared" si="1"/>
        <v>20.473275274684418</v>
      </c>
      <c r="Z20" s="19">
        <f t="shared" si="1"/>
        <v>20.248437764683139</v>
      </c>
      <c r="AA20" s="19">
        <f t="shared" si="1"/>
        <v>20.024067840383118</v>
      </c>
      <c r="AB20" s="19">
        <f t="shared" si="1"/>
        <v>20</v>
      </c>
      <c r="AC20" s="19">
        <f t="shared" si="1"/>
        <v>20</v>
      </c>
      <c r="AD20" s="19">
        <f t="shared" si="1"/>
        <v>20</v>
      </c>
      <c r="AE20" s="19">
        <f t="shared" si="1"/>
        <v>20</v>
      </c>
      <c r="AF20" s="19">
        <f t="shared" si="1"/>
        <v>20</v>
      </c>
      <c r="AG20" s="19">
        <f t="shared" si="2"/>
        <v>20</v>
      </c>
      <c r="AH20" s="19">
        <f t="shared" si="2"/>
        <v>20</v>
      </c>
      <c r="AI20" s="19">
        <f t="shared" si="2"/>
        <v>20</v>
      </c>
      <c r="AJ20" s="19">
        <f t="shared" si="2"/>
        <v>20</v>
      </c>
      <c r="AK20" s="19">
        <f t="shared" si="2"/>
        <v>20</v>
      </c>
      <c r="AL20" s="19">
        <f t="shared" si="2"/>
        <v>20</v>
      </c>
      <c r="AM20" s="19">
        <f t="shared" si="2"/>
        <v>20</v>
      </c>
      <c r="AN20" s="19">
        <f t="shared" si="2"/>
        <v>20</v>
      </c>
      <c r="AO20" s="19">
        <f t="shared" si="2"/>
        <v>20</v>
      </c>
      <c r="AP20" s="19">
        <f t="shared" si="2"/>
        <v>20</v>
      </c>
      <c r="AQ20" s="19">
        <f t="shared" si="2"/>
        <v>20</v>
      </c>
      <c r="AR20" s="19">
        <f t="shared" si="2"/>
        <v>20</v>
      </c>
      <c r="AS20" s="19">
        <f t="shared" si="2"/>
        <v>20</v>
      </c>
      <c r="AT20" s="19">
        <f t="shared" si="2"/>
        <v>20</v>
      </c>
      <c r="AU20" s="19">
        <f t="shared" si="2"/>
        <v>20</v>
      </c>
      <c r="AV20" s="19">
        <f t="shared" si="2"/>
        <v>20</v>
      </c>
      <c r="AW20" s="19">
        <f t="shared" si="2"/>
        <v>20</v>
      </c>
      <c r="AX20" s="19">
        <f t="shared" si="2"/>
        <v>20</v>
      </c>
      <c r="AY20" s="19">
        <f t="shared" si="2"/>
        <v>20</v>
      </c>
      <c r="AZ20" s="19">
        <f t="shared" si="2"/>
        <v>20</v>
      </c>
      <c r="BA20" s="19">
        <f t="shared" si="2"/>
        <v>20</v>
      </c>
      <c r="BB20" s="19">
        <f t="shared" ref="BB20:BS20" si="12">IF((1-ERF(BB$10/SQRT(4*$F$4/($E$4*$C$4)*2*$D$4/$B$4)))*$L20&lt;20,20,(1-ERF(BB$10/SQRT(4*$F$4/($E$4*$C$4)*2*$D$4/$B$4)))*$L20)</f>
        <v>20</v>
      </c>
      <c r="BC20" s="19">
        <f t="shared" si="12"/>
        <v>20</v>
      </c>
      <c r="BD20" s="19">
        <f t="shared" si="12"/>
        <v>20</v>
      </c>
      <c r="BE20" s="19">
        <f t="shared" si="12"/>
        <v>20</v>
      </c>
      <c r="BF20" s="19">
        <f t="shared" si="12"/>
        <v>20</v>
      </c>
      <c r="BG20" s="19">
        <f t="shared" si="12"/>
        <v>20</v>
      </c>
      <c r="BH20" s="19">
        <f t="shared" si="12"/>
        <v>20</v>
      </c>
      <c r="BI20" s="19">
        <f t="shared" si="12"/>
        <v>20</v>
      </c>
      <c r="BJ20" s="19">
        <f t="shared" si="12"/>
        <v>20</v>
      </c>
      <c r="BK20" s="19">
        <f t="shared" si="12"/>
        <v>20</v>
      </c>
      <c r="BL20" s="19">
        <f t="shared" si="12"/>
        <v>20</v>
      </c>
      <c r="BM20" s="19">
        <f t="shared" si="12"/>
        <v>20</v>
      </c>
      <c r="BN20" s="19">
        <f t="shared" si="12"/>
        <v>20</v>
      </c>
      <c r="BO20" s="19">
        <f t="shared" si="12"/>
        <v>20</v>
      </c>
      <c r="BP20" s="19">
        <f t="shared" si="12"/>
        <v>20</v>
      </c>
      <c r="BQ20" s="19">
        <f t="shared" si="12"/>
        <v>20</v>
      </c>
      <c r="BR20" s="19">
        <f t="shared" si="12"/>
        <v>20</v>
      </c>
      <c r="BS20" s="19">
        <f t="shared" si="12"/>
        <v>20</v>
      </c>
    </row>
    <row r="21" spans="2:71" x14ac:dyDescent="0.4">
      <c r="B21" s="4">
        <f t="shared" si="11"/>
        <v>-1.3009999999999993</v>
      </c>
      <c r="C21" s="2">
        <f t="shared" si="3"/>
        <v>-1.3009999999999993</v>
      </c>
      <c r="E21" s="2">
        <f t="shared" si="4"/>
        <v>-0.44759814814814702</v>
      </c>
      <c r="F21" s="2">
        <f t="shared" si="5"/>
        <v>-3.4216722222222211</v>
      </c>
      <c r="G21" s="2">
        <f t="shared" si="6"/>
        <v>0.17035766079441028</v>
      </c>
      <c r="J21" s="1">
        <f t="shared" si="7"/>
        <v>0.17035766079441028</v>
      </c>
      <c r="K21" s="1">
        <f t="shared" si="8"/>
        <v>6.4695316666856587E-2</v>
      </c>
      <c r="L21" s="18">
        <f t="shared" si="9"/>
        <v>24.975317578492408</v>
      </c>
      <c r="M21" s="19">
        <f t="shared" si="10"/>
        <v>24.732320411659696</v>
      </c>
      <c r="N21" s="19">
        <f t="shared" si="1"/>
        <v>24.48935937627143</v>
      </c>
      <c r="O21" s="19">
        <f t="shared" si="1"/>
        <v>24.246470587655619</v>
      </c>
      <c r="P21" s="19">
        <f t="shared" si="1"/>
        <v>24.003690128919366</v>
      </c>
      <c r="Q21" s="19">
        <f t="shared" si="1"/>
        <v>23.761054034868355</v>
      </c>
      <c r="R21" s="19">
        <f t="shared" si="1"/>
        <v>23.518598275962237</v>
      </c>
      <c r="S21" s="19">
        <f t="shared" si="1"/>
        <v>23.276358742317811</v>
      </c>
      <c r="T21" s="19">
        <f t="shared" si="1"/>
        <v>23.034371227771839</v>
      </c>
      <c r="U21" s="19">
        <f t="shared" si="1"/>
        <v>22.792671414015341</v>
      </c>
      <c r="V21" s="19">
        <f t="shared" si="1"/>
        <v>22.551294854811044</v>
      </c>
      <c r="W21" s="19">
        <f t="shared" si="1"/>
        <v>22.310276960305622</v>
      </c>
      <c r="X21" s="19">
        <f t="shared" si="1"/>
        <v>22.069652981448293</v>
      </c>
      <c r="Y21" s="19">
        <f t="shared" si="1"/>
        <v>21.829457994527164</v>
      </c>
      <c r="Z21" s="19">
        <f t="shared" si="1"/>
        <v>21.589726885834661</v>
      </c>
      <c r="AA21" s="19">
        <f t="shared" si="1"/>
        <v>21.350494336473158</v>
      </c>
      <c r="AB21" s="19">
        <f t="shared" si="1"/>
        <v>21.111794807311899</v>
      </c>
      <c r="AC21" s="19">
        <f t="shared" si="1"/>
        <v>20.873662524106042</v>
      </c>
      <c r="AD21" s="19">
        <f t="shared" si="1"/>
        <v>20.636131462788526</v>
      </c>
      <c r="AE21" s="19">
        <f t="shared" si="1"/>
        <v>20.399235334945288</v>
      </c>
      <c r="AF21" s="19">
        <f t="shared" si="1"/>
        <v>20.163007573484176</v>
      </c>
      <c r="AG21" s="19">
        <f t="shared" ref="AG21:BS27" si="13">IF((1-ERF(AG$10/SQRT(4*$F$4/($E$4*$C$4)*2*$D$4/$B$4)))*$L21&lt;20,20,(1-ERF(AG$10/SQRT(4*$F$4/($E$4*$C$4)*2*$D$4/$B$4)))*$L21)</f>
        <v>20</v>
      </c>
      <c r="AH21" s="19">
        <f t="shared" si="13"/>
        <v>20</v>
      </c>
      <c r="AI21" s="19">
        <f t="shared" si="13"/>
        <v>20</v>
      </c>
      <c r="AJ21" s="19">
        <f t="shared" si="13"/>
        <v>20</v>
      </c>
      <c r="AK21" s="19">
        <f t="shared" si="13"/>
        <v>20</v>
      </c>
      <c r="AL21" s="19">
        <f t="shared" si="13"/>
        <v>20</v>
      </c>
      <c r="AM21" s="19">
        <f t="shared" si="13"/>
        <v>20</v>
      </c>
      <c r="AN21" s="19">
        <f t="shared" si="13"/>
        <v>20</v>
      </c>
      <c r="AO21" s="19">
        <f t="shared" si="13"/>
        <v>20</v>
      </c>
      <c r="AP21" s="19">
        <f t="shared" si="13"/>
        <v>20</v>
      </c>
      <c r="AQ21" s="19">
        <f t="shared" si="13"/>
        <v>20</v>
      </c>
      <c r="AR21" s="19">
        <f t="shared" si="13"/>
        <v>20</v>
      </c>
      <c r="AS21" s="19">
        <f t="shared" si="13"/>
        <v>20</v>
      </c>
      <c r="AT21" s="19">
        <f t="shared" si="13"/>
        <v>20</v>
      </c>
      <c r="AU21" s="19">
        <f t="shared" si="13"/>
        <v>20</v>
      </c>
      <c r="AV21" s="19">
        <f t="shared" si="13"/>
        <v>20</v>
      </c>
      <c r="AW21" s="19">
        <f t="shared" si="13"/>
        <v>20</v>
      </c>
      <c r="AX21" s="19">
        <f t="shared" si="13"/>
        <v>20</v>
      </c>
      <c r="AY21" s="19">
        <f t="shared" si="13"/>
        <v>20</v>
      </c>
      <c r="AZ21" s="19">
        <f t="shared" si="13"/>
        <v>20</v>
      </c>
      <c r="BA21" s="19">
        <f t="shared" si="13"/>
        <v>20</v>
      </c>
      <c r="BB21" s="19">
        <f t="shared" si="13"/>
        <v>20</v>
      </c>
      <c r="BC21" s="19">
        <f t="shared" si="13"/>
        <v>20</v>
      </c>
      <c r="BD21" s="19">
        <f t="shared" si="13"/>
        <v>20</v>
      </c>
      <c r="BE21" s="19">
        <f t="shared" si="13"/>
        <v>20</v>
      </c>
      <c r="BF21" s="19">
        <f t="shared" si="13"/>
        <v>20</v>
      </c>
      <c r="BG21" s="19">
        <f t="shared" si="13"/>
        <v>20</v>
      </c>
      <c r="BH21" s="19">
        <f t="shared" si="13"/>
        <v>20</v>
      </c>
      <c r="BI21" s="19">
        <f t="shared" si="13"/>
        <v>20</v>
      </c>
      <c r="BJ21" s="19">
        <f t="shared" si="13"/>
        <v>20</v>
      </c>
      <c r="BK21" s="19">
        <f t="shared" si="13"/>
        <v>20</v>
      </c>
      <c r="BL21" s="19">
        <f t="shared" si="13"/>
        <v>20</v>
      </c>
      <c r="BM21" s="19">
        <f t="shared" si="13"/>
        <v>20</v>
      </c>
      <c r="BN21" s="19">
        <f t="shared" si="13"/>
        <v>20</v>
      </c>
      <c r="BO21" s="19">
        <f t="shared" si="13"/>
        <v>20</v>
      </c>
      <c r="BP21" s="19">
        <f t="shared" si="13"/>
        <v>20</v>
      </c>
      <c r="BQ21" s="19">
        <f t="shared" si="13"/>
        <v>20</v>
      </c>
      <c r="BR21" s="19">
        <f t="shared" si="13"/>
        <v>20</v>
      </c>
      <c r="BS21" s="19">
        <f t="shared" si="13"/>
        <v>20</v>
      </c>
    </row>
    <row r="22" spans="2:71" x14ac:dyDescent="0.4">
      <c r="B22" s="4">
        <f t="shared" si="11"/>
        <v>-1.2009999999999992</v>
      </c>
      <c r="C22" s="2">
        <f t="shared" si="3"/>
        <v>-1.2009999999999992</v>
      </c>
      <c r="E22" s="2">
        <f t="shared" si="4"/>
        <v>-0.29889444444444319</v>
      </c>
      <c r="F22" s="2">
        <f t="shared" si="5"/>
        <v>-3.2729685185185171</v>
      </c>
      <c r="G22" s="2">
        <f t="shared" si="6"/>
        <v>0.25206594727385939</v>
      </c>
      <c r="J22" s="1">
        <f t="shared" si="7"/>
        <v>0.25206594727385939</v>
      </c>
      <c r="K22" s="1">
        <f t="shared" si="8"/>
        <v>9.5724995305574101E-2</v>
      </c>
      <c r="L22" s="18">
        <f t="shared" si="9"/>
        <v>27.361618682499092</v>
      </c>
      <c r="M22" s="19">
        <f t="shared" si="10"/>
        <v>27.095404016803315</v>
      </c>
      <c r="N22" s="19">
        <f t="shared" si="1"/>
        <v>26.829228934780584</v>
      </c>
      <c r="O22" s="19">
        <f t="shared" si="1"/>
        <v>26.563133002447653</v>
      </c>
      <c r="P22" s="19">
        <f t="shared" si="1"/>
        <v>26.297155750521771</v>
      </c>
      <c r="Q22" s="19">
        <f t="shared" si="1"/>
        <v>26.031336656803745</v>
      </c>
      <c r="R22" s="19">
        <f t="shared" si="1"/>
        <v>25.765715128600316</v>
      </c>
      <c r="S22" s="19">
        <f t="shared" si="1"/>
        <v>25.500330485198905</v>
      </c>
      <c r="T22" s="19">
        <f t="shared" si="1"/>
        <v>25.235221940407691</v>
      </c>
      <c r="U22" s="19">
        <f t="shared" si="1"/>
        <v>24.970428585173984</v>
      </c>
      <c r="V22" s="19">
        <f t="shared" si="1"/>
        <v>24.705989370293729</v>
      </c>
      <c r="W22" s="19">
        <f t="shared" si="1"/>
        <v>24.441943089224804</v>
      </c>
      <c r="X22" s="19">
        <f t="shared" si="1"/>
        <v>24.178328361016916</v>
      </c>
      <c r="Y22" s="19">
        <f t="shared" si="1"/>
        <v>23.915183613370413</v>
      </c>
      <c r="Z22" s="19">
        <f t="shared" si="1"/>
        <v>23.652547065836547</v>
      </c>
      <c r="AA22" s="19">
        <f t="shared" si="1"/>
        <v>23.390456713171382</v>
      </c>
      <c r="AB22" s="19">
        <f t="shared" si="1"/>
        <v>23.128950308855355</v>
      </c>
      <c r="AC22" s="19">
        <f t="shared" si="1"/>
        <v>22.868065348790523</v>
      </c>
      <c r="AD22" s="19">
        <f t="shared" si="1"/>
        <v>22.60783905518711</v>
      </c>
      <c r="AE22" s="19">
        <f t="shared" si="1"/>
        <v>22.348308360650954</v>
      </c>
      <c r="AF22" s="19">
        <f t="shared" si="1"/>
        <v>22.089509892483107</v>
      </c>
      <c r="AG22" s="19">
        <f t="shared" si="13"/>
        <v>21.831479957202799</v>
      </c>
      <c r="AH22" s="19">
        <f t="shared" si="13"/>
        <v>21.574254525304521</v>
      </c>
      <c r="AI22" s="19">
        <f t="shared" si="13"/>
        <v>21.317869216259943</v>
      </c>
      <c r="AJ22" s="19">
        <f t="shared" si="13"/>
        <v>21.062359283775052</v>
      </c>
      <c r="AK22" s="19">
        <f t="shared" si="13"/>
        <v>20.807759601312593</v>
      </c>
      <c r="AL22" s="19">
        <f t="shared" si="13"/>
        <v>20.554104647889723</v>
      </c>
      <c r="AM22" s="19">
        <f t="shared" si="13"/>
        <v>20.301428494160369</v>
      </c>
      <c r="AN22" s="19">
        <f t="shared" si="13"/>
        <v>20.04976478879178</v>
      </c>
      <c r="AO22" s="19">
        <f t="shared" si="13"/>
        <v>20</v>
      </c>
      <c r="AP22" s="19">
        <f t="shared" si="13"/>
        <v>20</v>
      </c>
      <c r="AQ22" s="19">
        <f t="shared" si="13"/>
        <v>20</v>
      </c>
      <c r="AR22" s="19">
        <f t="shared" si="13"/>
        <v>20</v>
      </c>
      <c r="AS22" s="19">
        <f t="shared" si="13"/>
        <v>20</v>
      </c>
      <c r="AT22" s="19">
        <f t="shared" si="13"/>
        <v>20</v>
      </c>
      <c r="AU22" s="19">
        <f t="shared" si="13"/>
        <v>20</v>
      </c>
      <c r="AV22" s="19">
        <f t="shared" si="13"/>
        <v>20</v>
      </c>
      <c r="AW22" s="19">
        <f t="shared" si="13"/>
        <v>20</v>
      </c>
      <c r="AX22" s="19">
        <f t="shared" si="13"/>
        <v>20</v>
      </c>
      <c r="AY22" s="19">
        <f t="shared" si="13"/>
        <v>20</v>
      </c>
      <c r="AZ22" s="19">
        <f t="shared" si="13"/>
        <v>20</v>
      </c>
      <c r="BA22" s="19">
        <f t="shared" si="13"/>
        <v>20</v>
      </c>
      <c r="BB22" s="19">
        <f t="shared" si="13"/>
        <v>20</v>
      </c>
      <c r="BC22" s="19">
        <f t="shared" si="13"/>
        <v>20</v>
      </c>
      <c r="BD22" s="19">
        <f t="shared" si="13"/>
        <v>20</v>
      </c>
      <c r="BE22" s="19">
        <f t="shared" si="13"/>
        <v>20</v>
      </c>
      <c r="BF22" s="19">
        <f t="shared" si="13"/>
        <v>20</v>
      </c>
      <c r="BG22" s="19">
        <f t="shared" si="13"/>
        <v>20</v>
      </c>
      <c r="BH22" s="19">
        <f t="shared" si="13"/>
        <v>20</v>
      </c>
      <c r="BI22" s="19">
        <f t="shared" si="13"/>
        <v>20</v>
      </c>
      <c r="BJ22" s="19">
        <f t="shared" si="13"/>
        <v>20</v>
      </c>
      <c r="BK22" s="19">
        <f t="shared" si="13"/>
        <v>20</v>
      </c>
      <c r="BL22" s="19">
        <f t="shared" si="13"/>
        <v>20</v>
      </c>
      <c r="BM22" s="19">
        <f t="shared" si="13"/>
        <v>20</v>
      </c>
      <c r="BN22" s="19">
        <f t="shared" si="13"/>
        <v>20</v>
      </c>
      <c r="BO22" s="19">
        <f t="shared" si="13"/>
        <v>20</v>
      </c>
      <c r="BP22" s="19">
        <f t="shared" si="13"/>
        <v>20</v>
      </c>
      <c r="BQ22" s="19">
        <f t="shared" si="13"/>
        <v>20</v>
      </c>
      <c r="BR22" s="19">
        <f t="shared" si="13"/>
        <v>20</v>
      </c>
      <c r="BS22" s="19">
        <f t="shared" si="13"/>
        <v>20</v>
      </c>
    </row>
    <row r="23" spans="2:71" x14ac:dyDescent="0.4">
      <c r="B23" s="4">
        <f t="shared" si="11"/>
        <v>-1.1009999999999991</v>
      </c>
      <c r="C23" s="2">
        <f t="shared" si="3"/>
        <v>-1.1009999999999991</v>
      </c>
      <c r="E23" s="2">
        <f t="shared" si="4"/>
        <v>-0.15019074074073938</v>
      </c>
      <c r="F23" s="2">
        <f t="shared" si="5"/>
        <v>-3.1242648148148131</v>
      </c>
      <c r="G23" s="2">
        <f t="shared" si="6"/>
        <v>0.3854930335029102</v>
      </c>
      <c r="J23" s="1">
        <f t="shared" si="7"/>
        <v>0.3854930335029102</v>
      </c>
      <c r="K23" s="1">
        <f t="shared" si="8"/>
        <v>0.14639549380426947</v>
      </c>
      <c r="L23" s="18">
        <f t="shared" si="9"/>
        <v>31.258374041000707</v>
      </c>
      <c r="M23" s="19">
        <f t="shared" si="10"/>
        <v>30.954245922994254</v>
      </c>
      <c r="N23" s="19">
        <f t="shared" si="1"/>
        <v>30.650163026042616</v>
      </c>
      <c r="O23" s="19">
        <f t="shared" si="1"/>
        <v>30.346170551029733</v>
      </c>
      <c r="P23" s="19">
        <f t="shared" si="1"/>
        <v>30.042313658512828</v>
      </c>
      <c r="Q23" s="19">
        <f t="shared" si="1"/>
        <v>29.738637448596471</v>
      </c>
      <c r="R23" s="19">
        <f t="shared" si="1"/>
        <v>29.435186940851633</v>
      </c>
      <c r="S23" s="19">
        <f t="shared" si="1"/>
        <v>29.132007054294526</v>
      </c>
      <c r="T23" s="19">
        <f t="shared" si="1"/>
        <v>28.829142587440099</v>
      </c>
      <c r="U23" s="19">
        <f t="shared" si="1"/>
        <v>28.526638198444985</v>
      </c>
      <c r="V23" s="19">
        <f t="shared" si="1"/>
        <v>28.224538385354514</v>
      </c>
      <c r="W23" s="19">
        <f t="shared" si="1"/>
        <v>27.922887466468392</v>
      </c>
      <c r="X23" s="19">
        <f t="shared" si="1"/>
        <v>27.621729560839459</v>
      </c>
      <c r="Y23" s="19">
        <f t="shared" si="1"/>
        <v>27.32110856891984</v>
      </c>
      <c r="Z23" s="19">
        <f t="shared" si="1"/>
        <v>27.021068153368638</v>
      </c>
      <c r="AA23" s="19">
        <f t="shared" si="1"/>
        <v>26.721651720035123</v>
      </c>
      <c r="AB23" s="19">
        <f t="shared" si="1"/>
        <v>26.422902399131242</v>
      </c>
      <c r="AC23" s="19">
        <f t="shared" si="1"/>
        <v>26.124863026607056</v>
      </c>
      <c r="AD23" s="19">
        <f t="shared" si="1"/>
        <v>25.827576125742471</v>
      </c>
      <c r="AE23" s="19">
        <f t="shared" si="1"/>
        <v>25.531083888968453</v>
      </c>
      <c r="AF23" s="19">
        <f t="shared" si="1"/>
        <v>25.235428159930652</v>
      </c>
      <c r="AG23" s="19">
        <f t="shared" si="13"/>
        <v>24.940650415808157</v>
      </c>
      <c r="AH23" s="19">
        <f t="shared" si="13"/>
        <v>24.646791749899727</v>
      </c>
      <c r="AI23" s="19">
        <f t="shared" si="13"/>
        <v>24.35389285448975</v>
      </c>
      <c r="AJ23" s="19">
        <f t="shared" si="13"/>
        <v>24.061994004005733</v>
      </c>
      <c r="AK23" s="19">
        <f t="shared" si="13"/>
        <v>23.771135038478892</v>
      </c>
      <c r="AL23" s="19">
        <f t="shared" si="13"/>
        <v>23.481355347319166</v>
      </c>
      <c r="AM23" s="19">
        <f t="shared" si="13"/>
        <v>23.19269385341547</v>
      </c>
      <c r="AN23" s="19">
        <f t="shared" si="13"/>
        <v>22.905188997572012</v>
      </c>
      <c r="AO23" s="19">
        <f t="shared" si="13"/>
        <v>22.618878723290699</v>
      </c>
      <c r="AP23" s="19">
        <f t="shared" si="13"/>
        <v>22.333800461909778</v>
      </c>
      <c r="AQ23" s="19">
        <f t="shared" si="13"/>
        <v>22.049991118108153</v>
      </c>
      <c r="AR23" s="19">
        <f t="shared" si="13"/>
        <v>21.767487055784642</v>
      </c>
      <c r="AS23" s="19">
        <f t="shared" si="13"/>
        <v>21.48632408432098</v>
      </c>
      <c r="AT23" s="19">
        <f t="shared" si="13"/>
        <v>21.206537445237032</v>
      </c>
      <c r="AU23" s="19">
        <f t="shared" si="13"/>
        <v>20.928161799246304</v>
      </c>
      <c r="AV23" s="19">
        <f t="shared" si="13"/>
        <v>20.65123121371937</v>
      </c>
      <c r="AW23" s="19">
        <f t="shared" si="13"/>
        <v>20.375779150562536</v>
      </c>
      <c r="AX23" s="19">
        <f t="shared" si="13"/>
        <v>20.101838454518585</v>
      </c>
      <c r="AY23" s="19">
        <f t="shared" si="13"/>
        <v>20</v>
      </c>
      <c r="AZ23" s="19">
        <f t="shared" si="13"/>
        <v>20</v>
      </c>
      <c r="BA23" s="19">
        <f t="shared" si="13"/>
        <v>20</v>
      </c>
      <c r="BB23" s="19">
        <f t="shared" si="13"/>
        <v>20</v>
      </c>
      <c r="BC23" s="19">
        <f t="shared" si="13"/>
        <v>20</v>
      </c>
      <c r="BD23" s="19">
        <f t="shared" si="13"/>
        <v>20</v>
      </c>
      <c r="BE23" s="19">
        <f t="shared" si="13"/>
        <v>20</v>
      </c>
      <c r="BF23" s="19">
        <f t="shared" si="13"/>
        <v>20</v>
      </c>
      <c r="BG23" s="19">
        <f t="shared" si="13"/>
        <v>20</v>
      </c>
      <c r="BH23" s="19">
        <f t="shared" si="13"/>
        <v>20</v>
      </c>
      <c r="BI23" s="19">
        <f t="shared" si="13"/>
        <v>20</v>
      </c>
      <c r="BJ23" s="19">
        <f t="shared" si="13"/>
        <v>20</v>
      </c>
      <c r="BK23" s="19">
        <f t="shared" si="13"/>
        <v>20</v>
      </c>
      <c r="BL23" s="19">
        <f t="shared" si="13"/>
        <v>20</v>
      </c>
      <c r="BM23" s="19">
        <f t="shared" si="13"/>
        <v>20</v>
      </c>
      <c r="BN23" s="19">
        <f t="shared" si="13"/>
        <v>20</v>
      </c>
      <c r="BO23" s="19">
        <f t="shared" si="13"/>
        <v>20</v>
      </c>
      <c r="BP23" s="19">
        <f t="shared" si="13"/>
        <v>20</v>
      </c>
      <c r="BQ23" s="19">
        <f t="shared" si="13"/>
        <v>20</v>
      </c>
      <c r="BR23" s="19">
        <f t="shared" si="13"/>
        <v>20</v>
      </c>
      <c r="BS23" s="19">
        <f t="shared" si="13"/>
        <v>20</v>
      </c>
    </row>
    <row r="24" spans="2:71" x14ac:dyDescent="0.4">
      <c r="B24" s="4">
        <f t="shared" si="11"/>
        <v>-1.000999999999999</v>
      </c>
      <c r="C24" s="2">
        <f t="shared" si="3"/>
        <v>-1.000999999999999</v>
      </c>
      <c r="E24" s="2">
        <f t="shared" si="4"/>
        <v>-1.4870370370355524E-3</v>
      </c>
      <c r="F24" s="2">
        <f t="shared" si="5"/>
        <v>-2.9755611111111095</v>
      </c>
      <c r="G24" s="2">
        <f t="shared" si="6"/>
        <v>0.66428332539088586</v>
      </c>
      <c r="H24" s="15"/>
      <c r="J24" s="1">
        <f t="shared" si="7"/>
        <v>0.66428332539088586</v>
      </c>
      <c r="K24" s="1">
        <f t="shared" si="8"/>
        <v>0.25226937193355742</v>
      </c>
      <c r="L24" s="18">
        <f t="shared" si="9"/>
        <v>39.400480674040296</v>
      </c>
      <c r="M24" s="19">
        <f t="shared" si="10"/>
        <v>39.017133990037223</v>
      </c>
      <c r="N24" s="19">
        <f t="shared" si="1"/>
        <v>38.633844306161336</v>
      </c>
      <c r="O24" s="19">
        <f t="shared" si="1"/>
        <v>38.250668597114917</v>
      </c>
      <c r="P24" s="19">
        <f t="shared" si="1"/>
        <v>37.867663786769285</v>
      </c>
      <c r="Q24" s="19">
        <f t="shared" si="1"/>
        <v>37.484886722796567</v>
      </c>
      <c r="R24" s="19">
        <f t="shared" si="1"/>
        <v>37.102394151358084</v>
      </c>
      <c r="S24" s="19">
        <f t="shared" si="1"/>
        <v>36.720242691868137</v>
      </c>
      <c r="T24" s="19">
        <f t="shared" si="1"/>
        <v>36.338488811851889</v>
      </c>
      <c r="U24" s="19">
        <f t="shared" si="1"/>
        <v>35.957188801915962</v>
      </c>
      <c r="V24" s="19">
        <f t="shared" si="1"/>
        <v>35.576398750850302</v>
      </c>
      <c r="W24" s="19">
        <f t="shared" si="1"/>
        <v>35.196174520879488</v>
      </c>
      <c r="X24" s="19">
        <f t="shared" si="1"/>
        <v>34.816571723081907</v>
      </c>
      <c r="Y24" s="19">
        <f t="shared" si="1"/>
        <v>34.437645692994622</v>
      </c>
      <c r="Z24" s="19">
        <f t="shared" si="1"/>
        <v>34.059451466421933</v>
      </c>
      <c r="AA24" s="19">
        <f t="shared" si="1"/>
        <v>33.682043755465081</v>
      </c>
      <c r="AB24" s="19">
        <f t="shared" si="1"/>
        <v>33.305476924790632</v>
      </c>
      <c r="AC24" s="19">
        <f t="shared" si="1"/>
        <v>32.929804968154642</v>
      </c>
      <c r="AD24" s="19">
        <f t="shared" si="1"/>
        <v>32.555081485199437</v>
      </c>
      <c r="AE24" s="19">
        <f t="shared" si="1"/>
        <v>32.181359658539648</v>
      </c>
      <c r="AF24" s="19">
        <f t="shared" si="1"/>
        <v>31.808692231153838</v>
      </c>
      <c r="AG24" s="19">
        <f t="shared" si="13"/>
        <v>31.437131484097662</v>
      </c>
      <c r="AH24" s="19">
        <f t="shared" si="13"/>
        <v>31.066729214554222</v>
      </c>
      <c r="AI24" s="19">
        <f t="shared" si="13"/>
        <v>30.697536714236982</v>
      </c>
      <c r="AJ24" s="19">
        <f t="shared" si="13"/>
        <v>30.329604748160158</v>
      </c>
      <c r="AK24" s="19">
        <f t="shared" si="13"/>
        <v>29.962983533791178</v>
      </c>
      <c r="AL24" s="19">
        <f t="shared" si="13"/>
        <v>29.597722720599414</v>
      </c>
      <c r="AM24" s="19">
        <f t="shared" si="13"/>
        <v>29.23387137001496</v>
      </c>
      <c r="AN24" s="19">
        <f t="shared" si="13"/>
        <v>28.871477935810908</v>
      </c>
      <c r="AO24" s="19">
        <f t="shared" si="13"/>
        <v>28.510590244921953</v>
      </c>
      <c r="AP24" s="19">
        <f t="shared" si="13"/>
        <v>28.151255478711946</v>
      </c>
      <c r="AQ24" s="19">
        <f t="shared" si="13"/>
        <v>27.793520154702431</v>
      </c>
      <c r="AR24" s="19">
        <f t="shared" si="13"/>
        <v>27.437430108773764</v>
      </c>
      <c r="AS24" s="19">
        <f t="shared" si="13"/>
        <v>27.083030477849935</v>
      </c>
      <c r="AT24" s="19">
        <f t="shared" si="13"/>
        <v>26.730365683077746</v>
      </c>
      <c r="AU24" s="19">
        <f t="shared" si="13"/>
        <v>26.379479413510602</v>
      </c>
      <c r="AV24" s="19">
        <f t="shared" si="13"/>
        <v>26.030414610306419</v>
      </c>
      <c r="AW24" s="19">
        <f t="shared" si="13"/>
        <v>25.683213451448964</v>
      </c>
      <c r="AX24" s="19">
        <f t="shared" si="13"/>
        <v>25.337917337001183</v>
      </c>
      <c r="AY24" s="19">
        <f t="shared" si="13"/>
        <v>24.994566874898659</v>
      </c>
      <c r="AZ24" s="19">
        <f t="shared" si="13"/>
        <v>24.653201867290932</v>
      </c>
      <c r="BA24" s="19">
        <f t="shared" si="13"/>
        <v>24.313861297437541</v>
      </c>
      <c r="BB24" s="19">
        <f t="shared" si="13"/>
        <v>23.97658331716551</v>
      </c>
      <c r="BC24" s="19">
        <f t="shared" si="13"/>
        <v>23.641405234894268</v>
      </c>
      <c r="BD24" s="19">
        <f t="shared" si="13"/>
        <v>23.308363504233352</v>
      </c>
      <c r="BE24" s="19">
        <f t="shared" si="13"/>
        <v>22.977493713157973</v>
      </c>
      <c r="BF24" s="19">
        <f t="shared" si="13"/>
        <v>22.648830573766741</v>
      </c>
      <c r="BG24" s="19">
        <f t="shared" si="13"/>
        <v>22.322407912625373</v>
      </c>
      <c r="BH24" s="19">
        <f t="shared" si="13"/>
        <v>21.998258661699737</v>
      </c>
      <c r="BI24" s="19">
        <f t="shared" si="13"/>
        <v>21.676414849880921</v>
      </c>
      <c r="BJ24" s="19">
        <f t="shared" si="13"/>
        <v>21.35690759510457</v>
      </c>
      <c r="BK24" s="19">
        <f t="shared" si="13"/>
        <v>20</v>
      </c>
      <c r="BL24" s="19">
        <f t="shared" si="13"/>
        <v>20</v>
      </c>
      <c r="BM24" s="19">
        <f t="shared" si="13"/>
        <v>20</v>
      </c>
      <c r="BN24" s="19">
        <f t="shared" si="13"/>
        <v>20</v>
      </c>
      <c r="BO24" s="19">
        <f t="shared" si="13"/>
        <v>20</v>
      </c>
      <c r="BP24" s="19">
        <f t="shared" si="13"/>
        <v>20</v>
      </c>
      <c r="BQ24" s="19">
        <f t="shared" si="13"/>
        <v>20</v>
      </c>
      <c r="BR24" s="19">
        <f t="shared" si="13"/>
        <v>20</v>
      </c>
      <c r="BS24" s="19">
        <f t="shared" si="13"/>
        <v>20</v>
      </c>
    </row>
    <row r="25" spans="2:71" x14ac:dyDescent="0.4">
      <c r="B25" s="4">
        <f t="shared" si="11"/>
        <v>-0.90099999999999902</v>
      </c>
      <c r="C25" s="2">
        <f t="shared" si="3"/>
        <v>-0.90099999999999902</v>
      </c>
      <c r="E25" s="2">
        <f t="shared" si="4"/>
        <v>0.14721666666666811</v>
      </c>
      <c r="F25" s="2">
        <f t="shared" si="5"/>
        <v>-2.8268574074074055</v>
      </c>
      <c r="H25" s="15">
        <f t="shared" ref="H25:H44" si="14">(((C25+1)*EXP(E25))*(BESSELK(E25,0)+BESSELK(E25,1)))+(((1-C25)*EXP(F25))*(BESSELK(-F25,0)-BESSELK(-F25,1)))</f>
        <v>0.99183363146205727</v>
      </c>
      <c r="J25" s="1">
        <f t="shared" si="7"/>
        <v>0.99183363146205727</v>
      </c>
      <c r="K25" s="1">
        <f t="shared" si="8"/>
        <v>0.37666043645500419</v>
      </c>
      <c r="L25" s="18">
        <f t="shared" si="9"/>
        <v>48.96662984536033</v>
      </c>
      <c r="M25" s="19">
        <f t="shared" si="10"/>
        <v>48.490209384063959</v>
      </c>
      <c r="N25" s="19">
        <f t="shared" si="1"/>
        <v>48.013859762109689</v>
      </c>
      <c r="O25" s="19">
        <f t="shared" si="1"/>
        <v>47.537651787241714</v>
      </c>
      <c r="P25" s="19">
        <f t="shared" si="1"/>
        <v>47.061656204031898</v>
      </c>
      <c r="Q25" s="19">
        <f t="shared" si="1"/>
        <v>46.585943662352292</v>
      </c>
      <c r="R25" s="19">
        <f t="shared" si="1"/>
        <v>46.11058468591807</v>
      </c>
      <c r="S25" s="19">
        <f t="shared" si="1"/>
        <v>45.635649640924129</v>
      </c>
      <c r="T25" s="19">
        <f t="shared" si="1"/>
        <v>45.161208704798639</v>
      </c>
      <c r="U25" s="19">
        <f t="shared" si="1"/>
        <v>44.687331835096735</v>
      </c>
      <c r="V25" s="19">
        <f t="shared" si="1"/>
        <v>44.214088738557223</v>
      </c>
      <c r="W25" s="19">
        <f t="shared" si="1"/>
        <v>43.741548840345139</v>
      </c>
      <c r="X25" s="19">
        <f t="shared" si="1"/>
        <v>43.26978125350287</v>
      </c>
      <c r="Y25" s="19">
        <f t="shared" si="1"/>
        <v>42.79885474863206</v>
      </c>
      <c r="Z25" s="19">
        <f t="shared" si="1"/>
        <v>42.328837723828634</v>
      </c>
      <c r="AA25" s="19">
        <f t="shared" si="1"/>
        <v>41.859798174892745</v>
      </c>
      <c r="AB25" s="19">
        <f t="shared" si="1"/>
        <v>41.391803665835269</v>
      </c>
      <c r="AC25" s="19">
        <f t="shared" si="1"/>
        <v>40.924921299702184</v>
      </c>
      <c r="AD25" s="19">
        <f t="shared" si="1"/>
        <v>40.45921768973782</v>
      </c>
      <c r="AE25" s="19">
        <f t="shared" si="1"/>
        <v>39.994758930907523</v>
      </c>
      <c r="AF25" s="19">
        <f t="shared" si="1"/>
        <v>39.531610571800151</v>
      </c>
      <c r="AG25" s="19">
        <f t="shared" si="13"/>
        <v>39.06983758693012</v>
      </c>
      <c r="AH25" s="19">
        <f t="shared" si="13"/>
        <v>38.609504349458604</v>
      </c>
      <c r="AI25" s="19">
        <f t="shared" si="13"/>
        <v>38.150674604352766</v>
      </c>
      <c r="AJ25" s="19">
        <f t="shared" si="13"/>
        <v>37.69341144200181</v>
      </c>
      <c r="AK25" s="19">
        <f t="shared" si="13"/>
        <v>37.237777272307767</v>
      </c>
      <c r="AL25" s="19">
        <f t="shared" si="13"/>
        <v>36.783833799268855</v>
      </c>
      <c r="AM25" s="19">
        <f t="shared" si="13"/>
        <v>36.331641996072349</v>
      </c>
      <c r="AN25" s="19">
        <f t="shared" si="13"/>
        <v>35.881262080713846</v>
      </c>
      <c r="AO25" s="19">
        <f t="shared" si="13"/>
        <v>35.432753492158746</v>
      </c>
      <c r="AP25" s="19">
        <f t="shared" si="13"/>
        <v>34.986174867061727</v>
      </c>
      <c r="AQ25" s="19">
        <f t="shared" si="13"/>
        <v>34.541584017059094</v>
      </c>
      <c r="AR25" s="19">
        <f t="shared" si="13"/>
        <v>34.099037906648448</v>
      </c>
      <c r="AS25" s="19">
        <f t="shared" si="13"/>
        <v>33.658592631669521</v>
      </c>
      <c r="AT25" s="19">
        <f t="shared" si="13"/>
        <v>33.220303398399388</v>
      </c>
      <c r="AU25" s="19">
        <f t="shared" si="13"/>
        <v>32.784224503274793</v>
      </c>
      <c r="AV25" s="19">
        <f t="shared" si="13"/>
        <v>32.350409313253408</v>
      </c>
      <c r="AW25" s="19">
        <f t="shared" si="13"/>
        <v>31.91891024682565</v>
      </c>
      <c r="AX25" s="19">
        <f t="shared" si="13"/>
        <v>31.489778755687627</v>
      </c>
      <c r="AY25" s="19">
        <f t="shared" si="13"/>
        <v>31.063065307085338</v>
      </c>
      <c r="AZ25" s="19">
        <f t="shared" si="13"/>
        <v>30.638819366839751</v>
      </c>
      <c r="BA25" s="19">
        <f t="shared" si="13"/>
        <v>30.217089383061339</v>
      </c>
      <c r="BB25" s="19">
        <f t="shared" si="13"/>
        <v>29.797922770562302</v>
      </c>
      <c r="BC25" s="19">
        <f t="shared" si="13"/>
        <v>29.381365895974035</v>
      </c>
      <c r="BD25" s="19">
        <f t="shared" si="13"/>
        <v>28.96746406357644</v>
      </c>
      <c r="BE25" s="19">
        <f t="shared" si="13"/>
        <v>28.556261501845398</v>
      </c>
      <c r="BF25" s="19">
        <f t="shared" si="13"/>
        <v>28.147801350723739</v>
      </c>
      <c r="BG25" s="19">
        <f t="shared" si="13"/>
        <v>27.742125649620476</v>
      </c>
      <c r="BH25" s="19">
        <f t="shared" si="13"/>
        <v>27.339275326142463</v>
      </c>
      <c r="BI25" s="19">
        <f t="shared" si="13"/>
        <v>26.939290185561795</v>
      </c>
      <c r="BJ25" s="19">
        <f t="shared" si="13"/>
        <v>26.542208901021809</v>
      </c>
      <c r="BK25" s="19">
        <f t="shared" si="13"/>
        <v>20</v>
      </c>
      <c r="BL25" s="19">
        <f t="shared" si="13"/>
        <v>20</v>
      </c>
      <c r="BM25" s="19">
        <f t="shared" si="13"/>
        <v>20</v>
      </c>
      <c r="BN25" s="19">
        <f t="shared" si="13"/>
        <v>20</v>
      </c>
      <c r="BO25" s="19">
        <f t="shared" si="13"/>
        <v>20</v>
      </c>
      <c r="BP25" s="19">
        <f t="shared" si="13"/>
        <v>20</v>
      </c>
      <c r="BQ25" s="19">
        <f t="shared" si="13"/>
        <v>20</v>
      </c>
      <c r="BR25" s="19">
        <f t="shared" si="13"/>
        <v>20</v>
      </c>
      <c r="BS25" s="19">
        <f t="shared" si="13"/>
        <v>20</v>
      </c>
    </row>
    <row r="26" spans="2:71" x14ac:dyDescent="0.4">
      <c r="B26" s="4">
        <f t="shared" si="11"/>
        <v>-0.80099999999999905</v>
      </c>
      <c r="C26" s="2">
        <f t="shared" si="3"/>
        <v>-0.80099999999999905</v>
      </c>
      <c r="E26" s="2">
        <f t="shared" si="4"/>
        <v>0.29592037037037178</v>
      </c>
      <c r="F26" s="2">
        <f t="shared" si="5"/>
        <v>-2.678153703703702</v>
      </c>
      <c r="H26" s="15">
        <f t="shared" si="14"/>
        <v>1.19979871300094</v>
      </c>
      <c r="J26" s="1">
        <f t="shared" si="7"/>
        <v>1.19979871300094</v>
      </c>
      <c r="K26" s="1">
        <f t="shared" si="8"/>
        <v>0.45563761155277427</v>
      </c>
      <c r="L26" s="18">
        <f t="shared" si="9"/>
        <v>55.0402770242899</v>
      </c>
      <c r="M26" s="19">
        <f t="shared" si="10"/>
        <v>54.504763057888624</v>
      </c>
      <c r="N26" s="19">
        <f t="shared" si="1"/>
        <v>53.969328717490313</v>
      </c>
      <c r="O26" s="19">
        <f t="shared" si="1"/>
        <v>53.434053593580735</v>
      </c>
      <c r="P26" s="19">
        <f t="shared" si="1"/>
        <v>52.899017205637669</v>
      </c>
      <c r="Q26" s="19">
        <f t="shared" si="1"/>
        <v>52.364298966692836</v>
      </c>
      <c r="R26" s="19">
        <f t="shared" si="1"/>
        <v>51.829978147973037</v>
      </c>
      <c r="S26" s="19">
        <f t="shared" si="1"/>
        <v>51.296133843646523</v>
      </c>
      <c r="T26" s="19">
        <f t="shared" si="1"/>
        <v>50.76284493570089</v>
      </c>
      <c r="U26" s="19">
        <f t="shared" si="1"/>
        <v>50.230190058978394</v>
      </c>
      <c r="V26" s="19">
        <f t="shared" si="1"/>
        <v>49.698247566394627</v>
      </c>
      <c r="W26" s="19">
        <f t="shared" si="1"/>
        <v>49.167095494365988</v>
      </c>
      <c r="X26" s="19">
        <f t="shared" si="1"/>
        <v>48.636811528471618</v>
      </c>
      <c r="Y26" s="19">
        <f t="shared" si="1"/>
        <v>48.107472969374804</v>
      </c>
      <c r="Z26" s="19">
        <f t="shared" si="1"/>
        <v>47.579156699028822</v>
      </c>
      <c r="AA26" s="19">
        <f t="shared" si="1"/>
        <v>47.051939147191824</v>
      </c>
      <c r="AB26" s="19">
        <f t="shared" si="1"/>
        <v>46.525896258275083</v>
      </c>
      <c r="AC26" s="19">
        <f t="shared" si="1"/>
        <v>46.001103458548528</v>
      </c>
      <c r="AD26" s="19">
        <f t="shared" si="1"/>
        <v>45.477635623727146</v>
      </c>
      <c r="AE26" s="19">
        <f t="shared" si="1"/>
        <v>44.955567046961505</v>
      </c>
      <c r="AF26" s="19">
        <f t="shared" si="1"/>
        <v>44.434971407255034</v>
      </c>
      <c r="AG26" s="19">
        <f t="shared" si="13"/>
        <v>43.915921738330603</v>
      </c>
      <c r="AH26" s="19">
        <f t="shared" si="13"/>
        <v>43.398490397968075</v>
      </c>
      <c r="AI26" s="19">
        <f t="shared" si="13"/>
        <v>42.882749037834373</v>
      </c>
      <c r="AJ26" s="19">
        <f t="shared" si="13"/>
        <v>42.36876857382692</v>
      </c>
      <c r="AK26" s="19">
        <f t="shared" si="13"/>
        <v>41.856619156950757</v>
      </c>
      <c r="AL26" s="19">
        <f t="shared" si="13"/>
        <v>41.346370144749294</v>
      </c>
      <c r="AM26" s="19">
        <f t="shared" si="13"/>
        <v>40.838090073307797</v>
      </c>
      <c r="AN26" s="19">
        <f t="shared" si="13"/>
        <v>40.331846629848577</v>
      </c>
      <c r="AO26" s="19">
        <f t="shared" si="13"/>
        <v>39.827706625935583</v>
      </c>
      <c r="AP26" s="19">
        <f t="shared" si="13"/>
        <v>39.32573597130628</v>
      </c>
      <c r="AQ26" s="19">
        <f t="shared" si="13"/>
        <v>38.825999648347384</v>
      </c>
      <c r="AR26" s="19">
        <f t="shared" si="13"/>
        <v>38.328561687230852</v>
      </c>
      <c r="AS26" s="19">
        <f t="shared" si="13"/>
        <v>37.833485141725518</v>
      </c>
      <c r="AT26" s="19">
        <f t="shared" si="13"/>
        <v>37.340832065699345</v>
      </c>
      <c r="AU26" s="19">
        <f t="shared" si="13"/>
        <v>36.85066349032661</v>
      </c>
      <c r="AV26" s="19">
        <f t="shared" si="13"/>
        <v>36.363039402013243</v>
      </c>
      <c r="AW26" s="19">
        <f t="shared" si="13"/>
        <v>35.87801872105338</v>
      </c>
      <c r="AX26" s="19">
        <f t="shared" si="13"/>
        <v>35.395659281029118</v>
      </c>
      <c r="AY26" s="19">
        <f t="shared" si="13"/>
        <v>34.916017808964739</v>
      </c>
      <c r="AZ26" s="19">
        <f t="shared" si="13"/>
        <v>34.4391499062463</v>
      </c>
      <c r="BA26" s="19">
        <f t="shared" si="13"/>
        <v>33.965110030316126</v>
      </c>
      <c r="BB26" s="19">
        <f t="shared" si="13"/>
        <v>33.493951477151654</v>
      </c>
      <c r="BC26" s="19">
        <f t="shared" si="13"/>
        <v>33.025726364536872</v>
      </c>
      <c r="BD26" s="19">
        <f t="shared" si="13"/>
        <v>32.560485616133931</v>
      </c>
      <c r="BE26" s="19">
        <f t="shared" si="13"/>
        <v>32.0982789463621</v>
      </c>
      <c r="BF26" s="19">
        <f t="shared" si="13"/>
        <v>31.639154846089767</v>
      </c>
      <c r="BG26" s="19">
        <f t="shared" si="13"/>
        <v>31.183160569145212</v>
      </c>
      <c r="BH26" s="19">
        <f t="shared" si="13"/>
        <v>30.730342119650558</v>
      </c>
      <c r="BI26" s="19">
        <f t="shared" si="13"/>
        <v>30.280744240182745</v>
      </c>
      <c r="BJ26" s="19">
        <f t="shared" si="13"/>
        <v>29.834410400764703</v>
      </c>
      <c r="BK26" s="19">
        <f t="shared" si="13"/>
        <v>20</v>
      </c>
      <c r="BL26" s="19">
        <f t="shared" si="13"/>
        <v>20</v>
      </c>
      <c r="BM26" s="19">
        <f t="shared" si="13"/>
        <v>20</v>
      </c>
      <c r="BN26" s="19">
        <f t="shared" si="13"/>
        <v>20</v>
      </c>
      <c r="BO26" s="19">
        <f t="shared" si="13"/>
        <v>20</v>
      </c>
      <c r="BP26" s="19">
        <f t="shared" si="13"/>
        <v>20</v>
      </c>
      <c r="BQ26" s="19">
        <f t="shared" si="13"/>
        <v>20</v>
      </c>
      <c r="BR26" s="19">
        <f t="shared" si="13"/>
        <v>20</v>
      </c>
      <c r="BS26" s="19">
        <f t="shared" si="13"/>
        <v>20</v>
      </c>
    </row>
    <row r="27" spans="2:71" x14ac:dyDescent="0.4">
      <c r="B27" s="4">
        <f t="shared" si="11"/>
        <v>-0.70099999999999907</v>
      </c>
      <c r="C27" s="2">
        <f t="shared" si="3"/>
        <v>-0.70099999999999907</v>
      </c>
      <c r="E27" s="2">
        <f t="shared" si="4"/>
        <v>0.44462407407407545</v>
      </c>
      <c r="F27" s="2">
        <f t="shared" si="5"/>
        <v>-2.5294499999999984</v>
      </c>
      <c r="H27" s="15">
        <f t="shared" si="14"/>
        <v>1.3711799352116993</v>
      </c>
      <c r="J27" s="1">
        <f t="shared" si="7"/>
        <v>1.3711799352116993</v>
      </c>
      <c r="K27" s="1">
        <f t="shared" si="8"/>
        <v>0.52072163765394619</v>
      </c>
      <c r="L27" s="18">
        <f t="shared" si="9"/>
        <v>60.045487846700318</v>
      </c>
      <c r="M27" s="19">
        <f t="shared" si="10"/>
        <v>59.461275718787228</v>
      </c>
      <c r="N27" s="19">
        <f t="shared" si="1"/>
        <v>58.877150457845964</v>
      </c>
      <c r="O27" s="19">
        <f t="shared" si="1"/>
        <v>58.293198892101316</v>
      </c>
      <c r="P27" s="19">
        <f t="shared" si="1"/>
        <v>57.709507772312797</v>
      </c>
      <c r="Q27" s="19">
        <f t="shared" si="1"/>
        <v>57.126163733113991</v>
      </c>
      <c r="R27" s="19">
        <f t="shared" si="1"/>
        <v>56.543253254438163</v>
      </c>
      <c r="S27" s="19">
        <f t="shared" si="1"/>
        <v>55.960862623058858</v>
      </c>
      <c r="T27" s="19">
        <f t="shared" si="1"/>
        <v>55.379077894273827</v>
      </c>
      <c r="U27" s="19">
        <f t="shared" si="1"/>
        <v>54.797984853760759</v>
      </c>
      <c r="V27" s="19">
        <f t="shared" ref="V27:AK56" si="15">IF((1-ERF(V$10/SQRT(4*$F$4/($E$4*$C$4)*2*$D$4/$B$4)))*$L27&lt;20,20,(1-ERF(V$10/SQRT(4*$F$4/($E$4*$C$4)*2*$D$4/$B$4)))*$L27)</f>
        <v>54.217668979633054</v>
      </c>
      <c r="W27" s="19">
        <f t="shared" si="15"/>
        <v>53.638215404723347</v>
      </c>
      <c r="X27" s="19">
        <f t="shared" si="15"/>
        <v>53.059708879122859</v>
      </c>
      <c r="Y27" s="19">
        <f t="shared" si="15"/>
        <v>52.48223373300376</v>
      </c>
      <c r="Z27" s="19">
        <f t="shared" si="15"/>
        <v>51.90587383975187</v>
      </c>
      <c r="AA27" s="19">
        <f t="shared" si="15"/>
        <v>51.330712579436543</v>
      </c>
      <c r="AB27" s="19">
        <f t="shared" si="15"/>
        <v>50.756832802644105</v>
      </c>
      <c r="AC27" s="19">
        <f t="shared" si="15"/>
        <v>50.184316794701225</v>
      </c>
      <c r="AD27" s="19">
        <f t="shared" si="15"/>
        <v>49.613246240313671</v>
      </c>
      <c r="AE27" s="19">
        <f t="shared" si="15"/>
        <v>49.043702188645995</v>
      </c>
      <c r="AF27" s="19">
        <f t="shared" si="15"/>
        <v>48.475765018866767</v>
      </c>
      <c r="AG27" s="19">
        <f t="shared" si="15"/>
        <v>47.909514406183959</v>
      </c>
      <c r="AH27" s="19">
        <f t="shared" si="15"/>
        <v>47.345029288394144</v>
      </c>
      <c r="AI27" s="19">
        <f t="shared" si="15"/>
        <v>46.782387832969015</v>
      </c>
      <c r="AJ27" s="19">
        <f t="shared" si="15"/>
        <v>46.22166740470189</v>
      </c>
      <c r="AK27" s="19">
        <f t="shared" si="15"/>
        <v>45.662944533936518</v>
      </c>
      <c r="AL27" s="19">
        <f t="shared" si="13"/>
        <v>45.106294885399812</v>
      </c>
      <c r="AM27" s="19">
        <f t="shared" si="13"/>
        <v>44.551793227659402</v>
      </c>
      <c r="AN27" s="19">
        <f t="shared" si="13"/>
        <v>43.999513403226693</v>
      </c>
      <c r="AO27" s="19">
        <f t="shared" si="13"/>
        <v>43.449528299324804</v>
      </c>
      <c r="AP27" s="19">
        <f t="shared" si="13"/>
        <v>42.90190981934073</v>
      </c>
      <c r="AQ27" s="19">
        <f t="shared" si="13"/>
        <v>42.35672885498002</v>
      </c>
      <c r="AR27" s="19">
        <f t="shared" si="13"/>
        <v>41.814055259141675</v>
      </c>
      <c r="AS27" s="19">
        <f t="shared" si="13"/>
        <v>41.27395781953016</v>
      </c>
      <c r="AT27" s="19">
        <f t="shared" si="13"/>
        <v>40.736504233020881</v>
      </c>
      <c r="AU27" s="19">
        <f t="shared" si="13"/>
        <v>40.201761080794576</v>
      </c>
      <c r="AV27" s="19">
        <f t="shared" si="13"/>
        <v>39.669793804255306</v>
      </c>
      <c r="AW27" s="19">
        <f t="shared" si="13"/>
        <v>39.140666681746069</v>
      </c>
      <c r="AX27" s="19">
        <f t="shared" si="13"/>
        <v>38.614442806075239</v>
      </c>
      <c r="AY27" s="19">
        <f t="shared" si="13"/>
        <v>38.091184062866056</v>
      </c>
      <c r="AZ27" s="19">
        <f t="shared" si="13"/>
        <v>37.570951109741102</v>
      </c>
      <c r="BA27" s="19">
        <f t="shared" si="13"/>
        <v>37.053803356352169</v>
      </c>
      <c r="BB27" s="19">
        <f t="shared" si="13"/>
        <v>36.539798945265701</v>
      </c>
      <c r="BC27" s="19">
        <f t="shared" si="13"/>
        <v>36.028994733713063</v>
      </c>
      <c r="BD27" s="19">
        <f t="shared" si="13"/>
        <v>35.521446276213659</v>
      </c>
      <c r="BE27" s="19">
        <f t="shared" si="13"/>
        <v>35.017207808078759</v>
      </c>
      <c r="BF27" s="19">
        <f t="shared" si="13"/>
        <v>34.516332229802444</v>
      </c>
      <c r="BG27" s="19">
        <f t="shared" ref="BG27:BS27" si="16">IF((1-ERF(BG$10/SQRT(4*$F$4/($E$4*$C$4)*2*$D$4/$B$4)))*$L27&lt;20,20,(1-ERF(BG$10/SQRT(4*$F$4/($E$4*$C$4)*2*$D$4/$B$4)))*$L27)</f>
        <v>34.018871092345677</v>
      </c>
      <c r="BH27" s="19">
        <f t="shared" si="16"/>
        <v>33.524874583318407</v>
      </c>
      <c r="BI27" s="19">
        <f t="shared" si="16"/>
        <v>33.034391514063991</v>
      </c>
      <c r="BJ27" s="19">
        <f t="shared" si="16"/>
        <v>32.54746930764923</v>
      </c>
      <c r="BK27" s="19">
        <f t="shared" si="16"/>
        <v>20</v>
      </c>
      <c r="BL27" s="19">
        <f t="shared" si="16"/>
        <v>20</v>
      </c>
      <c r="BM27" s="19">
        <f t="shared" si="16"/>
        <v>20</v>
      </c>
      <c r="BN27" s="19">
        <f t="shared" si="16"/>
        <v>20</v>
      </c>
      <c r="BO27" s="19">
        <f t="shared" si="16"/>
        <v>20</v>
      </c>
      <c r="BP27" s="19">
        <f t="shared" si="16"/>
        <v>20</v>
      </c>
      <c r="BQ27" s="19">
        <f t="shared" si="16"/>
        <v>20</v>
      </c>
      <c r="BR27" s="19">
        <f t="shared" si="16"/>
        <v>20</v>
      </c>
      <c r="BS27" s="19">
        <f t="shared" si="16"/>
        <v>20</v>
      </c>
    </row>
    <row r="28" spans="2:71" x14ac:dyDescent="0.4">
      <c r="B28" s="4">
        <f t="shared" si="11"/>
        <v>-0.60099999999999909</v>
      </c>
      <c r="C28" s="2">
        <f t="shared" si="3"/>
        <v>-0.60099999999999909</v>
      </c>
      <c r="E28" s="2">
        <f t="shared" si="4"/>
        <v>0.59332777777777912</v>
      </c>
      <c r="F28" s="2">
        <f t="shared" si="5"/>
        <v>-2.3807462962962949</v>
      </c>
      <c r="H28" s="15">
        <f t="shared" si="14"/>
        <v>1.5210476560206287</v>
      </c>
      <c r="J28" s="1">
        <f t="shared" si="7"/>
        <v>1.5210476560206287</v>
      </c>
      <c r="K28" s="1">
        <f t="shared" si="8"/>
        <v>0.5776356596630573</v>
      </c>
      <c r="L28" s="18">
        <f t="shared" si="9"/>
        <v>64.422394070419287</v>
      </c>
      <c r="M28" s="19">
        <f t="shared" si="10"/>
        <v>63.795596865919542</v>
      </c>
      <c r="N28" s="19">
        <f t="shared" si="10"/>
        <v>63.168892860400959</v>
      </c>
      <c r="O28" s="19">
        <f t="shared" si="10"/>
        <v>62.54237521127326</v>
      </c>
      <c r="P28" s="19">
        <f t="shared" si="10"/>
        <v>61.916136992834232</v>
      </c>
      <c r="Q28" s="19">
        <f t="shared" si="10"/>
        <v>61.290271154790901</v>
      </c>
      <c r="R28" s="19">
        <f t="shared" si="10"/>
        <v>60.664870480873411</v>
      </c>
      <c r="S28" s="19">
        <f t="shared" si="10"/>
        <v>60.040027547572144</v>
      </c>
      <c r="T28" s="19">
        <f t="shared" si="10"/>
        <v>59.415834683028685</v>
      </c>
      <c r="U28" s="19">
        <f t="shared" si="10"/>
        <v>58.7923839261111</v>
      </c>
      <c r="V28" s="19">
        <f t="shared" si="10"/>
        <v>58.169766985703824</v>
      </c>
      <c r="W28" s="19">
        <f t="shared" si="10"/>
        <v>57.548075200241911</v>
      </c>
      <c r="X28" s="19">
        <f t="shared" si="10"/>
        <v>56.927399497519787</v>
      </c>
      <c r="Y28" s="19">
        <f t="shared" si="10"/>
        <v>56.307830354803556</v>
      </c>
      <c r="Z28" s="19">
        <f t="shared" si="10"/>
        <v>55.689457759276415</v>
      </c>
      <c r="AA28" s="19">
        <f t="shared" si="10"/>
        <v>55.072371168845635</v>
      </c>
      <c r="AB28" s="19">
        <f t="shared" si="10"/>
        <v>54.456659473339805</v>
      </c>
      <c r="AC28" s="19">
        <f t="shared" si="15"/>
        <v>53.842410956124255</v>
      </c>
      <c r="AD28" s="19">
        <f t="shared" si="15"/>
        <v>53.229713256162292</v>
      </c>
      <c r="AE28" s="19">
        <f t="shared" si="15"/>
        <v>52.618653330549336</v>
      </c>
      <c r="AF28" s="19">
        <f t="shared" si="15"/>
        <v>52.009317417546725</v>
      </c>
      <c r="AG28" s="19">
        <f t="shared" si="15"/>
        <v>51.401791000141273</v>
      </c>
      <c r="AH28" s="19">
        <f t="shared" si="15"/>
        <v>50.79615877015614</v>
      </c>
      <c r="AI28" s="19">
        <f t="shared" si="15"/>
        <v>50.192504592938164</v>
      </c>
      <c r="AJ28" s="19">
        <f t="shared" si="15"/>
        <v>49.590911472646049</v>
      </c>
      <c r="AK28" s="19">
        <f t="shared" si="15"/>
        <v>48.991461518163234</v>
      </c>
      <c r="AL28" s="19">
        <f t="shared" ref="AL28:BS35" si="17">IF((1-ERF(AL$10/SQRT(4*$F$4/($E$4*$C$4)*2*$D$4/$B$4)))*$L28&lt;20,20,(1-ERF(AL$10/SQRT(4*$F$4/($E$4*$C$4)*2*$D$4/$B$4)))*$L28)</f>
        <v>48.394235909658789</v>
      </c>
      <c r="AM28" s="19">
        <f t="shared" si="17"/>
        <v>47.79931486581858</v>
      </c>
      <c r="AN28" s="19">
        <f t="shared" si="17"/>
        <v>47.206777611769084</v>
      </c>
      <c r="AO28" s="19">
        <f t="shared" si="17"/>
        <v>46.616702347714501</v>
      </c>
      <c r="AP28" s="19">
        <f t="shared" si="17"/>
        <v>46.02916621830795</v>
      </c>
      <c r="AQ28" s="19">
        <f t="shared" si="17"/>
        <v>45.444245282776457</v>
      </c>
      <c r="AR28" s="19">
        <f t="shared" si="17"/>
        <v>44.862014485818577</v>
      </c>
      <c r="AS28" s="19">
        <f t="shared" si="17"/>
        <v>44.282547629292914</v>
      </c>
      <c r="AT28" s="19">
        <f t="shared" si="17"/>
        <v>43.705917344715026</v>
      </c>
      <c r="AU28" s="19">
        <f t="shared" si="17"/>
        <v>43.132195066579278</v>
      </c>
      <c r="AV28" s="19">
        <f t="shared" si="17"/>
        <v>42.561451006521416</v>
      </c>
      <c r="AW28" s="19">
        <f t="shared" si="17"/>
        <v>41.993754128336917</v>
      </c>
      <c r="AX28" s="19">
        <f t="shared" si="17"/>
        <v>41.429172123869243</v>
      </c>
      <c r="AY28" s="19">
        <f t="shared" si="17"/>
        <v>40.867771389781169</v>
      </c>
      <c r="AZ28" s="19">
        <f t="shared" si="17"/>
        <v>40.309617005221938</v>
      </c>
      <c r="BA28" s="19">
        <f t="shared" si="17"/>
        <v>39.754772710401454</v>
      </c>
      <c r="BB28" s="19">
        <f t="shared" si="17"/>
        <v>39.203300886082424</v>
      </c>
      <c r="BC28" s="19">
        <f t="shared" si="17"/>
        <v>38.655262534000286</v>
      </c>
      <c r="BD28" s="19">
        <f t="shared" si="17"/>
        <v>38.110717258219715</v>
      </c>
      <c r="BE28" s="19">
        <f t="shared" si="17"/>
        <v>37.569723247436002</v>
      </c>
      <c r="BF28" s="19">
        <f t="shared" si="17"/>
        <v>37.032337258228175</v>
      </c>
      <c r="BG28" s="19">
        <f t="shared" si="17"/>
        <v>36.498614599270375</v>
      </c>
      <c r="BH28" s="19">
        <f t="shared" si="17"/>
        <v>35.968609116506777</v>
      </c>
      <c r="BI28" s="19">
        <f t="shared" si="17"/>
        <v>35.442373179294506</v>
      </c>
      <c r="BJ28" s="19">
        <f t="shared" si="17"/>
        <v>34.919957667518226</v>
      </c>
      <c r="BK28" s="19">
        <f t="shared" si="17"/>
        <v>20</v>
      </c>
      <c r="BL28" s="19">
        <f t="shared" si="17"/>
        <v>20</v>
      </c>
      <c r="BM28" s="19">
        <f t="shared" si="17"/>
        <v>20</v>
      </c>
      <c r="BN28" s="19">
        <f t="shared" si="17"/>
        <v>20</v>
      </c>
      <c r="BO28" s="19">
        <f t="shared" si="17"/>
        <v>20</v>
      </c>
      <c r="BP28" s="19">
        <f t="shared" si="17"/>
        <v>20</v>
      </c>
      <c r="BQ28" s="19">
        <f t="shared" si="17"/>
        <v>20</v>
      </c>
      <c r="BR28" s="19">
        <f t="shared" si="17"/>
        <v>20</v>
      </c>
      <c r="BS28" s="19">
        <f t="shared" si="17"/>
        <v>20</v>
      </c>
    </row>
    <row r="29" spans="2:71" x14ac:dyDescent="0.4">
      <c r="B29" s="4">
        <f t="shared" si="11"/>
        <v>-0.50099999999999911</v>
      </c>
      <c r="C29" s="2">
        <f t="shared" si="3"/>
        <v>-0.50099999999999911</v>
      </c>
      <c r="E29" s="2">
        <f t="shared" si="4"/>
        <v>0.74203148148148279</v>
      </c>
      <c r="F29" s="2">
        <f t="shared" si="5"/>
        <v>-2.2320425925925909</v>
      </c>
      <c r="H29" s="15">
        <f t="shared" si="14"/>
        <v>1.6560385939358999</v>
      </c>
      <c r="J29" s="1">
        <f t="shared" si="7"/>
        <v>1.6560385939358999</v>
      </c>
      <c r="K29" s="1">
        <f t="shared" si="8"/>
        <v>0.62890004915314235</v>
      </c>
      <c r="L29" s="18">
        <f t="shared" si="9"/>
        <v>68.364821920244893</v>
      </c>
      <c r="M29" s="19">
        <f t="shared" si="10"/>
        <v>67.699666893269452</v>
      </c>
      <c r="N29" s="19">
        <f t="shared" si="10"/>
        <v>67.034610768730687</v>
      </c>
      <c r="O29" s="19">
        <f t="shared" si="10"/>
        <v>66.369752404949821</v>
      </c>
      <c r="P29" s="19">
        <f t="shared" si="10"/>
        <v>65.705190572049943</v>
      </c>
      <c r="Q29" s="19">
        <f t="shared" si="10"/>
        <v>65.041023907938907</v>
      </c>
      <c r="R29" s="19">
        <f t="shared" si="10"/>
        <v>64.37735087439043</v>
      </c>
      <c r="S29" s="19">
        <f t="shared" si="10"/>
        <v>63.714269713256137</v>
      </c>
      <c r="T29" s="19">
        <f t="shared" si="10"/>
        <v>63.051878402840757</v>
      </c>
      <c r="U29" s="19">
        <f t="shared" si="10"/>
        <v>62.390274614472958</v>
      </c>
      <c r="V29" s="19">
        <f t="shared" si="10"/>
        <v>61.72955566930392</v>
      </c>
      <c r="W29" s="19">
        <f t="shared" si="10"/>
        <v>61.06981849536524</v>
      </c>
      <c r="X29" s="19">
        <f t="shared" si="10"/>
        <v>60.41115958491806</v>
      </c>
      <c r="Y29" s="19">
        <f t="shared" si="10"/>
        <v>59.75367495212447</v>
      </c>
      <c r="Z29" s="19">
        <f t="shared" si="10"/>
        <v>59.097460091072229</v>
      </c>
      <c r="AA29" s="19">
        <f t="shared" si="10"/>
        <v>58.442609934183352</v>
      </c>
      <c r="AB29" s="19">
        <f t="shared" si="10"/>
        <v>57.78921881103669</v>
      </c>
      <c r="AC29" s="19">
        <f t="shared" si="15"/>
        <v>57.137380407634396</v>
      </c>
      <c r="AD29" s="19">
        <f t="shared" si="15"/>
        <v>56.487187726141414</v>
      </c>
      <c r="AE29" s="19">
        <f t="shared" si="15"/>
        <v>55.838733045126858</v>
      </c>
      <c r="AF29" s="19">
        <f t="shared" si="15"/>
        <v>55.192107880335584</v>
      </c>
      <c r="AG29" s="19">
        <f t="shared" si="15"/>
        <v>54.547402946017741</v>
      </c>
      <c r="AH29" s="19">
        <f t="shared" si="15"/>
        <v>53.904708116843338</v>
      </c>
      <c r="AI29" s="19">
        <f t="shared" si="15"/>
        <v>53.264112390428565</v>
      </c>
      <c r="AJ29" s="19">
        <f t="shared" si="15"/>
        <v>52.625703850499747</v>
      </c>
      <c r="AK29" s="19">
        <f t="shared" si="15"/>
        <v>51.989569630720204</v>
      </c>
      <c r="AL29" s="19">
        <f t="shared" si="17"/>
        <v>51.355795879204756</v>
      </c>
      <c r="AM29" s="19">
        <f t="shared" si="17"/>
        <v>50.724467723745576</v>
      </c>
      <c r="AN29" s="19">
        <f t="shared" si="17"/>
        <v>50.095669237773059</v>
      </c>
      <c r="AO29" s="19">
        <f t="shared" si="17"/>
        <v>49.469483407073604</v>
      </c>
      <c r="AP29" s="19">
        <f t="shared" si="17"/>
        <v>48.845992097286469</v>
      </c>
      <c r="AQ29" s="19">
        <f t="shared" si="17"/>
        <v>48.225276022200482</v>
      </c>
      <c r="AR29" s="19">
        <f t="shared" si="17"/>
        <v>47.607414712870707</v>
      </c>
      <c r="AS29" s="19">
        <f t="shared" si="17"/>
        <v>46.992486487574418</v>
      </c>
      <c r="AT29" s="19">
        <f t="shared" si="17"/>
        <v>46.380568422624883</v>
      </c>
      <c r="AU29" s="19">
        <f t="shared" si="17"/>
        <v>45.771736324060612</v>
      </c>
      <c r="AV29" s="19">
        <f t="shared" si="17"/>
        <v>45.166064700226791</v>
      </c>
      <c r="AW29" s="19">
        <f t="shared" si="17"/>
        <v>44.563626735264812</v>
      </c>
      <c r="AX29" s="19">
        <f t="shared" si="17"/>
        <v>43.964494263524983</v>
      </c>
      <c r="AY29" s="19">
        <f t="shared" si="17"/>
        <v>43.368737744916359</v>
      </c>
      <c r="AZ29" s="19">
        <f t="shared" si="17"/>
        <v>42.776426241207176</v>
      </c>
      <c r="BA29" s="19">
        <f t="shared" si="17"/>
        <v>42.187627393287876</v>
      </c>
      <c r="BB29" s="19">
        <f t="shared" si="17"/>
        <v>41.602407399408222</v>
      </c>
      <c r="BC29" s="19">
        <f t="shared" si="17"/>
        <v>41.020830994399027</v>
      </c>
      <c r="BD29" s="19">
        <f t="shared" si="17"/>
        <v>40.442961429887724</v>
      </c>
      <c r="BE29" s="19">
        <f t="shared" si="17"/>
        <v>39.868860455516604</v>
      </c>
      <c r="BF29" s="19">
        <f t="shared" si="17"/>
        <v>39.298588301171186</v>
      </c>
      <c r="BG29" s="19">
        <f t="shared" si="17"/>
        <v>38.732203660225281</v>
      </c>
      <c r="BH29" s="19">
        <f t="shared" si="17"/>
        <v>38.16976367380876</v>
      </c>
      <c r="BI29" s="19">
        <f t="shared" si="17"/>
        <v>37.611323916102371</v>
      </c>
      <c r="BJ29" s="19">
        <f t="shared" si="17"/>
        <v>37.056938380663887</v>
      </c>
      <c r="BK29" s="19">
        <f t="shared" si="17"/>
        <v>20</v>
      </c>
      <c r="BL29" s="19">
        <f t="shared" si="17"/>
        <v>20</v>
      </c>
      <c r="BM29" s="19">
        <f t="shared" si="17"/>
        <v>20</v>
      </c>
      <c r="BN29" s="19">
        <f t="shared" si="17"/>
        <v>20</v>
      </c>
      <c r="BO29" s="19">
        <f t="shared" si="17"/>
        <v>20</v>
      </c>
      <c r="BP29" s="19">
        <f t="shared" si="17"/>
        <v>20</v>
      </c>
      <c r="BQ29" s="19">
        <f t="shared" si="17"/>
        <v>20</v>
      </c>
      <c r="BR29" s="19">
        <f t="shared" si="17"/>
        <v>20</v>
      </c>
      <c r="BS29" s="19">
        <f t="shared" si="17"/>
        <v>20</v>
      </c>
    </row>
    <row r="30" spans="2:71" x14ac:dyDescent="0.4">
      <c r="B30" s="4">
        <f t="shared" si="11"/>
        <v>-0.40099999999999913</v>
      </c>
      <c r="C30" s="2">
        <f t="shared" si="3"/>
        <v>-0.40099999999999913</v>
      </c>
      <c r="E30" s="2">
        <f t="shared" si="4"/>
        <v>0.89073518518518646</v>
      </c>
      <c r="F30" s="2">
        <f t="shared" si="5"/>
        <v>-2.0833388888888873</v>
      </c>
      <c r="H30" s="15">
        <f t="shared" si="14"/>
        <v>1.7797963959751899</v>
      </c>
      <c r="J30" s="1">
        <f t="shared" si="7"/>
        <v>1.7797963959751899</v>
      </c>
      <c r="K30" s="1">
        <f t="shared" si="8"/>
        <v>0.675898523748238</v>
      </c>
      <c r="L30" s="18">
        <f t="shared" si="9"/>
        <v>71.979184579900902</v>
      </c>
      <c r="M30" s="19">
        <f t="shared" si="10"/>
        <v>71.278863638280242</v>
      </c>
      <c r="N30" s="19">
        <f t="shared" si="10"/>
        <v>70.578646827944439</v>
      </c>
      <c r="O30" s="19">
        <f t="shared" si="10"/>
        <v>69.878638233730541</v>
      </c>
      <c r="P30" s="19">
        <f t="shared" si="10"/>
        <v>69.178941847614567</v>
      </c>
      <c r="Q30" s="19">
        <f t="shared" si="10"/>
        <v>68.479661522367223</v>
      </c>
      <c r="R30" s="19">
        <f t="shared" si="10"/>
        <v>67.780900925313119</v>
      </c>
      <c r="S30" s="19">
        <f t="shared" si="10"/>
        <v>67.082763492227713</v>
      </c>
      <c r="T30" s="19">
        <f t="shared" si="10"/>
        <v>66.385352381406221</v>
      </c>
      <c r="U30" s="19">
        <f t="shared" si="10"/>
        <v>65.688770427938351</v>
      </c>
      <c r="V30" s="19">
        <f t="shared" si="10"/>
        <v>64.99312009822286</v>
      </c>
      <c r="W30" s="19">
        <f t="shared" si="10"/>
        <v>64.298503444755184</v>
      </c>
      <c r="X30" s="19">
        <f t="shared" si="10"/>
        <v>63.605022061221661</v>
      </c>
      <c r="Y30" s="19">
        <f t="shared" si="10"/>
        <v>62.912777037933104</v>
      </c>
      <c r="Z30" s="19">
        <f t="shared" si="10"/>
        <v>62.221868917630289</v>
      </c>
      <c r="AA30" s="19">
        <f t="shared" si="10"/>
        <v>61.532397651693685</v>
      </c>
      <c r="AB30" s="19">
        <f t="shared" si="10"/>
        <v>60.84446255678904</v>
      </c>
      <c r="AC30" s="19">
        <f t="shared" si="15"/>
        <v>60.158162271980324</v>
      </c>
      <c r="AD30" s="19">
        <f t="shared" si="15"/>
        <v>59.473594716340642</v>
      </c>
      <c r="AE30" s="19">
        <f t="shared" si="15"/>
        <v>58.790857047091691</v>
      </c>
      <c r="AF30" s="19">
        <f t="shared" si="15"/>
        <v>58.110045618301342</v>
      </c>
      <c r="AG30" s="19">
        <f t="shared" si="15"/>
        <v>57.431255940168718</v>
      </c>
      <c r="AH30" s="19">
        <f t="shared" si="15"/>
        <v>56.754582638925271</v>
      </c>
      <c r="AI30" s="19">
        <f t="shared" si="15"/>
        <v>56.08011941737989</v>
      </c>
      <c r="AJ30" s="19">
        <f t="shared" si="15"/>
        <v>55.407959016135386</v>
      </c>
      <c r="AK30" s="19">
        <f t="shared" si="15"/>
        <v>54.7381931755029</v>
      </c>
      <c r="AL30" s="19">
        <f t="shared" si="17"/>
        <v>54.070912598140382</v>
      </c>
      <c r="AM30" s="19">
        <f t="shared" si="17"/>
        <v>53.406206912439941</v>
      </c>
      <c r="AN30" s="19">
        <f t="shared" si="17"/>
        <v>52.744164636689135</v>
      </c>
      <c r="AO30" s="19">
        <f t="shared" si="17"/>
        <v>52.08487314402911</v>
      </c>
      <c r="AP30" s="19">
        <f t="shared" si="17"/>
        <v>51.428418628233139</v>
      </c>
      <c r="AQ30" s="19">
        <f t="shared" si="17"/>
        <v>50.774886070327135</v>
      </c>
      <c r="AR30" s="19">
        <f t="shared" si="17"/>
        <v>50.124359206073613</v>
      </c>
      <c r="AS30" s="19">
        <f t="shared" si="17"/>
        <v>49.476920494339261</v>
      </c>
      <c r="AT30" s="19">
        <f t="shared" si="17"/>
        <v>48.83265108636563</v>
      </c>
      <c r="AU30" s="19">
        <f t="shared" si="17"/>
        <v>48.191630795961736</v>
      </c>
      <c r="AV30" s="19">
        <f t="shared" si="17"/>
        <v>47.553938070635802</v>
      </c>
      <c r="AW30" s="19">
        <f t="shared" si="17"/>
        <v>46.919649963683284</v>
      </c>
      <c r="AX30" s="19">
        <f t="shared" si="17"/>
        <v>46.288842107246779</v>
      </c>
      <c r="AY30" s="19">
        <f t="shared" si="17"/>
        <v>45.66158868636262</v>
      </c>
      <c r="AZ30" s="19">
        <f t="shared" si="17"/>
        <v>45.037962414008412</v>
      </c>
      <c r="BA30" s="19">
        <f t="shared" si="17"/>
        <v>44.418034507163881</v>
      </c>
      <c r="BB30" s="19">
        <f t="shared" si="17"/>
        <v>43.8018746638975</v>
      </c>
      <c r="BC30" s="19">
        <f t="shared" si="17"/>
        <v>43.189551041489658</v>
      </c>
      <c r="BD30" s="19">
        <f t="shared" si="17"/>
        <v>42.581130235602217</v>
      </c>
      <c r="BE30" s="19">
        <f t="shared" si="17"/>
        <v>41.976677260503891</v>
      </c>
      <c r="BF30" s="19">
        <f t="shared" si="17"/>
        <v>41.376255530358911</v>
      </c>
      <c r="BG30" s="19">
        <f t="shared" si="17"/>
        <v>40.779926841586402</v>
      </c>
      <c r="BH30" s="19">
        <f t="shared" si="17"/>
        <v>40.187751356296303</v>
      </c>
      <c r="BI30" s="19">
        <f t="shared" si="17"/>
        <v>39.599787586806841</v>
      </c>
      <c r="BJ30" s="19">
        <f t="shared" si="17"/>
        <v>39.01609238124766</v>
      </c>
      <c r="BK30" s="19">
        <f t="shared" si="17"/>
        <v>20</v>
      </c>
      <c r="BL30" s="19">
        <f t="shared" si="17"/>
        <v>20</v>
      </c>
      <c r="BM30" s="19">
        <f t="shared" si="17"/>
        <v>20</v>
      </c>
      <c r="BN30" s="19">
        <f t="shared" si="17"/>
        <v>20</v>
      </c>
      <c r="BO30" s="19">
        <f t="shared" si="17"/>
        <v>20</v>
      </c>
      <c r="BP30" s="19">
        <f t="shared" si="17"/>
        <v>20</v>
      </c>
      <c r="BQ30" s="19">
        <f t="shared" si="17"/>
        <v>20</v>
      </c>
      <c r="BR30" s="19">
        <f t="shared" si="17"/>
        <v>20</v>
      </c>
      <c r="BS30" s="19">
        <f t="shared" si="17"/>
        <v>20</v>
      </c>
    </row>
    <row r="31" spans="2:71" x14ac:dyDescent="0.4">
      <c r="B31" s="4">
        <f t="shared" si="11"/>
        <v>-0.30099999999999916</v>
      </c>
      <c r="C31" s="2">
        <f t="shared" si="3"/>
        <v>-0.30099999999999916</v>
      </c>
      <c r="E31" s="2">
        <f t="shared" si="4"/>
        <v>1.0394388888888901</v>
      </c>
      <c r="F31" s="2">
        <f t="shared" si="5"/>
        <v>-1.934635185185184</v>
      </c>
      <c r="H31" s="15">
        <f t="shared" si="14"/>
        <v>1.8945476266422339</v>
      </c>
      <c r="J31" s="1">
        <f t="shared" si="7"/>
        <v>1.8945476266422339</v>
      </c>
      <c r="K31" s="1">
        <f t="shared" si="8"/>
        <v>0.71947664739291006</v>
      </c>
      <c r="L31" s="18">
        <f t="shared" si="9"/>
        <v>75.330509154499168</v>
      </c>
      <c r="M31" s="19">
        <f t="shared" si="10"/>
        <v>74.597581525327698</v>
      </c>
      <c r="N31" s="19">
        <f t="shared" si="10"/>
        <v>73.864762875755716</v>
      </c>
      <c r="O31" s="19">
        <f t="shared" si="10"/>
        <v>73.132162136772308</v>
      </c>
      <c r="P31" s="19">
        <f t="shared" si="10"/>
        <v>72.399888142181979</v>
      </c>
      <c r="Q31" s="19">
        <f t="shared" si="10"/>
        <v>71.668049580102519</v>
      </c>
      <c r="R31" s="19">
        <f t="shared" si="10"/>
        <v>70.936754944571376</v>
      </c>
      <c r="S31" s="19">
        <f t="shared" si="10"/>
        <v>70.206112487295968</v>
      </c>
      <c r="T31" s="19">
        <f t="shared" si="10"/>
        <v>69.476230169584113</v>
      </c>
      <c r="U31" s="19">
        <f t="shared" si="10"/>
        <v>68.747215614489775</v>
      </c>
      <c r="V31" s="19">
        <f t="shared" si="10"/>
        <v>68.01917605920984</v>
      </c>
      <c r="W31" s="19">
        <f t="shared" si="10"/>
        <v>67.292218307766703</v>
      </c>
      <c r="X31" s="19">
        <f t="shared" si="10"/>
        <v>66.566448684011704</v>
      </c>
      <c r="Y31" s="19">
        <f t="shared" si="10"/>
        <v>65.841972984983613</v>
      </c>
      <c r="Z31" s="19">
        <f t="shared" si="10"/>
        <v>65.118896434656563</v>
      </c>
      <c r="AA31" s="19">
        <f t="shared" si="10"/>
        <v>64.397323638110819</v>
      </c>
      <c r="AB31" s="19">
        <f t="shared" si="10"/>
        <v>63.677358536159858</v>
      </c>
      <c r="AC31" s="19">
        <f t="shared" si="15"/>
        <v>62.959104360466476</v>
      </c>
      <c r="AD31" s="19">
        <f t="shared" si="15"/>
        <v>62.242663589180111</v>
      </c>
      <c r="AE31" s="19">
        <f t="shared" si="15"/>
        <v>61.528137903127245</v>
      </c>
      <c r="AF31" s="19">
        <f t="shared" si="15"/>
        <v>60.815628142586</v>
      </c>
      <c r="AG31" s="19">
        <f t="shared" si="15"/>
        <v>60.105234264675531</v>
      </c>
      <c r="AH31" s="19">
        <f t="shared" si="15"/>
        <v>59.397055301390104</v>
      </c>
      <c r="AI31" s="19">
        <f t="shared" si="15"/>
        <v>58.691189318307202</v>
      </c>
      <c r="AJ31" s="19">
        <f t="shared" si="15"/>
        <v>57.987733373998267</v>
      </c>
      <c r="AK31" s="19">
        <f t="shared" si="15"/>
        <v>57.286783480169873</v>
      </c>
      <c r="AL31" s="19">
        <f t="shared" si="17"/>
        <v>56.588434562562618</v>
      </c>
      <c r="AM31" s="19">
        <f t="shared" si="17"/>
        <v>55.892780422633855</v>
      </c>
      <c r="AN31" s="19">
        <f t="shared" si="17"/>
        <v>55.19991370005031</v>
      </c>
      <c r="AO31" s="19">
        <f t="shared" si="17"/>
        <v>54.509925836014723</v>
      </c>
      <c r="AP31" s="19">
        <f t="shared" si="17"/>
        <v>53.822907037450989</v>
      </c>
      <c r="AQ31" s="19">
        <f t="shared" si="17"/>
        <v>53.138946242070595</v>
      </c>
      <c r="AR31" s="19">
        <f t="shared" si="17"/>
        <v>52.458131084342604</v>
      </c>
      <c r="AS31" s="19">
        <f t="shared" si="17"/>
        <v>51.780547862388445</v>
      </c>
      <c r="AT31" s="19">
        <f t="shared" si="17"/>
        <v>51.10628150582189</v>
      </c>
      <c r="AU31" s="19">
        <f t="shared" si="17"/>
        <v>50.435415544553777</v>
      </c>
      <c r="AV31" s="19">
        <f t="shared" si="17"/>
        <v>49.768032078579694</v>
      </c>
      <c r="AW31" s="19">
        <f t="shared" si="17"/>
        <v>49.104211748768414</v>
      </c>
      <c r="AX31" s="19">
        <f t="shared" si="17"/>
        <v>48.444033708667511</v>
      </c>
      <c r="AY31" s="19">
        <f t="shared" si="17"/>
        <v>47.787575597341544</v>
      </c>
      <c r="AZ31" s="19">
        <f t="shared" si="17"/>
        <v>47.134913513257821</v>
      </c>
      <c r="BA31" s="19">
        <f t="shared" si="17"/>
        <v>46.486121989232672</v>
      </c>
      <c r="BB31" s="19">
        <f t="shared" si="17"/>
        <v>45.841273968451212</v>
      </c>
      <c r="BC31" s="19">
        <f t="shared" si="17"/>
        <v>45.20044078157192</v>
      </c>
      <c r="BD31" s="19">
        <f t="shared" si="17"/>
        <v>44.563692124926412</v>
      </c>
      <c r="BE31" s="19">
        <f t="shared" si="17"/>
        <v>43.931096039824006</v>
      </c>
      <c r="BF31" s="19">
        <f t="shared" si="17"/>
        <v>43.302718892969295</v>
      </c>
      <c r="BG31" s="19">
        <f t="shared" si="17"/>
        <v>42.678625358000133</v>
      </c>
      <c r="BH31" s="19">
        <f t="shared" si="17"/>
        <v>42.058878398152352</v>
      </c>
      <c r="BI31" s="19">
        <f t="shared" si="17"/>
        <v>41.443539250056368</v>
      </c>
      <c r="BJ31" s="19">
        <f t="shared" si="17"/>
        <v>40.832667408670005</v>
      </c>
      <c r="BK31" s="19">
        <f t="shared" si="17"/>
        <v>20</v>
      </c>
      <c r="BL31" s="19">
        <f t="shared" si="17"/>
        <v>20</v>
      </c>
      <c r="BM31" s="19">
        <f t="shared" si="17"/>
        <v>20</v>
      </c>
      <c r="BN31" s="19">
        <f t="shared" si="17"/>
        <v>20</v>
      </c>
      <c r="BO31" s="19">
        <f t="shared" si="17"/>
        <v>20</v>
      </c>
      <c r="BP31" s="19">
        <f t="shared" si="17"/>
        <v>20</v>
      </c>
      <c r="BQ31" s="19">
        <f t="shared" si="17"/>
        <v>20</v>
      </c>
      <c r="BR31" s="19">
        <f t="shared" si="17"/>
        <v>20</v>
      </c>
      <c r="BS31" s="19">
        <f t="shared" si="17"/>
        <v>20</v>
      </c>
    </row>
    <row r="32" spans="2:71" x14ac:dyDescent="0.4">
      <c r="B32" s="4">
        <f t="shared" si="11"/>
        <v>-0.20099999999999915</v>
      </c>
      <c r="C32" s="2">
        <f t="shared" si="3"/>
        <v>-0.20099999999999915</v>
      </c>
      <c r="E32" s="2">
        <f t="shared" si="4"/>
        <v>1.1881425925925937</v>
      </c>
      <c r="F32" s="2">
        <f t="shared" si="5"/>
        <v>-1.7859314814814802</v>
      </c>
      <c r="H32" s="15">
        <f t="shared" si="14"/>
        <v>2.0017189936781219</v>
      </c>
      <c r="J32" s="1">
        <f t="shared" si="7"/>
        <v>2.0017189936781219</v>
      </c>
      <c r="K32" s="1">
        <f t="shared" si="8"/>
        <v>0.76017622905935545</v>
      </c>
      <c r="L32" s="18">
        <f t="shared" si="9"/>
        <v>78.460462828658876</v>
      </c>
      <c r="M32" s="19">
        <f t="shared" si="10"/>
        <v>77.697082338467794</v>
      </c>
      <c r="N32" s="19">
        <f t="shared" si="10"/>
        <v>76.93381535593663</v>
      </c>
      <c r="O32" s="19">
        <f t="shared" si="10"/>
        <v>76.170775338095169</v>
      </c>
      <c r="P32" s="19">
        <f t="shared" si="10"/>
        <v>75.40807564075061</v>
      </c>
      <c r="Q32" s="19">
        <f t="shared" si="10"/>
        <v>74.645829467970231</v>
      </c>
      <c r="R32" s="19">
        <f t="shared" si="10"/>
        <v>73.884149821676985</v>
      </c>
      <c r="S32" s="19">
        <f t="shared" si="10"/>
        <v>73.123149451395108</v>
      </c>
      <c r="T32" s="19">
        <f t="shared" si="10"/>
        <v>72.362940804183182</v>
      </c>
      <c r="U32" s="19">
        <f t="shared" si="10"/>
        <v>71.6036359747917</v>
      </c>
      <c r="V32" s="19">
        <f t="shared" si="10"/>
        <v>70.845346656081801</v>
      </c>
      <c r="W32" s="19">
        <f t="shared" si="10"/>
        <v>70.088184089741929</v>
      </c>
      <c r="X32" s="19">
        <f t="shared" si="10"/>
        <v>69.332259017338544</v>
      </c>
      <c r="Y32" s="19">
        <f t="shared" si="10"/>
        <v>68.577681631736681</v>
      </c>
      <c r="Z32" s="19">
        <f t="shared" si="10"/>
        <v>67.824561528926083</v>
      </c>
      <c r="AA32" s="19">
        <f t="shared" si="10"/>
        <v>67.073007660287885</v>
      </c>
      <c r="AB32" s="19">
        <f t="shared" si="10"/>
        <v>66.323128285336381</v>
      </c>
      <c r="AC32" s="19">
        <f t="shared" si="15"/>
        <v>65.575030924970221</v>
      </c>
      <c r="AD32" s="19">
        <f t="shared" si="15"/>
        <v>64.828822315266535</v>
      </c>
      <c r="AE32" s="19">
        <f t="shared" si="15"/>
        <v>64.084608361851025</v>
      </c>
      <c r="AF32" s="19">
        <f t="shared" si="15"/>
        <v>63.342494094876578</v>
      </c>
      <c r="AG32" s="19">
        <f t="shared" si="15"/>
        <v>62.602583624642193</v>
      </c>
      <c r="AH32" s="19">
        <f t="shared" si="15"/>
        <v>61.864980097883397</v>
      </c>
      <c r="AI32" s="19">
        <f t="shared" si="15"/>
        <v>61.129785654764689</v>
      </c>
      <c r="AJ32" s="19">
        <f t="shared" si="15"/>
        <v>60.397101386603815</v>
      </c>
      <c r="AK32" s="19">
        <f t="shared" si="15"/>
        <v>59.667027294356814</v>
      </c>
      <c r="AL32" s="19">
        <f t="shared" si="17"/>
        <v>58.939662247892294</v>
      </c>
      <c r="AM32" s="19">
        <f t="shared" si="17"/>
        <v>58.215103946082074</v>
      </c>
      <c r="AN32" s="19">
        <f t="shared" si="17"/>
        <v>57.493448877735389</v>
      </c>
      <c r="AO32" s="19">
        <f t="shared" si="17"/>
        <v>56.774792283401766</v>
      </c>
      <c r="AP32" s="19">
        <f t="shared" si="17"/>
        <v>56.059228118068091</v>
      </c>
      <c r="AQ32" s="19">
        <f t="shared" si="17"/>
        <v>55.346849014773547</v>
      </c>
      <c r="AR32" s="19">
        <f t="shared" si="17"/>
        <v>54.637746249165673</v>
      </c>
      <c r="AS32" s="19">
        <f t="shared" si="17"/>
        <v>53.932009705019645</v>
      </c>
      <c r="AT32" s="19">
        <f t="shared" si="17"/>
        <v>53.229727840742008</v>
      </c>
      <c r="AU32" s="19">
        <f t="shared" si="17"/>
        <v>52.530987656879262</v>
      </c>
      <c r="AV32" s="19">
        <f t="shared" si="17"/>
        <v>51.83587466465022</v>
      </c>
      <c r="AW32" s="19">
        <f t="shared" si="17"/>
        <v>51.144472855520732</v>
      </c>
      <c r="AX32" s="19">
        <f t="shared" si="17"/>
        <v>50.45686467183782</v>
      </c>
      <c r="AY32" s="19">
        <f t="shared" si="17"/>
        <v>49.773130978539321</v>
      </c>
      <c r="AZ32" s="19">
        <f t="shared" si="17"/>
        <v>49.093351035954562</v>
      </c>
      <c r="BA32" s="19">
        <f t="shared" si="17"/>
        <v>48.417602473709728</v>
      </c>
      <c r="BB32" s="19">
        <f t="shared" si="17"/>
        <v>47.745961265751205</v>
      </c>
      <c r="BC32" s="19">
        <f t="shared" si="17"/>
        <v>47.078501706498905</v>
      </c>
      <c r="BD32" s="19">
        <f t="shared" si="17"/>
        <v>46.415296388140192</v>
      </c>
      <c r="BE32" s="19">
        <f t="shared" si="17"/>
        <v>45.75641617907462</v>
      </c>
      <c r="BF32" s="19">
        <f t="shared" si="17"/>
        <v>45.101930203517817</v>
      </c>
      <c r="BG32" s="19">
        <f t="shared" si="17"/>
        <v>44.451905822272423</v>
      </c>
      <c r="BH32" s="19">
        <f t="shared" si="17"/>
        <v>43.806408614672478</v>
      </c>
      <c r="BI32" s="19">
        <f t="shared" si="17"/>
        <v>43.165502361706842</v>
      </c>
      <c r="BJ32" s="19">
        <f t="shared" si="17"/>
        <v>42.52924903032595</v>
      </c>
      <c r="BK32" s="19">
        <f t="shared" si="17"/>
        <v>20</v>
      </c>
      <c r="BL32" s="19">
        <f t="shared" si="17"/>
        <v>20</v>
      </c>
      <c r="BM32" s="19">
        <f t="shared" si="17"/>
        <v>20</v>
      </c>
      <c r="BN32" s="19">
        <f t="shared" si="17"/>
        <v>20</v>
      </c>
      <c r="BO32" s="19">
        <f t="shared" si="17"/>
        <v>20</v>
      </c>
      <c r="BP32" s="19">
        <f t="shared" si="17"/>
        <v>20</v>
      </c>
      <c r="BQ32" s="19">
        <f t="shared" si="17"/>
        <v>20</v>
      </c>
      <c r="BR32" s="19">
        <f t="shared" si="17"/>
        <v>20</v>
      </c>
      <c r="BS32" s="19">
        <f t="shared" si="17"/>
        <v>20</v>
      </c>
    </row>
    <row r="33" spans="2:71" x14ac:dyDescent="0.4">
      <c r="B33" s="4">
        <f t="shared" si="11"/>
        <v>-0.10099999999999915</v>
      </c>
      <c r="C33" s="2">
        <f t="shared" si="3"/>
        <v>-0.10099999999999915</v>
      </c>
      <c r="E33" s="2">
        <f t="shared" si="4"/>
        <v>1.3368462962962975</v>
      </c>
      <c r="F33" s="2">
        <f t="shared" si="5"/>
        <v>-1.6372277777777764</v>
      </c>
      <c r="H33" s="15">
        <f t="shared" si="14"/>
        <v>2.1022159758948531</v>
      </c>
      <c r="J33" s="1">
        <f t="shared" si="7"/>
        <v>2.1022159758948531</v>
      </c>
      <c r="K33" s="1">
        <f t="shared" si="8"/>
        <v>0.79834113493007641</v>
      </c>
      <c r="L33" s="18">
        <f t="shared" si="9"/>
        <v>81.395490228522931</v>
      </c>
      <c r="M33" s="19">
        <f t="shared" si="10"/>
        <v>80.603553411049859</v>
      </c>
      <c r="N33" s="19">
        <f t="shared" si="10"/>
        <v>79.811734347299989</v>
      </c>
      <c r="O33" s="19">
        <f t="shared" si="10"/>
        <v>79.020150738472481</v>
      </c>
      <c r="P33" s="19">
        <f t="shared" si="10"/>
        <v>78.228920180757342</v>
      </c>
      <c r="Q33" s="19">
        <f t="shared" si="10"/>
        <v>77.438160112928486</v>
      </c>
      <c r="R33" s="19">
        <f t="shared" si="10"/>
        <v>76.647987764053667</v>
      </c>
      <c r="S33" s="19">
        <f t="shared" si="10"/>
        <v>75.858520101360298</v>
      </c>
      <c r="T33" s="19">
        <f t="shared" si="10"/>
        <v>75.069873778295602</v>
      </c>
      <c r="U33" s="19">
        <f t="shared" si="10"/>
        <v>74.282165082819617</v>
      </c>
      <c r="V33" s="19">
        <f t="shared" si="10"/>
        <v>73.495509885969312</v>
      </c>
      <c r="W33" s="19">
        <f t="shared" si="10"/>
        <v>72.710023590731595</v>
      </c>
      <c r="X33" s="19">
        <f t="shared" si="10"/>
        <v>71.925821081262953</v>
      </c>
      <c r="Y33" s="19">
        <f t="shared" si="10"/>
        <v>71.143016672492791</v>
      </c>
      <c r="Z33" s="19">
        <f t="shared" si="10"/>
        <v>70.361724060147495</v>
      </c>
      <c r="AA33" s="19">
        <f t="shared" si="10"/>
        <v>69.582056271231465</v>
      </c>
      <c r="AB33" s="19">
        <f t="shared" si="10"/>
        <v>68.804125615001098</v>
      </c>
      <c r="AC33" s="19">
        <f t="shared" si="15"/>
        <v>68.028043634467252</v>
      </c>
      <c r="AD33" s="19">
        <f t="shared" si="15"/>
        <v>67.253921058460847</v>
      </c>
      <c r="AE33" s="19">
        <f t="shared" si="15"/>
        <v>66.48186775429609</v>
      </c>
      <c r="AF33" s="19">
        <f t="shared" si="15"/>
        <v>65.711992681064913</v>
      </c>
      <c r="AG33" s="19">
        <f t="shared" si="15"/>
        <v>64.944403843595722</v>
      </c>
      <c r="AH33" s="19">
        <f t="shared" si="15"/>
        <v>64.179208247108761</v>
      </c>
      <c r="AI33" s="19">
        <f t="shared" si="15"/>
        <v>63.416511852599662</v>
      </c>
      <c r="AJ33" s="19">
        <f t="shared" si="15"/>
        <v>62.656419532982376</v>
      </c>
      <c r="AK33" s="19">
        <f t="shared" si="15"/>
        <v>61.899035030021189</v>
      </c>
      <c r="AL33" s="19">
        <f t="shared" si="17"/>
        <v>61.144460912081534</v>
      </c>
      <c r="AM33" s="19">
        <f t="shared" si="17"/>
        <v>60.392798532727753</v>
      </c>
      <c r="AN33" s="19">
        <f t="shared" si="17"/>
        <v>59.644147990195883</v>
      </c>
      <c r="AO33" s="19">
        <f t="shared" si="17"/>
        <v>58.898608087767734</v>
      </c>
      <c r="AP33" s="19">
        <f t="shared" si="17"/>
        <v>58.156276295072473</v>
      </c>
      <c r="AQ33" s="19">
        <f t="shared" si="17"/>
        <v>57.417248710340523</v>
      </c>
      <c r="AR33" s="19">
        <f t="shared" si="17"/>
        <v>56.68162002363372</v>
      </c>
      <c r="AS33" s="19">
        <f t="shared" si="17"/>
        <v>55.949483481074765</v>
      </c>
      <c r="AT33" s="19">
        <f t="shared" si="17"/>
        <v>55.220930850097936</v>
      </c>
      <c r="AU33" s="19">
        <f t="shared" si="17"/>
        <v>54.496052385742225</v>
      </c>
      <c r="AV33" s="19">
        <f t="shared" si="17"/>
        <v>53.774936798006586</v>
      </c>
      <c r="AW33" s="19">
        <f t="shared" si="17"/>
        <v>53.057671220286515</v>
      </c>
      <c r="AX33" s="19">
        <f t="shared" si="17"/>
        <v>52.344341178909659</v>
      </c>
      <c r="AY33" s="19">
        <f t="shared" si="17"/>
        <v>51.635030563787183</v>
      </c>
      <c r="AZ33" s="19">
        <f t="shared" si="17"/>
        <v>50.929821600197009</v>
      </c>
      <c r="BA33" s="19">
        <f t="shared" si="17"/>
        <v>50.228794821713016</v>
      </c>
      <c r="BB33" s="19">
        <f t="shared" si="17"/>
        <v>49.53202904429407</v>
      </c>
      <c r="BC33" s="19">
        <f t="shared" si="17"/>
        <v>48.839601341545283</v>
      </c>
      <c r="BD33" s="19">
        <f t="shared" si="17"/>
        <v>48.151587021162591</v>
      </c>
      <c r="BE33" s="19">
        <f t="shared" si="17"/>
        <v>47.468059602571138</v>
      </c>
      <c r="BF33" s="19">
        <f t="shared" si="17"/>
        <v>46.789090795766185</v>
      </c>
      <c r="BG33" s="19">
        <f t="shared" si="17"/>
        <v>46.11475048136473</v>
      </c>
      <c r="BH33" s="19">
        <f t="shared" si="17"/>
        <v>45.445106691874507</v>
      </c>
      <c r="BI33" s="19">
        <f t="shared" si="17"/>
        <v>44.780225594186042</v>
      </c>
      <c r="BJ33" s="19">
        <f t="shared" si="17"/>
        <v>44.120171473292402</v>
      </c>
      <c r="BK33" s="19">
        <f t="shared" si="17"/>
        <v>20</v>
      </c>
      <c r="BL33" s="19">
        <f t="shared" si="17"/>
        <v>20</v>
      </c>
      <c r="BM33" s="19">
        <f t="shared" si="17"/>
        <v>20</v>
      </c>
      <c r="BN33" s="19">
        <f t="shared" si="17"/>
        <v>20</v>
      </c>
      <c r="BO33" s="19">
        <f t="shared" si="17"/>
        <v>20</v>
      </c>
      <c r="BP33" s="19">
        <f t="shared" si="17"/>
        <v>20</v>
      </c>
      <c r="BQ33" s="19">
        <f t="shared" si="17"/>
        <v>20</v>
      </c>
      <c r="BR33" s="19">
        <f t="shared" si="17"/>
        <v>20</v>
      </c>
      <c r="BS33" s="19">
        <f t="shared" si="17"/>
        <v>20</v>
      </c>
    </row>
    <row r="34" spans="2:71" x14ac:dyDescent="0.4">
      <c r="B34" s="4">
        <f t="shared" si="11"/>
        <v>-9.9999999999914047E-4</v>
      </c>
      <c r="C34" s="2">
        <f t="shared" si="3"/>
        <v>-9.9999999999914047E-4</v>
      </c>
      <c r="E34" s="2">
        <f t="shared" si="4"/>
        <v>1.4855500000000013</v>
      </c>
      <c r="F34" s="2">
        <f t="shared" si="5"/>
        <v>-1.4885240740740728</v>
      </c>
      <c r="H34" s="15">
        <f t="shared" si="14"/>
        <v>2.1965508760593204</v>
      </c>
      <c r="J34" s="1">
        <f t="shared" si="7"/>
        <v>2.1965508760593204</v>
      </c>
      <c r="K34" s="1">
        <f t="shared" si="8"/>
        <v>0.8341659179801425</v>
      </c>
      <c r="L34" s="18">
        <f t="shared" si="9"/>
        <v>84.15055322284293</v>
      </c>
      <c r="M34" s="19">
        <f t="shared" si="10"/>
        <v>83.331811040434602</v>
      </c>
      <c r="N34" s="19">
        <f t="shared" si="10"/>
        <v>82.513190597460778</v>
      </c>
      <c r="O34" s="19">
        <f t="shared" si="10"/>
        <v>81.694813579054085</v>
      </c>
      <c r="P34" s="19">
        <f t="shared" si="10"/>
        <v>80.876801561783694</v>
      </c>
      <c r="Q34" s="19">
        <f t="shared" si="10"/>
        <v>80.059275959474419</v>
      </c>
      <c r="R34" s="19">
        <f t="shared" si="10"/>
        <v>79.242357969146894</v>
      </c>
      <c r="S34" s="19">
        <f t="shared" si="10"/>
        <v>78.426168517118612</v>
      </c>
      <c r="T34" s="19">
        <f t="shared" si="10"/>
        <v>77.610828205306106</v>
      </c>
      <c r="U34" s="19">
        <f t="shared" si="10"/>
        <v>76.796457257767784</v>
      </c>
      <c r="V34" s="19">
        <f t="shared" si="10"/>
        <v>75.983175467527019</v>
      </c>
      <c r="W34" s="19">
        <f t="shared" si="10"/>
        <v>75.171102143714634</v>
      </c>
      <c r="X34" s="19">
        <f t="shared" si="10"/>
        <v>74.36035605906973</v>
      </c>
      <c r="Y34" s="19">
        <f t="shared" si="10"/>
        <v>73.551055397837203</v>
      </c>
      <c r="Z34" s="19">
        <f t="shared" si="10"/>
        <v>72.743317704100235</v>
      </c>
      <c r="AA34" s="19">
        <f t="shared" si="10"/>
        <v>71.937259830585219</v>
      </c>
      <c r="AB34" s="19">
        <f t="shared" si="10"/>
        <v>71.132997887976344</v>
      </c>
      <c r="AC34" s="19">
        <f t="shared" si="15"/>
        <v>70.330647194776418</v>
      </c>
      <c r="AD34" s="19">
        <f t="shared" si="15"/>
        <v>69.530322227750133</v>
      </c>
      <c r="AE34" s="19">
        <f t="shared" si="15"/>
        <v>68.732136572984928</v>
      </c>
      <c r="AF34" s="19">
        <f t="shared" si="15"/>
        <v>67.936202877604615</v>
      </c>
      <c r="AG34" s="19">
        <f t="shared" si="15"/>
        <v>67.1426328021697</v>
      </c>
      <c r="AH34" s="19">
        <f t="shared" si="15"/>
        <v>66.351536973797906</v>
      </c>
      <c r="AI34" s="19">
        <f t="shared" si="15"/>
        <v>65.563024940037621</v>
      </c>
      <c r="AJ34" s="19">
        <f t="shared" si="15"/>
        <v>64.777205123526272</v>
      </c>
      <c r="AK34" s="19">
        <f t="shared" si="15"/>
        <v>63.994184777464675</v>
      </c>
      <c r="AL34" s="19">
        <f t="shared" si="17"/>
        <v>63.214069941937716</v>
      </c>
      <c r="AM34" s="19">
        <f t="shared" si="17"/>
        <v>62.436965401110783</v>
      </c>
      <c r="AN34" s="19">
        <f t="shared" si="17"/>
        <v>61.662974641330806</v>
      </c>
      <c r="AO34" s="19">
        <f t="shared" si="17"/>
        <v>60.892199810159042</v>
      </c>
      <c r="AP34" s="19">
        <f t="shared" si="17"/>
        <v>60.124741676362817</v>
      </c>
      <c r="AQ34" s="19">
        <f t="shared" si="17"/>
        <v>59.360699590891812</v>
      </c>
      <c r="AR34" s="19">
        <f t="shared" si="17"/>
        <v>58.600171448863641</v>
      </c>
      <c r="AS34" s="19">
        <f t="shared" si="17"/>
        <v>57.843253652582511</v>
      </c>
      <c r="AT34" s="19">
        <f t="shared" si="17"/>
        <v>57.090041075613797</v>
      </c>
      <c r="AU34" s="19">
        <f t="shared" si="17"/>
        <v>56.340627027936222</v>
      </c>
      <c r="AV34" s="19">
        <f t="shared" si="17"/>
        <v>55.595103222192186</v>
      </c>
      <c r="AW34" s="19">
        <f t="shared" si="17"/>
        <v>54.853559741055996</v>
      </c>
      <c r="AX34" s="19">
        <f t="shared" si="17"/>
        <v>54.11608500573827</v>
      </c>
      <c r="AY34" s="19">
        <f t="shared" si="17"/>
        <v>53.382765745643994</v>
      </c>
      <c r="AZ34" s="19">
        <f t="shared" si="17"/>
        <v>52.653686969200621</v>
      </c>
      <c r="BA34" s="19">
        <f t="shared" si="17"/>
        <v>51.928931935870978</v>
      </c>
      <c r="BB34" s="19">
        <f t="shared" si="17"/>
        <v>51.208582129365332</v>
      </c>
      <c r="BC34" s="19">
        <f t="shared" si="17"/>
        <v>50.492717232065232</v>
      </c>
      <c r="BD34" s="19">
        <f t="shared" si="17"/>
        <v>49.78141510067082</v>
      </c>
      <c r="BE34" s="19">
        <f t="shared" si="17"/>
        <v>49.074751743082281</v>
      </c>
      <c r="BF34" s="19">
        <f t="shared" si="17"/>
        <v>48.372801296524642</v>
      </c>
      <c r="BG34" s="19">
        <f t="shared" si="17"/>
        <v>47.675636006924073</v>
      </c>
      <c r="BH34" s="19">
        <f t="shared" si="17"/>
        <v>46.983326209542987</v>
      </c>
      <c r="BI34" s="19">
        <f t="shared" si="17"/>
        <v>46.295940310879409</v>
      </c>
      <c r="BJ34" s="19">
        <f t="shared" si="17"/>
        <v>45.613544771835727</v>
      </c>
      <c r="BK34" s="19">
        <f t="shared" si="17"/>
        <v>20</v>
      </c>
      <c r="BL34" s="19">
        <f t="shared" si="17"/>
        <v>20</v>
      </c>
      <c r="BM34" s="19">
        <f t="shared" si="17"/>
        <v>20</v>
      </c>
      <c r="BN34" s="19">
        <f t="shared" si="17"/>
        <v>20</v>
      </c>
      <c r="BO34" s="19">
        <f t="shared" si="17"/>
        <v>20</v>
      </c>
      <c r="BP34" s="19">
        <f t="shared" si="17"/>
        <v>20</v>
      </c>
      <c r="BQ34" s="19">
        <f t="shared" si="17"/>
        <v>20</v>
      </c>
      <c r="BR34" s="19">
        <f t="shared" si="17"/>
        <v>20</v>
      </c>
      <c r="BS34" s="19">
        <f t="shared" si="17"/>
        <v>20</v>
      </c>
    </row>
    <row r="35" spans="2:71" x14ac:dyDescent="0.4">
      <c r="B35" s="4">
        <f t="shared" si="11"/>
        <v>9.9000000000000865E-2</v>
      </c>
      <c r="C35" s="2">
        <f t="shared" si="3"/>
        <v>9.9000000000000865E-2</v>
      </c>
      <c r="E35" s="2">
        <f t="shared" si="4"/>
        <v>1.6342537037037048</v>
      </c>
      <c r="F35" s="2">
        <f t="shared" si="5"/>
        <v>-1.3398203703703691</v>
      </c>
      <c r="H35" s="15">
        <f t="shared" si="14"/>
        <v>2.2848875130841466</v>
      </c>
      <c r="J35" s="1">
        <f t="shared" si="7"/>
        <v>2.2848875130841466</v>
      </c>
      <c r="K35" s="1">
        <f t="shared" si="8"/>
        <v>0.86771279036003035</v>
      </c>
      <c r="L35" s="18">
        <f t="shared" si="9"/>
        <v>86.730436164208982</v>
      </c>
      <c r="M35" s="19">
        <f t="shared" si="10"/>
        <v>85.886593029889156</v>
      </c>
      <c r="N35" s="19">
        <f t="shared" si="10"/>
        <v>85.042875367284594</v>
      </c>
      <c r="O35" s="19">
        <f t="shared" si="10"/>
        <v>84.199408592143897</v>
      </c>
      <c r="P35" s="19">
        <f t="shared" si="10"/>
        <v>83.356318008323868</v>
      </c>
      <c r="Q35" s="19">
        <f t="shared" si="10"/>
        <v>82.513728751947554</v>
      </c>
      <c r="R35" s="19">
        <f t="shared" si="10"/>
        <v>81.671765735687032</v>
      </c>
      <c r="S35" s="19">
        <f t="shared" si="10"/>
        <v>80.830553593212088</v>
      </c>
      <c r="T35" s="19">
        <f t="shared" si="10"/>
        <v>79.990216623846038</v>
      </c>
      <c r="U35" s="19">
        <f t="shared" si="10"/>
        <v>79.150878737469711</v>
      </c>
      <c r="V35" s="19">
        <f t="shared" si="10"/>
        <v>78.31266339971431</v>
      </c>
      <c r="W35" s="19">
        <f t="shared" si="10"/>
        <v>77.475693577483256</v>
      </c>
      <c r="X35" s="19">
        <f t="shared" si="10"/>
        <v>76.640091684843654</v>
      </c>
      <c r="Y35" s="19">
        <f t="shared" si="10"/>
        <v>75.805979529326336</v>
      </c>
      <c r="Z35" s="19">
        <f t="shared" si="10"/>
        <v>74.973478258674405</v>
      </c>
      <c r="AA35" s="19">
        <f t="shared" si="10"/>
        <v>74.142708308078596</v>
      </c>
      <c r="AB35" s="19">
        <f t="shared" si="10"/>
        <v>73.313789347937913</v>
      </c>
      <c r="AC35" s="19">
        <f t="shared" si="15"/>
        <v>72.486840232183383</v>
      </c>
      <c r="AD35" s="19">
        <f t="shared" si="15"/>
        <v>71.661978947201916</v>
      </c>
      <c r="AE35" s="19">
        <f t="shared" si="15"/>
        <v>70.839322561396841</v>
      </c>
      <c r="AF35" s="19">
        <f t="shared" si="15"/>
        <v>70.018987175421202</v>
      </c>
      <c r="AG35" s="19">
        <f t="shared" si="15"/>
        <v>69.201087873118681</v>
      </c>
      <c r="AH35" s="19">
        <f t="shared" si="15"/>
        <v>68.385738673206973</v>
      </c>
      <c r="AI35" s="19">
        <f t="shared" si="15"/>
        <v>67.573052481737065</v>
      </c>
      <c r="AJ35" s="19">
        <f t="shared" si="15"/>
        <v>66.76314104536155</v>
      </c>
      <c r="AK35" s="19">
        <f t="shared" si="15"/>
        <v>65.956114905443826</v>
      </c>
      <c r="AL35" s="19">
        <f t="shared" si="17"/>
        <v>65.152083353039757</v>
      </c>
      <c r="AM35" s="19">
        <f t="shared" si="17"/>
        <v>64.351154384781807</v>
      </c>
      <c r="AN35" s="19">
        <f t="shared" si="17"/>
        <v>63.553434659695526</v>
      </c>
      <c r="AO35" s="19">
        <f t="shared" si="17"/>
        <v>62.759029456976364</v>
      </c>
      <c r="AP35" s="19">
        <f t="shared" si="17"/>
        <v>61.96804263475488</v>
      </c>
      <c r="AQ35" s="19">
        <f t="shared" si="17"/>
        <v>61.180576589876594</v>
      </c>
      <c r="AR35" s="19">
        <f t="shared" si="17"/>
        <v>60.396732218722136</v>
      </c>
      <c r="AS35" s="19">
        <f t="shared" si="17"/>
        <v>59.616608879092169</v>
      </c>
      <c r="AT35" s="19">
        <f t="shared" si="17"/>
        <v>58.840304353180485</v>
      </c>
      <c r="AU35" s="19">
        <f t="shared" si="17"/>
        <v>58.067914811657921</v>
      </c>
      <c r="AV35" s="19">
        <f t="shared" si="17"/>
        <v>57.299534778887931</v>
      </c>
      <c r="AW35" s="19">
        <f t="shared" si="17"/>
        <v>56.535257099294384</v>
      </c>
      <c r="AX35" s="19">
        <f t="shared" si="17"/>
        <v>55.775172904900423</v>
      </c>
      <c r="AY35" s="19">
        <f t="shared" si="17"/>
        <v>55.019371584056266</v>
      </c>
      <c r="AZ35" s="19">
        <f t="shared" si="17"/>
        <v>54.267940751372954</v>
      </c>
      <c r="BA35" s="19">
        <f t="shared" si="17"/>
        <v>53.520966218877284</v>
      </c>
      <c r="BB35" s="19">
        <f t="shared" si="17"/>
        <v>52.778531968402511</v>
      </c>
      <c r="BC35" s="19">
        <f t="shared" ref="BC35:BS35" si="18">IF((1-ERF(BC$10/SQRT(4*$F$4/($E$4*$C$4)*2*$D$4/$B$4)))*$L35&lt;20,20,(1-ERF(BC$10/SQRT(4*$F$4/($E$4*$C$4)*2*$D$4/$B$4)))*$L35)</f>
        <v>52.040720125228198</v>
      </c>
      <c r="BD35" s="19">
        <f t="shared" si="18"/>
        <v>51.307610932980808</v>
      </c>
      <c r="BE35" s="19">
        <f t="shared" si="18"/>
        <v>50.579282729806494</v>
      </c>
      <c r="BF35" s="19">
        <f t="shared" si="18"/>
        <v>49.855811925825137</v>
      </c>
      <c r="BG35" s="19">
        <f t="shared" si="18"/>
        <v>49.137272981874489</v>
      </c>
      <c r="BH35" s="19">
        <f t="shared" si="18"/>
        <v>48.423738389551481</v>
      </c>
      <c r="BI35" s="19">
        <f t="shared" si="18"/>
        <v>47.715278652556727</v>
      </c>
      <c r="BJ35" s="19">
        <f t="shared" si="18"/>
        <v>47.011962269347222</v>
      </c>
      <c r="BK35" s="19">
        <f t="shared" si="18"/>
        <v>20</v>
      </c>
      <c r="BL35" s="19">
        <f t="shared" si="18"/>
        <v>20</v>
      </c>
      <c r="BM35" s="19">
        <f t="shared" si="18"/>
        <v>20</v>
      </c>
      <c r="BN35" s="19">
        <f t="shared" si="18"/>
        <v>20</v>
      </c>
      <c r="BO35" s="19">
        <f t="shared" si="18"/>
        <v>20</v>
      </c>
      <c r="BP35" s="19">
        <f t="shared" si="18"/>
        <v>20</v>
      </c>
      <c r="BQ35" s="19">
        <f t="shared" si="18"/>
        <v>20</v>
      </c>
      <c r="BR35" s="19">
        <f t="shared" si="18"/>
        <v>20</v>
      </c>
      <c r="BS35" s="19">
        <f t="shared" si="18"/>
        <v>20</v>
      </c>
    </row>
    <row r="36" spans="2:71" x14ac:dyDescent="0.4">
      <c r="B36" s="4">
        <f t="shared" si="11"/>
        <v>0.19900000000000087</v>
      </c>
      <c r="C36" s="2">
        <f t="shared" si="3"/>
        <v>0.19900000000000087</v>
      </c>
      <c r="E36" s="2">
        <f t="shared" si="4"/>
        <v>1.7829574074074086</v>
      </c>
      <c r="F36" s="2">
        <f t="shared" si="5"/>
        <v>-1.1911166666666653</v>
      </c>
      <c r="H36" s="15">
        <f t="shared" si="14"/>
        <v>2.3670251642847071</v>
      </c>
      <c r="J36" s="1">
        <f t="shared" si="7"/>
        <v>2.3670251642847071</v>
      </c>
      <c r="K36" s="1">
        <f t="shared" si="8"/>
        <v>0.89890552527968259</v>
      </c>
      <c r="L36" s="18">
        <f t="shared" si="9"/>
        <v>89.129276920583322</v>
      </c>
      <c r="M36" s="19">
        <f t="shared" si="10"/>
        <v>88.262094282945881</v>
      </c>
      <c r="N36" s="19">
        <f t="shared" si="10"/>
        <v>87.395040587393254</v>
      </c>
      <c r="O36" s="19">
        <f t="shared" si="10"/>
        <v>86.528244718495614</v>
      </c>
      <c r="P36" s="19">
        <f t="shared" si="10"/>
        <v>85.661835445836587</v>
      </c>
      <c r="Q36" s="19">
        <f t="shared" si="10"/>
        <v>84.795941366626778</v>
      </c>
      <c r="R36" s="19">
        <f t="shared" si="10"/>
        <v>83.930690848445465</v>
      </c>
      <c r="S36" s="19">
        <f t="shared" si="10"/>
        <v>83.066211972152814</v>
      </c>
      <c r="T36" s="19">
        <f t="shared" si="10"/>
        <v>82.202632475015008</v>
      </c>
      <c r="U36" s="19">
        <f t="shared" si="10"/>
        <v>81.340079694084295</v>
      </c>
      <c r="V36" s="19">
        <f t="shared" si="10"/>
        <v>80.478680509875957</v>
      </c>
      <c r="W36" s="19">
        <f t="shared" si="10"/>
        <v>79.618561290383468</v>
      </c>
      <c r="X36" s="19">
        <f t="shared" si="10"/>
        <v>78.759847835473238</v>
      </c>
      <c r="Y36" s="19">
        <f t="shared" si="10"/>
        <v>77.90266532169953</v>
      </c>
      <c r="Z36" s="19">
        <f t="shared" si="10"/>
        <v>77.047138247580037</v>
      </c>
      <c r="AA36" s="19">
        <f t="shared" si="10"/>
        <v>76.19339037937192</v>
      </c>
      <c r="AB36" s="19">
        <f t="shared" si="10"/>
        <v>75.341544697387562</v>
      </c>
      <c r="AC36" s="19">
        <f t="shared" si="15"/>
        <v>74.491723342889031</v>
      </c>
      <c r="AD36" s="19">
        <f t="shared" si="15"/>
        <v>73.644047565599195</v>
      </c>
      <c r="AE36" s="19">
        <f t="shared" si="15"/>
        <v>72.798637671867297</v>
      </c>
      <c r="AF36" s="19">
        <f t="shared" si="15"/>
        <v>71.955612973525575</v>
      </c>
      <c r="AG36" s="19">
        <f t="shared" si="15"/>
        <v>71.115091737473549</v>
      </c>
      <c r="AH36" s="19">
        <f t="shared" si="15"/>
        <v>70.277191136024754</v>
      </c>
      <c r="AI36" s="19">
        <f t="shared" si="15"/>
        <v>69.442027198051321</v>
      </c>
      <c r="AJ36" s="19">
        <f t="shared" si="15"/>
        <v>68.609714760959591</v>
      </c>
      <c r="AK36" s="19">
        <f t="shared" si="15"/>
        <v>67.780367423530194</v>
      </c>
      <c r="AL36" s="19">
        <f t="shared" ref="AL36:BS43" si="19">IF((1-ERF(AL$10/SQRT(4*$F$4/($E$4*$C$4)*2*$D$4/$B$4)))*$L36&lt;20,20,(1-ERF(AL$10/SQRT(4*$F$4/($E$4*$C$4)*2*$D$4/$B$4)))*$L36)</f>
        <v>66.95409749965448</v>
      </c>
      <c r="AM36" s="19">
        <f t="shared" si="19"/>
        <v>66.131015972998455</v>
      </c>
      <c r="AN36" s="19">
        <f t="shared" si="19"/>
        <v>65.311232452624935</v>
      </c>
      <c r="AO36" s="19">
        <f t="shared" si="19"/>
        <v>64.494855129602456</v>
      </c>
      <c r="AP36" s="19">
        <f t="shared" si="19"/>
        <v>63.681990734630077</v>
      </c>
      <c r="AQ36" s="19">
        <f t="shared" si="19"/>
        <v>62.872744496704698</v>
      </c>
      <c r="AR36" s="19">
        <f t="shared" si="19"/>
        <v>62.067220102857632</v>
      </c>
      <c r="AS36" s="19">
        <f t="shared" si="19"/>
        <v>61.265519658985269</v>
      </c>
      <c r="AT36" s="19">
        <f t="shared" si="19"/>
        <v>60.467743651798095</v>
      </c>
      <c r="AU36" s="19">
        <f t="shared" si="19"/>
        <v>59.673990911911197</v>
      </c>
      <c r="AV36" s="19">
        <f t="shared" si="19"/>
        <v>58.884358578097739</v>
      </c>
      <c r="AW36" s="19">
        <f t="shared" si="19"/>
        <v>58.098942062726579</v>
      </c>
      <c r="AX36" s="19">
        <f t="shared" si="19"/>
        <v>57.317835018403258</v>
      </c>
      <c r="AY36" s="19">
        <f t="shared" si="19"/>
        <v>56.541129305832875</v>
      </c>
      <c r="AZ36" s="19">
        <f t="shared" si="19"/>
        <v>55.768914962922267</v>
      </c>
      <c r="BA36" s="19">
        <f t="shared" si="19"/>
        <v>55.001280175137069</v>
      </c>
      <c r="BB36" s="19">
        <f t="shared" si="19"/>
        <v>54.238311247128856</v>
      </c>
      <c r="BC36" s="19">
        <f t="shared" si="19"/>
        <v>53.480092575645834</v>
      </c>
      <c r="BD36" s="19">
        <f t="shared" si="19"/>
        <v>52.726706623739283</v>
      </c>
      <c r="BE36" s="19">
        <f t="shared" si="19"/>
        <v>51.978233896277281</v>
      </c>
      <c r="BF36" s="19">
        <f t="shared" si="19"/>
        <v>51.234752916775179</v>
      </c>
      <c r="BG36" s="19">
        <f t="shared" si="19"/>
        <v>50.496340205551789</v>
      </c>
      <c r="BH36" s="19">
        <f t="shared" si="19"/>
        <v>49.763070259218722</v>
      </c>
      <c r="BI36" s="19">
        <f t="shared" si="19"/>
        <v>49.035015531508876</v>
      </c>
      <c r="BJ36" s="19">
        <f t="shared" si="19"/>
        <v>48.312246415449344</v>
      </c>
      <c r="BK36" s="19">
        <f t="shared" si="19"/>
        <v>20</v>
      </c>
      <c r="BL36" s="19">
        <f t="shared" si="19"/>
        <v>20</v>
      </c>
      <c r="BM36" s="19">
        <f t="shared" si="19"/>
        <v>20</v>
      </c>
      <c r="BN36" s="19">
        <f t="shared" si="19"/>
        <v>20</v>
      </c>
      <c r="BO36" s="19">
        <f t="shared" si="19"/>
        <v>20</v>
      </c>
      <c r="BP36" s="19">
        <f t="shared" si="19"/>
        <v>20</v>
      </c>
      <c r="BQ36" s="19">
        <f t="shared" si="19"/>
        <v>20</v>
      </c>
      <c r="BR36" s="19">
        <f t="shared" si="19"/>
        <v>20</v>
      </c>
      <c r="BS36" s="19">
        <f t="shared" si="19"/>
        <v>20</v>
      </c>
    </row>
    <row r="37" spans="2:71" x14ac:dyDescent="0.4">
      <c r="B37" s="4">
        <f t="shared" si="11"/>
        <v>0.29900000000000088</v>
      </c>
      <c r="C37" s="2">
        <f t="shared" si="3"/>
        <v>0.29900000000000088</v>
      </c>
      <c r="E37" s="2">
        <f t="shared" si="4"/>
        <v>1.9316611111111122</v>
      </c>
      <c r="F37" s="2">
        <f t="shared" si="5"/>
        <v>-1.0424129629629617</v>
      </c>
      <c r="H37" s="15">
        <f t="shared" si="14"/>
        <v>2.4423215835307253</v>
      </c>
      <c r="J37" s="1">
        <f t="shared" si="7"/>
        <v>2.4423215835307253</v>
      </c>
      <c r="K37" s="1">
        <f t="shared" si="8"/>
        <v>0.92750022225007778</v>
      </c>
      <c r="L37" s="18">
        <f t="shared" si="9"/>
        <v>91.328318610433413</v>
      </c>
      <c r="M37" s="19">
        <f t="shared" si="10"/>
        <v>90.439740413011748</v>
      </c>
      <c r="N37" s="19">
        <f t="shared" si="10"/>
        <v>89.551294338997906</v>
      </c>
      <c r="O37" s="19">
        <f t="shared" si="10"/>
        <v>88.663112452866073</v>
      </c>
      <c r="P37" s="19">
        <f t="shared" si="10"/>
        <v>87.77532670126682</v>
      </c>
      <c r="Q37" s="19">
        <f t="shared" si="10"/>
        <v>86.888068854224883</v>
      </c>
      <c r="R37" s="19">
        <f t="shared" si="10"/>
        <v>86.001470446468062</v>
      </c>
      <c r="S37" s="19">
        <f t="shared" si="10"/>
        <v>85.115662718930992</v>
      </c>
      <c r="T37" s="19">
        <f t="shared" si="10"/>
        <v>84.230776560476968</v>
      </c>
      <c r="U37" s="19">
        <f t="shared" si="10"/>
        <v>83.346942449881112</v>
      </c>
      <c r="V37" s="19">
        <f t="shared" si="10"/>
        <v>82.464290398117669</v>
      </c>
      <c r="W37" s="19">
        <f t="shared" si="10"/>
        <v>81.582949890993831</v>
      </c>
      <c r="X37" s="19">
        <f t="shared" si="10"/>
        <v>80.703049832172681</v>
      </c>
      <c r="Y37" s="19">
        <f t="shared" si="10"/>
        <v>79.824718486626452</v>
      </c>
      <c r="Z37" s="19">
        <f t="shared" si="10"/>
        <v>78.948083424561986</v>
      </c>
      <c r="AA37" s="19">
        <f t="shared" si="10"/>
        <v>78.073271465858866</v>
      </c>
      <c r="AB37" s="19">
        <f t="shared" si="10"/>
        <v>77.200408625060675</v>
      </c>
      <c r="AC37" s="19">
        <f t="shared" si="15"/>
        <v>76.329620056959229</v>
      </c>
      <c r="AD37" s="19">
        <f t="shared" si="15"/>
        <v>75.461030002810645</v>
      </c>
      <c r="AE37" s="19">
        <f t="shared" si="15"/>
        <v>74.594761737222044</v>
      </c>
      <c r="AF37" s="19">
        <f t="shared" si="15"/>
        <v>73.730937515746334</v>
      </c>
      <c r="AG37" s="19">
        <f t="shared" si="15"/>
        <v>72.869678523222532</v>
      </c>
      <c r="AH37" s="19">
        <f t="shared" si="15"/>
        <v>72.011104822897622</v>
      </c>
      <c r="AI37" s="19">
        <f t="shared" si="15"/>
        <v>71.155335306365529</v>
      </c>
      <c r="AJ37" s="19">
        <f t="shared" si="15"/>
        <v>70.302487644358024</v>
      </c>
      <c r="AK37" s="19">
        <f t="shared" si="15"/>
        <v>69.452678238421129</v>
      </c>
      <c r="AL37" s="19">
        <f t="shared" si="19"/>
        <v>68.606022173510169</v>
      </c>
      <c r="AM37" s="19">
        <f t="shared" si="19"/>
        <v>67.762633171535185</v>
      </c>
      <c r="AN37" s="19">
        <f t="shared" si="19"/>
        <v>66.922623545888072</v>
      </c>
      <c r="AO37" s="19">
        <f t="shared" si="19"/>
        <v>66.086104156981079</v>
      </c>
      <c r="AP37" s="19">
        <f t="shared" si="19"/>
        <v>65.253184368825913</v>
      </c>
      <c r="AQ37" s="19">
        <f t="shared" si="19"/>
        <v>64.423972006681467</v>
      </c>
      <c r="AR37" s="19">
        <f t="shared" si="19"/>
        <v>63.598573315796862</v>
      </c>
      <c r="AS37" s="19">
        <f t="shared" si="19"/>
        <v>62.777092921275759</v>
      </c>
      <c r="AT37" s="19">
        <f t="shared" si="19"/>
        <v>61.959633789086581</v>
      </c>
      <c r="AU37" s="19">
        <f t="shared" si="19"/>
        <v>61.146297188242308</v>
      </c>
      <c r="AV37" s="19">
        <f t="shared" si="19"/>
        <v>60.337182654172061</v>
      </c>
      <c r="AW37" s="19">
        <f t="shared" si="19"/>
        <v>59.532387953305943</v>
      </c>
      <c r="AX37" s="19">
        <f t="shared" si="19"/>
        <v>58.732009048893005</v>
      </c>
      <c r="AY37" s="19">
        <f t="shared" si="19"/>
        <v>57.936140068071168</v>
      </c>
      <c r="AZ37" s="19">
        <f t="shared" si="19"/>
        <v>57.144873270207135</v>
      </c>
      <c r="BA37" s="19">
        <f t="shared" si="19"/>
        <v>56.358299016522054</v>
      </c>
      <c r="BB37" s="19">
        <f t="shared" si="19"/>
        <v>55.576505741018629</v>
      </c>
      <c r="BC37" s="19">
        <f t="shared" si="19"/>
        <v>54.79957992272346</v>
      </c>
      <c r="BD37" s="19">
        <f t="shared" si="19"/>
        <v>54.027606059257096</v>
      </c>
      <c r="BE37" s="19">
        <f t="shared" si="19"/>
        <v>53.260666641743619</v>
      </c>
      <c r="BF37" s="19">
        <f t="shared" si="19"/>
        <v>52.498842131069452</v>
      </c>
      <c r="BG37" s="19">
        <f t="shared" si="19"/>
        <v>51.742210935500651</v>
      </c>
      <c r="BH37" s="19">
        <f t="shared" si="19"/>
        <v>50.990849389666138</v>
      </c>
      <c r="BI37" s="19">
        <f t="shared" si="19"/>
        <v>50.24483173491322</v>
      </c>
      <c r="BJ37" s="19">
        <f t="shared" si="19"/>
        <v>49.504230101040633</v>
      </c>
      <c r="BK37" s="19">
        <f t="shared" si="19"/>
        <v>20.336693165162497</v>
      </c>
      <c r="BL37" s="19">
        <f t="shared" si="19"/>
        <v>20</v>
      </c>
      <c r="BM37" s="19">
        <f t="shared" si="19"/>
        <v>20</v>
      </c>
      <c r="BN37" s="19">
        <f t="shared" si="19"/>
        <v>20</v>
      </c>
      <c r="BO37" s="19">
        <f t="shared" si="19"/>
        <v>20</v>
      </c>
      <c r="BP37" s="19">
        <f t="shared" si="19"/>
        <v>20</v>
      </c>
      <c r="BQ37" s="19">
        <f t="shared" si="19"/>
        <v>20</v>
      </c>
      <c r="BR37" s="19">
        <f t="shared" si="19"/>
        <v>20</v>
      </c>
      <c r="BS37" s="19">
        <f t="shared" si="19"/>
        <v>20</v>
      </c>
    </row>
    <row r="38" spans="2:71" x14ac:dyDescent="0.4">
      <c r="B38" s="4">
        <f t="shared" si="11"/>
        <v>0.39900000000000091</v>
      </c>
      <c r="C38" s="2">
        <f t="shared" si="3"/>
        <v>0.39900000000000091</v>
      </c>
      <c r="E38" s="2">
        <f t="shared" si="4"/>
        <v>2.0803648148148159</v>
      </c>
      <c r="F38" s="2">
        <f t="shared" si="5"/>
        <v>-0.89370925925925782</v>
      </c>
      <c r="H38" s="15">
        <f t="shared" si="14"/>
        <v>2.5095350733402246</v>
      </c>
      <c r="J38" s="1">
        <f t="shared" si="7"/>
        <v>2.5095350733402246</v>
      </c>
      <c r="K38" s="1">
        <f t="shared" si="8"/>
        <v>0.95302533211148754</v>
      </c>
      <c r="L38" s="18">
        <f t="shared" si="9"/>
        <v>93.291297297752848</v>
      </c>
      <c r="M38" s="19">
        <f t="shared" si="10"/>
        <v>92.383620313776319</v>
      </c>
      <c r="N38" s="19">
        <f t="shared" si="10"/>
        <v>91.476078293021573</v>
      </c>
      <c r="O38" s="19">
        <f t="shared" si="10"/>
        <v>90.568806138510027</v>
      </c>
      <c r="P38" s="19">
        <f t="shared" si="10"/>
        <v>89.661938632907081</v>
      </c>
      <c r="Q38" s="19">
        <f t="shared" si="10"/>
        <v>88.755610378455927</v>
      </c>
      <c r="R38" s="19">
        <f t="shared" si="10"/>
        <v>87.849955737045434</v>
      </c>
      <c r="S38" s="19">
        <f t="shared" si="10"/>
        <v>86.945108770456613</v>
      </c>
      <c r="T38" s="19">
        <f t="shared" si="10"/>
        <v>86.041203180831857</v>
      </c>
      <c r="U38" s="19">
        <f t="shared" si="10"/>
        <v>85.138372251411099</v>
      </c>
      <c r="V38" s="19">
        <f t="shared" si="10"/>
        <v>84.23674878757862</v>
      </c>
      <c r="W38" s="19">
        <f t="shared" si="10"/>
        <v>83.336465058263926</v>
      </c>
      <c r="X38" s="19">
        <f t="shared" si="10"/>
        <v>82.437652737739981</v>
      </c>
      <c r="Y38" s="19">
        <f t="shared" si="10"/>
        <v>81.540442847861115</v>
      </c>
      <c r="Z38" s="19">
        <f t="shared" si="10"/>
        <v>80.644965700783246</v>
      </c>
      <c r="AA38" s="19">
        <f t="shared" si="10"/>
        <v>79.751350842207714</v>
      </c>
      <c r="AB38" s="19">
        <f t="shared" si="10"/>
        <v>78.859726995190314</v>
      </c>
      <c r="AC38" s="19">
        <f t="shared" si="15"/>
        <v>77.970222004555836</v>
      </c>
      <c r="AD38" s="19">
        <f t="shared" si="15"/>
        <v>77.082962781958159</v>
      </c>
      <c r="AE38" s="19">
        <f t="shared" si="15"/>
        <v>76.19807525162534</v>
      </c>
      <c r="AF38" s="19">
        <f t="shared" si="15"/>
        <v>75.315684296828053</v>
      </c>
      <c r="AG38" s="19">
        <f t="shared" si="15"/>
        <v>74.435913707109549</v>
      </c>
      <c r="AH38" s="19">
        <f t="shared" si="15"/>
        <v>73.558886126313908</v>
      </c>
      <c r="AI38" s="19">
        <f t="shared" si="15"/>
        <v>72.684723001449044</v>
      </c>
      <c r="AJ38" s="19">
        <f t="shared" si="15"/>
        <v>71.813544532419982</v>
      </c>
      <c r="AK38" s="19">
        <f t="shared" si="15"/>
        <v>70.945469622666536</v>
      </c>
      <c r="AL38" s="19">
        <f t="shared" si="19"/>
        <v>70.080615830739504</v>
      </c>
      <c r="AM38" s="19">
        <f t="shared" si="19"/>
        <v>69.219099322847555</v>
      </c>
      <c r="AN38" s="19">
        <f t="shared" si="19"/>
        <v>68.361034826407064</v>
      </c>
      <c r="AO38" s="19">
        <f t="shared" si="19"/>
        <v>67.506535584624885</v>
      </c>
      <c r="AP38" s="19">
        <f t="shared" si="19"/>
        <v>66.655713312144243</v>
      </c>
      <c r="AQ38" s="19">
        <f t="shared" si="19"/>
        <v>65.808678151782146</v>
      </c>
      <c r="AR38" s="19">
        <f t="shared" si="19"/>
        <v>64.965538632385631</v>
      </c>
      <c r="AS38" s="19">
        <f t="shared" si="19"/>
        <v>64.126401627833488</v>
      </c>
      <c r="AT38" s="19">
        <f t="shared" si="19"/>
        <v>63.291372317208342</v>
      </c>
      <c r="AU38" s="19">
        <f t="shared" si="19"/>
        <v>62.460554146163652</v>
      </c>
      <c r="AV38" s="19">
        <f t="shared" si="19"/>
        <v>61.634048789507972</v>
      </c>
      <c r="AW38" s="19">
        <f t="shared" si="19"/>
        <v>60.811956115028586</v>
      </c>
      <c r="AX38" s="19">
        <f t="shared" si="19"/>
        <v>59.994374148574785</v>
      </c>
      <c r="AY38" s="19">
        <f t="shared" si="19"/>
        <v>59.181399040420025</v>
      </c>
      <c r="AZ38" s="19">
        <f t="shared" si="19"/>
        <v>58.373125032921315</v>
      </c>
      <c r="BA38" s="19">
        <f t="shared" si="19"/>
        <v>57.56964442949203</v>
      </c>
      <c r="BB38" s="19">
        <f t="shared" si="19"/>
        <v>56.771047564904158</v>
      </c>
      <c r="BC38" s="19">
        <f t="shared" si="19"/>
        <v>55.977422776934013</v>
      </c>
      <c r="BD38" s="19">
        <f t="shared" si="19"/>
        <v>55.188856379364232</v>
      </c>
      <c r="BE38" s="19">
        <f t="shared" si="19"/>
        <v>54.405432636354014</v>
      </c>
      <c r="BF38" s="19">
        <f t="shared" si="19"/>
        <v>53.627233738187726</v>
      </c>
      <c r="BG38" s="19">
        <f t="shared" si="19"/>
        <v>52.85433977841106</v>
      </c>
      <c r="BH38" s="19">
        <f t="shared" si="19"/>
        <v>52.086828732362534</v>
      </c>
      <c r="BI38" s="19">
        <f t="shared" si="19"/>
        <v>51.324776437106813</v>
      </c>
      <c r="BJ38" s="19">
        <f t="shared" si="19"/>
        <v>50.568256572775091</v>
      </c>
      <c r="BK38" s="19">
        <f t="shared" si="19"/>
        <v>20.773802879445665</v>
      </c>
      <c r="BL38" s="19">
        <f t="shared" si="19"/>
        <v>20</v>
      </c>
      <c r="BM38" s="19">
        <f t="shared" si="19"/>
        <v>20</v>
      </c>
      <c r="BN38" s="19">
        <f t="shared" si="19"/>
        <v>20</v>
      </c>
      <c r="BO38" s="19">
        <f t="shared" si="19"/>
        <v>20</v>
      </c>
      <c r="BP38" s="19">
        <f t="shared" si="19"/>
        <v>20</v>
      </c>
      <c r="BQ38" s="19">
        <f t="shared" si="19"/>
        <v>20</v>
      </c>
      <c r="BR38" s="19">
        <f t="shared" si="19"/>
        <v>20</v>
      </c>
      <c r="BS38" s="19">
        <f t="shared" si="19"/>
        <v>20</v>
      </c>
    </row>
    <row r="39" spans="2:71" x14ac:dyDescent="0.4">
      <c r="B39" s="4">
        <f t="shared" si="11"/>
        <v>0.49900000000000089</v>
      </c>
      <c r="C39" s="2">
        <f t="shared" si="3"/>
        <v>0.49900000000000089</v>
      </c>
      <c r="E39" s="2">
        <f t="shared" si="4"/>
        <v>2.2290685185185199</v>
      </c>
      <c r="F39" s="2">
        <f t="shared" si="5"/>
        <v>-0.74500555555555414</v>
      </c>
      <c r="H39" s="15">
        <f t="shared" si="14"/>
        <v>2.566535602907881</v>
      </c>
      <c r="J39" s="1">
        <f t="shared" si="7"/>
        <v>2.566535602907881</v>
      </c>
      <c r="K39" s="1">
        <f t="shared" si="8"/>
        <v>0.97467195072177937</v>
      </c>
      <c r="L39" s="18">
        <f t="shared" si="9"/>
        <v>94.956005156612136</v>
      </c>
      <c r="M39" s="19">
        <f t="shared" si="10"/>
        <v>94.032131409890312</v>
      </c>
      <c r="N39" s="19">
        <f t="shared" si="10"/>
        <v>93.108395034699981</v>
      </c>
      <c r="O39" s="19">
        <f t="shared" si="10"/>
        <v>92.18493334129802</v>
      </c>
      <c r="P39" s="19">
        <f t="shared" si="10"/>
        <v>91.261883517437653</v>
      </c>
      <c r="Q39" s="19">
        <f t="shared" si="10"/>
        <v>90.339382567230359</v>
      </c>
      <c r="R39" s="19">
        <f t="shared" si="10"/>
        <v>89.417567250144444</v>
      </c>
      <c r="S39" s="19">
        <f t="shared" si="10"/>
        <v>88.496574020185122</v>
      </c>
      <c r="T39" s="19">
        <f t="shared" si="10"/>
        <v>87.576538965301538</v>
      </c>
      <c r="U39" s="19">
        <f t="shared" si="10"/>
        <v>86.65759774706541</v>
      </c>
      <c r="V39" s="19">
        <f t="shared" si="10"/>
        <v>85.739885540665824</v>
      </c>
      <c r="W39" s="19">
        <f t="shared" si="10"/>
        <v>84.823536975264545</v>
      </c>
      <c r="X39" s="19">
        <f t="shared" si="10"/>
        <v>83.908686074755593</v>
      </c>
      <c r="Y39" s="19">
        <f t="shared" si="10"/>
        <v>82.995466198972466</v>
      </c>
      <c r="Z39" s="19">
        <f t="shared" si="10"/>
        <v>82.084009985386245</v>
      </c>
      <c r="AA39" s="19">
        <f t="shared" si="10"/>
        <v>81.174449291336742</v>
      </c>
      <c r="AB39" s="19">
        <f t="shared" si="10"/>
        <v>80.266915136838705</v>
      </c>
      <c r="AC39" s="19">
        <f t="shared" si="15"/>
        <v>79.361537648004543</v>
      </c>
      <c r="AD39" s="19">
        <f t="shared" si="15"/>
        <v>78.458446001124145</v>
      </c>
      <c r="AE39" s="19">
        <f t="shared" si="15"/>
        <v>77.557768367441696</v>
      </c>
      <c r="AF39" s="19">
        <f t="shared" si="15"/>
        <v>76.659631858669016</v>
      </c>
      <c r="AG39" s="19">
        <f t="shared" si="15"/>
        <v>75.764162473273743</v>
      </c>
      <c r="AH39" s="19">
        <f t="shared" si="15"/>
        <v>74.871485043580321</v>
      </c>
      <c r="AI39" s="19">
        <f t="shared" si="15"/>
        <v>73.981723183720462</v>
      </c>
      <c r="AJ39" s="19">
        <f t="shared" si="15"/>
        <v>73.094999238469413</v>
      </c>
      <c r="AK39" s="19">
        <f t="shared" si="15"/>
        <v>72.211434233002819</v>
      </c>
      <c r="AL39" s="19">
        <f t="shared" si="19"/>
        <v>71.331147823608902</v>
      </c>
      <c r="AM39" s="19">
        <f t="shared" si="19"/>
        <v>70.454258249388516</v>
      </c>
      <c r="AN39" s="19">
        <f t="shared" si="19"/>
        <v>69.580882284976113</v>
      </c>
      <c r="AO39" s="19">
        <f t="shared" si="19"/>
        <v>68.711135194312121</v>
      </c>
      <c r="AP39" s="19">
        <f t="shared" si="19"/>
        <v>67.845130685497367</v>
      </c>
      <c r="AQ39" s="19">
        <f t="shared" si="19"/>
        <v>66.982980866758453</v>
      </c>
      <c r="AR39" s="19">
        <f t="shared" si="19"/>
        <v>66.12479620355208</v>
      </c>
      <c r="AS39" s="19">
        <f t="shared" si="19"/>
        <v>65.270685476835055</v>
      </c>
      <c r="AT39" s="19">
        <f t="shared" si="19"/>
        <v>64.420755742525813</v>
      </c>
      <c r="AU39" s="19">
        <f t="shared" si="19"/>
        <v>63.575112292181949</v>
      </c>
      <c r="AV39" s="19">
        <f t="shared" si="19"/>
        <v>62.733858614916869</v>
      </c>
      <c r="AW39" s="19">
        <f t="shared" si="19"/>
        <v>61.897096360577862</v>
      </c>
      <c r="AX39" s="19">
        <f t="shared" si="19"/>
        <v>61.064925304206348</v>
      </c>
      <c r="AY39" s="19">
        <f t="shared" si="19"/>
        <v>60.237443311799751</v>
      </c>
      <c r="AZ39" s="19">
        <f t="shared" si="19"/>
        <v>59.414746307393834</v>
      </c>
      <c r="BA39" s="19">
        <f t="shared" si="19"/>
        <v>58.596928241481841</v>
      </c>
      <c r="BB39" s="19">
        <f t="shared" si="19"/>
        <v>57.784081060786811</v>
      </c>
      <c r="BC39" s="19">
        <f t="shared" si="19"/>
        <v>56.976294679401342</v>
      </c>
      <c r="BD39" s="19">
        <f t="shared" si="19"/>
        <v>56.173656951307798</v>
      </c>
      <c r="BE39" s="19">
        <f t="shared" si="19"/>
        <v>55.376253644291268</v>
      </c>
      <c r="BF39" s="19">
        <f t="shared" si="19"/>
        <v>54.584168415255355</v>
      </c>
      <c r="BG39" s="19">
        <f t="shared" si="19"/>
        <v>53.79748278695039</v>
      </c>
      <c r="BH39" s="19">
        <f t="shared" si="19"/>
        <v>53.016276126121852</v>
      </c>
      <c r="BI39" s="19">
        <f t="shared" si="19"/>
        <v>52.240625623085549</v>
      </c>
      <c r="BJ39" s="19">
        <f t="shared" si="19"/>
        <v>51.470606272735147</v>
      </c>
      <c r="BK39" s="19">
        <f t="shared" si="19"/>
        <v>21.14449461504703</v>
      </c>
      <c r="BL39" s="19">
        <f t="shared" si="19"/>
        <v>20</v>
      </c>
      <c r="BM39" s="19">
        <f t="shared" si="19"/>
        <v>20</v>
      </c>
      <c r="BN39" s="19">
        <f t="shared" si="19"/>
        <v>20</v>
      </c>
      <c r="BO39" s="19">
        <f t="shared" si="19"/>
        <v>20</v>
      </c>
      <c r="BP39" s="19">
        <f t="shared" si="19"/>
        <v>20</v>
      </c>
      <c r="BQ39" s="19">
        <f t="shared" si="19"/>
        <v>20</v>
      </c>
      <c r="BR39" s="19">
        <f t="shared" si="19"/>
        <v>20</v>
      </c>
      <c r="BS39" s="19">
        <f t="shared" si="19"/>
        <v>20</v>
      </c>
    </row>
    <row r="40" spans="2:71" x14ac:dyDescent="0.4">
      <c r="B40" s="4">
        <f t="shared" si="11"/>
        <v>0.59900000000000087</v>
      </c>
      <c r="C40" s="2">
        <f t="shared" si="3"/>
        <v>0.59900000000000087</v>
      </c>
      <c r="E40" s="2">
        <f t="shared" si="4"/>
        <v>2.3777722222222235</v>
      </c>
      <c r="F40" s="2">
        <f t="shared" si="5"/>
        <v>-0.59630185185185047</v>
      </c>
      <c r="H40" s="15">
        <f t="shared" si="14"/>
        <v>2.6097736843815591</v>
      </c>
      <c r="J40" s="1">
        <f t="shared" si="7"/>
        <v>2.6097736843815591</v>
      </c>
      <c r="K40" s="1">
        <f t="shared" si="8"/>
        <v>0.99109211850268575</v>
      </c>
      <c r="L40" s="18">
        <f t="shared" si="9"/>
        <v>96.218778933929329</v>
      </c>
      <c r="M40" s="19">
        <f t="shared" si="10"/>
        <v>95.282619039122537</v>
      </c>
      <c r="N40" s="19">
        <f t="shared" si="10"/>
        <v>94.346598342684473</v>
      </c>
      <c r="O40" s="19">
        <f t="shared" si="10"/>
        <v>93.410855980894439</v>
      </c>
      <c r="P40" s="19">
        <f t="shared" si="10"/>
        <v>92.475530965898912</v>
      </c>
      <c r="Q40" s="19">
        <f t="shared" si="10"/>
        <v>91.540762123760501</v>
      </c>
      <c r="R40" s="19">
        <f t="shared" si="10"/>
        <v>90.606688032645224</v>
      </c>
      <c r="S40" s="19">
        <f t="shared" si="10"/>
        <v>89.673446961193818</v>
      </c>
      <c r="T40" s="19">
        <f t="shared" si="10"/>
        <v>88.741176807122955</v>
      </c>
      <c r="U40" s="19">
        <f t="shared" si="10"/>
        <v>87.81001503610166</v>
      </c>
      <c r="V40" s="19">
        <f t="shared" si="10"/>
        <v>86.880098620948203</v>
      </c>
      <c r="W40" s="19">
        <f t="shared" si="10"/>
        <v>85.951563981192152</v>
      </c>
      <c r="X40" s="19">
        <f t="shared" si="10"/>
        <v>85.024546923046159</v>
      </c>
      <c r="Y40" s="19">
        <f t="shared" si="10"/>
        <v>84.099182579831393</v>
      </c>
      <c r="Z40" s="19">
        <f t="shared" si="10"/>
        <v>83.175605352900206</v>
      </c>
      <c r="AA40" s="19">
        <f t="shared" si="10"/>
        <v>82.253948853099075</v>
      </c>
      <c r="AB40" s="19">
        <f t="shared" si="10"/>
        <v>81.334345842814287</v>
      </c>
      <c r="AC40" s="19">
        <f t="shared" si="15"/>
        <v>80.416928178642223</v>
      </c>
      <c r="AD40" s="19">
        <f t="shared" si="15"/>
        <v>79.501826754725457</v>
      </c>
      <c r="AE40" s="19">
        <f t="shared" si="15"/>
        <v>78.589171446795305</v>
      </c>
      <c r="AF40" s="19">
        <f t="shared" si="15"/>
        <v>77.679091056960445</v>
      </c>
      <c r="AG40" s="19">
        <f t="shared" si="15"/>
        <v>76.771713259280958</v>
      </c>
      <c r="AH40" s="19">
        <f t="shared" si="15"/>
        <v>75.867164546165696</v>
      </c>
      <c r="AI40" s="19">
        <f t="shared" si="15"/>
        <v>74.96557017563066</v>
      </c>
      <c r="AJ40" s="19">
        <f t="shared" si="15"/>
        <v>74.067054119454809</v>
      </c>
      <c r="AK40" s="19">
        <f t="shared" si="15"/>
        <v>73.171739012268816</v>
      </c>
      <c r="AL40" s="19">
        <f t="shared" si="19"/>
        <v>72.279746101611735</v>
      </c>
      <c r="AM40" s="19">
        <f t="shared" si="19"/>
        <v>71.391195198988768</v>
      </c>
      <c r="AN40" s="19">
        <f t="shared" si="19"/>
        <v>70.506204631963499</v>
      </c>
      <c r="AO40" s="19">
        <f t="shared" si="19"/>
        <v>69.624891197315492</v>
      </c>
      <c r="AP40" s="19">
        <f t="shared" si="19"/>
        <v>68.747370115294387</v>
      </c>
      <c r="AQ40" s="19">
        <f t="shared" si="19"/>
        <v>67.873754984999593</v>
      </c>
      <c r="AR40" s="19">
        <f t="shared" si="19"/>
        <v>67.004157740914252</v>
      </c>
      <c r="AS40" s="19">
        <f t="shared" si="19"/>
        <v>66.138688610620278</v>
      </c>
      <c r="AT40" s="19">
        <f t="shared" si="19"/>
        <v>65.277456073720742</v>
      </c>
      <c r="AU40" s="19">
        <f t="shared" si="19"/>
        <v>64.420566821994512</v>
      </c>
      <c r="AV40" s="19">
        <f t="shared" si="19"/>
        <v>63.568125720806435</v>
      </c>
      <c r="AW40" s="19">
        <f t="shared" si="19"/>
        <v>62.720235771795714</v>
      </c>
      <c r="AX40" s="19">
        <f t="shared" si="19"/>
        <v>61.876998076863586</v>
      </c>
      <c r="AY40" s="19">
        <f t="shared" si="19"/>
        <v>61.038511803479814</v>
      </c>
      <c r="AZ40" s="19">
        <f t="shared" si="19"/>
        <v>60.20487415132731</v>
      </c>
      <c r="BA40" s="19">
        <f t="shared" si="19"/>
        <v>59.376180320301287</v>
      </c>
      <c r="BB40" s="19">
        <f t="shared" si="19"/>
        <v>58.552523479879582</v>
      </c>
      <c r="BC40" s="19">
        <f t="shared" si="19"/>
        <v>57.733994739878611</v>
      </c>
      <c r="BD40" s="19">
        <f t="shared" si="19"/>
        <v>56.920683122608175</v>
      </c>
      <c r="BE40" s="19">
        <f t="shared" si="19"/>
        <v>56.112675536437465</v>
      </c>
      <c r="BF40" s="19">
        <f t="shared" si="19"/>
        <v>55.3100567507826</v>
      </c>
      <c r="BG40" s="19">
        <f t="shared" si="19"/>
        <v>54.512909372525357</v>
      </c>
      <c r="BH40" s="19">
        <f t="shared" si="19"/>
        <v>53.721313823871</v>
      </c>
      <c r="BI40" s="19">
        <f t="shared" si="19"/>
        <v>52.935348321651851</v>
      </c>
      <c r="BJ40" s="19">
        <f t="shared" si="19"/>
        <v>52.155088858082216</v>
      </c>
      <c r="BK40" s="19">
        <f t="shared" si="19"/>
        <v>21.425684975682653</v>
      </c>
      <c r="BL40" s="19">
        <f t="shared" si="19"/>
        <v>20</v>
      </c>
      <c r="BM40" s="19">
        <f t="shared" si="19"/>
        <v>20</v>
      </c>
      <c r="BN40" s="19">
        <f t="shared" si="19"/>
        <v>20</v>
      </c>
      <c r="BO40" s="19">
        <f t="shared" si="19"/>
        <v>20</v>
      </c>
      <c r="BP40" s="19">
        <f t="shared" si="19"/>
        <v>20</v>
      </c>
      <c r="BQ40" s="19">
        <f t="shared" si="19"/>
        <v>20</v>
      </c>
      <c r="BR40" s="19">
        <f t="shared" si="19"/>
        <v>20</v>
      </c>
      <c r="BS40" s="19">
        <f t="shared" si="19"/>
        <v>20</v>
      </c>
    </row>
    <row r="41" spans="2:71" x14ac:dyDescent="0.4">
      <c r="B41" s="4">
        <f t="shared" si="11"/>
        <v>0.69900000000000084</v>
      </c>
      <c r="C41" s="2">
        <f t="shared" si="3"/>
        <v>0.69900000000000084</v>
      </c>
      <c r="E41" s="2">
        <f t="shared" si="4"/>
        <v>2.5264759259259266</v>
      </c>
      <c r="F41" s="2">
        <f t="shared" si="5"/>
        <v>-0.44759814814814686</v>
      </c>
      <c r="H41" s="15">
        <f t="shared" si="14"/>
        <v>2.6332301868410903</v>
      </c>
      <c r="J41" s="1">
        <f t="shared" si="7"/>
        <v>2.6332301868410903</v>
      </c>
      <c r="K41" s="1">
        <f t="shared" si="8"/>
        <v>1</v>
      </c>
      <c r="L41" s="18">
        <f t="shared" si="9"/>
        <v>96.903829130513643</v>
      </c>
      <c r="M41" s="19">
        <f t="shared" si="10"/>
        <v>95.961004044908563</v>
      </c>
      <c r="N41" s="19">
        <f t="shared" si="10"/>
        <v>95.018319148724828</v>
      </c>
      <c r="O41" s="19">
        <f t="shared" si="10"/>
        <v>94.075914568852212</v>
      </c>
      <c r="P41" s="19">
        <f t="shared" si="10"/>
        <v>93.133930307163965</v>
      </c>
      <c r="Q41" s="19">
        <f t="shared" si="10"/>
        <v>92.192506178124574</v>
      </c>
      <c r="R41" s="19">
        <f t="shared" si="10"/>
        <v>91.251781746536963</v>
      </c>
      <c r="S41" s="19">
        <f t="shared" si="10"/>
        <v>90.31189626547507</v>
      </c>
      <c r="T41" s="19">
        <f t="shared" si="10"/>
        <v>89.372988614447877</v>
      </c>
      <c r="U41" s="19">
        <f t="shared" si="10"/>
        <v>88.435197237840669</v>
      </c>
      <c r="V41" s="19">
        <f t="shared" si="10"/>
        <v>87.498660083679027</v>
      </c>
      <c r="W41" s="19">
        <f t="shared" si="10"/>
        <v>86.563514542760558</v>
      </c>
      <c r="X41" s="19">
        <f t="shared" si="10"/>
        <v>85.629897388199339</v>
      </c>
      <c r="Y41" s="19">
        <f t="shared" si="10"/>
        <v>84.697944715427127</v>
      </c>
      <c r="Z41" s="19">
        <f t="shared" si="10"/>
        <v>83.767791882695491</v>
      </c>
      <c r="AA41" s="19">
        <f t="shared" si="10"/>
        <v>82.83957345212194</v>
      </c>
      <c r="AB41" s="19">
        <f t="shared" si="10"/>
        <v>81.913423131322972</v>
      </c>
      <c r="AC41" s="19">
        <f t="shared" si="15"/>
        <v>80.989473715676255</v>
      </c>
      <c r="AD41" s="19">
        <f t="shared" si="15"/>
        <v>80.06785703125324</v>
      </c>
      <c r="AE41" s="19">
        <f t="shared" si="15"/>
        <v>79.14870387846328</v>
      </c>
      <c r="AF41" s="19">
        <f t="shared" si="15"/>
        <v>78.232143976449294</v>
      </c>
      <c r="AG41" s="19">
        <f t="shared" si="15"/>
        <v>77.318305908274127</v>
      </c>
      <c r="AH41" s="19">
        <f t="shared" si="15"/>
        <v>76.407317066936443</v>
      </c>
      <c r="AI41" s="19">
        <f t="shared" si="15"/>
        <v>75.499303602253491</v>
      </c>
      <c r="AJ41" s="19">
        <f t="shared" si="15"/>
        <v>74.594390368647851</v>
      </c>
      <c r="AK41" s="19">
        <f t="shared" si="15"/>
        <v>73.692700873873719</v>
      </c>
      <c r="AL41" s="19">
        <f t="shared" si="19"/>
        <v>72.794357228717942</v>
      </c>
      <c r="AM41" s="19">
        <f t="shared" si="19"/>
        <v>71.899480097709414</v>
      </c>
      <c r="AN41" s="19">
        <f t="shared" si="19"/>
        <v>71.00818865087011</v>
      </c>
      <c r="AO41" s="19">
        <f t="shared" si="19"/>
        <v>70.120600516539284</v>
      </c>
      <c r="AP41" s="19">
        <f t="shared" si="19"/>
        <v>69.236831735301806</v>
      </c>
      <c r="AQ41" s="19">
        <f t="shared" si="19"/>
        <v>68.356996715050201</v>
      </c>
      <c r="AR41" s="19">
        <f t="shared" si="19"/>
        <v>67.481208187209134</v>
      </c>
      <c r="AS41" s="19">
        <f t="shared" si="19"/>
        <v>66.609577164149371</v>
      </c>
      <c r="AT41" s="19">
        <f t="shared" si="19"/>
        <v>65.742212897817765</v>
      </c>
      <c r="AU41" s="19">
        <f t="shared" si="19"/>
        <v>64.879222839608119</v>
      </c>
      <c r="AV41" s="19">
        <f t="shared" si="19"/>
        <v>64.020712601496712</v>
      </c>
      <c r="AW41" s="19">
        <f t="shared" si="19"/>
        <v>63.166785918464974</v>
      </c>
      <c r="AX41" s="19">
        <f t="shared" si="19"/>
        <v>62.317544612230755</v>
      </c>
      <c r="AY41" s="19">
        <f t="shared" si="19"/>
        <v>61.473088556307879</v>
      </c>
      <c r="AZ41" s="19">
        <f t="shared" si="19"/>
        <v>60.63351564241318</v>
      </c>
      <c r="BA41" s="19">
        <f t="shared" si="19"/>
        <v>59.798921748237916</v>
      </c>
      <c r="BB41" s="19">
        <f t="shared" si="19"/>
        <v>58.969400706599977</v>
      </c>
      <c r="BC41" s="19">
        <f t="shared" si="19"/>
        <v>58.145044275991616</v>
      </c>
      <c r="BD41" s="19">
        <f t="shared" si="19"/>
        <v>57.325942112536033</v>
      </c>
      <c r="BE41" s="19">
        <f t="shared" si="19"/>
        <v>56.512181743365154</v>
      </c>
      <c r="BF41" s="19">
        <f t="shared" si="19"/>
        <v>55.703848541429117</v>
      </c>
      <c r="BG41" s="19">
        <f t="shared" si="19"/>
        <v>54.901025701747066</v>
      </c>
      <c r="BH41" s="19">
        <f t="shared" si="19"/>
        <v>54.103794219107371</v>
      </c>
      <c r="BI41" s="19">
        <f t="shared" si="19"/>
        <v>53.312232867223855</v>
      </c>
      <c r="BJ41" s="19">
        <f t="shared" si="19"/>
        <v>52.526418179353648</v>
      </c>
      <c r="BK41" s="19">
        <f t="shared" si="19"/>
        <v>21.578229727000107</v>
      </c>
      <c r="BL41" s="19">
        <f t="shared" si="19"/>
        <v>20</v>
      </c>
      <c r="BM41" s="19">
        <f t="shared" si="19"/>
        <v>20</v>
      </c>
      <c r="BN41" s="19">
        <f t="shared" si="19"/>
        <v>20</v>
      </c>
      <c r="BO41" s="19">
        <f t="shared" si="19"/>
        <v>20</v>
      </c>
      <c r="BP41" s="19">
        <f t="shared" si="19"/>
        <v>20</v>
      </c>
      <c r="BQ41" s="19">
        <f t="shared" si="19"/>
        <v>20</v>
      </c>
      <c r="BR41" s="19">
        <f t="shared" si="19"/>
        <v>20</v>
      </c>
      <c r="BS41" s="19">
        <f t="shared" si="19"/>
        <v>20</v>
      </c>
    </row>
    <row r="42" spans="2:71" x14ac:dyDescent="0.4">
      <c r="B42" s="4">
        <f t="shared" si="11"/>
        <v>0.79900000000000082</v>
      </c>
      <c r="C42" s="2">
        <f t="shared" si="3"/>
        <v>0.79900000000000082</v>
      </c>
      <c r="E42" s="2">
        <f t="shared" si="4"/>
        <v>2.6751796296296306</v>
      </c>
      <c r="F42" s="2">
        <f t="shared" si="5"/>
        <v>-0.29889444444444319</v>
      </c>
      <c r="H42" s="15">
        <f t="shared" si="14"/>
        <v>2.6260219514390526</v>
      </c>
      <c r="J42" s="1">
        <f t="shared" si="7"/>
        <v>2.6260219514390526</v>
      </c>
      <c r="K42" s="1">
        <f t="shared" si="8"/>
        <v>0.99726258819374813</v>
      </c>
      <c r="L42" s="18">
        <f t="shared" si="9"/>
        <v>96.693311680705804</v>
      </c>
      <c r="M42" s="19">
        <f t="shared" si="10"/>
        <v>95.75253482306465</v>
      </c>
      <c r="N42" s="19">
        <f t="shared" si="10"/>
        <v>94.811897850292169</v>
      </c>
      <c r="O42" s="19">
        <f t="shared" si="10"/>
        <v>93.871540584861336</v>
      </c>
      <c r="P42" s="19">
        <f t="shared" si="10"/>
        <v>92.931602724500152</v>
      </c>
      <c r="Q42" s="19">
        <f t="shared" si="10"/>
        <v>91.992223779935003</v>
      </c>
      <c r="R42" s="19">
        <f t="shared" si="10"/>
        <v>91.053543012773105</v>
      </c>
      <c r="S42" s="19">
        <f t="shared" si="10"/>
        <v>90.115699373569896</v>
      </c>
      <c r="T42" s="19">
        <f t="shared" si="10"/>
        <v>89.178831440127368</v>
      </c>
      <c r="U42" s="19">
        <f t="shared" si="10"/>
        <v>88.243077356069136</v>
      </c>
      <c r="V42" s="19">
        <f t="shared" si="10"/>
        <v>87.308574769737405</v>
      </c>
      <c r="W42" s="19">
        <f t="shared" si="10"/>
        <v>86.375460773456965</v>
      </c>
      <c r="X42" s="19">
        <f t="shared" si="10"/>
        <v>85.4438718432109</v>
      </c>
      <c r="Y42" s="19">
        <f t="shared" si="10"/>
        <v>84.513943778772273</v>
      </c>
      <c r="Z42" s="19">
        <f t="shared" si="10"/>
        <v>83.585811644335365</v>
      </c>
      <c r="AA42" s="19">
        <f t="shared" si="10"/>
        <v>82.659609709690031</v>
      </c>
      <c r="AB42" s="19">
        <f t="shared" si="10"/>
        <v>81.735471391981378</v>
      </c>
      <c r="AC42" s="19">
        <f t="shared" si="15"/>
        <v>80.813529198097498</v>
      </c>
      <c r="AD42" s="19">
        <f t="shared" si="15"/>
        <v>79.893914667726023</v>
      </c>
      <c r="AE42" s="19">
        <f t="shared" si="15"/>
        <v>78.976758317120726</v>
      </c>
      <c r="AF42" s="19">
        <f t="shared" si="15"/>
        <v>78.062189583617808</v>
      </c>
      <c r="AG42" s="19">
        <f t="shared" si="15"/>
        <v>77.150336770941593</v>
      </c>
      <c r="AH42" s="19">
        <f t="shared" si="15"/>
        <v>76.241326995337459</v>
      </c>
      <c r="AI42" s="19">
        <f t="shared" si="15"/>
        <v>75.335286132570147</v>
      </c>
      <c r="AJ42" s="19">
        <f t="shared" si="15"/>
        <v>74.4323387658239</v>
      </c>
      <c r="AK42" s="19">
        <f t="shared" si="15"/>
        <v>73.532608134540112</v>
      </c>
      <c r="AL42" s="19">
        <f t="shared" si="19"/>
        <v>72.636216084227669</v>
      </c>
      <c r="AM42" s="19">
        <f t="shared" si="19"/>
        <v>71.743283017279353</v>
      </c>
      <c r="AN42" s="19">
        <f t="shared" si="19"/>
        <v>70.853927844827837</v>
      </c>
      <c r="AO42" s="19">
        <f t="shared" si="19"/>
        <v>69.968267939672231</v>
      </c>
      <c r="AP42" s="19">
        <f t="shared" si="19"/>
        <v>69.086419090306535</v>
      </c>
      <c r="AQ42" s="19">
        <f t="shared" si="19"/>
        <v>68.208495456079376</v>
      </c>
      <c r="AR42" s="19">
        <f t="shared" si="19"/>
        <v>67.334609523513507</v>
      </c>
      <c r="AS42" s="19">
        <f t="shared" si="19"/>
        <v>66.464872063812322</v>
      </c>
      <c r="AT42" s="19">
        <f t="shared" si="19"/>
        <v>65.59939209157973</v>
      </c>
      <c r="AU42" s="19">
        <f t="shared" si="19"/>
        <v>64.738276824778168</v>
      </c>
      <c r="AV42" s="19">
        <f t="shared" si="19"/>
        <v>63.881631645948552</v>
      </c>
      <c r="AW42" s="19">
        <f t="shared" si="19"/>
        <v>63.029560064714623</v>
      </c>
      <c r="AX42" s="19">
        <f t="shared" si="19"/>
        <v>62.182163681592982</v>
      </c>
      <c r="AY42" s="19">
        <f t="shared" si="19"/>
        <v>61.339542153128534</v>
      </c>
      <c r="AZ42" s="19">
        <f t="shared" si="19"/>
        <v>60.501793158374568</v>
      </c>
      <c r="BA42" s="19">
        <f t="shared" si="19"/>
        <v>59.669012366734094</v>
      </c>
      <c r="BB42" s="19">
        <f t="shared" si="19"/>
        <v>58.841293407179123</v>
      </c>
      <c r="BC42" s="19">
        <f t="shared" si="19"/>
        <v>58.018727838862389</v>
      </c>
      <c r="BD42" s="19">
        <f t="shared" si="19"/>
        <v>57.201405123134833</v>
      </c>
      <c r="BE42" s="19">
        <f t="shared" si="19"/>
        <v>56.389412596981195</v>
      </c>
      <c r="BF42" s="19">
        <f t="shared" si="19"/>
        <v>55.582835447884278</v>
      </c>
      <c r="BG42" s="19">
        <f t="shared" si="19"/>
        <v>54.781756690127303</v>
      </c>
      <c r="BH42" s="19">
        <f t="shared" si="19"/>
        <v>53.986257142542584</v>
      </c>
      <c r="BI42" s="19">
        <f t="shared" si="19"/>
        <v>53.196415407713005</v>
      </c>
      <c r="BJ42" s="19">
        <f t="shared" si="19"/>
        <v>52.41230785263204</v>
      </c>
      <c r="BK42" s="19">
        <f t="shared" si="19"/>
        <v>21.531352385472378</v>
      </c>
      <c r="BL42" s="19">
        <f t="shared" si="19"/>
        <v>20</v>
      </c>
      <c r="BM42" s="19">
        <f t="shared" si="19"/>
        <v>20</v>
      </c>
      <c r="BN42" s="19">
        <f t="shared" si="19"/>
        <v>20</v>
      </c>
      <c r="BO42" s="19">
        <f t="shared" si="19"/>
        <v>20</v>
      </c>
      <c r="BP42" s="19">
        <f t="shared" si="19"/>
        <v>20</v>
      </c>
      <c r="BQ42" s="19">
        <f t="shared" si="19"/>
        <v>20</v>
      </c>
      <c r="BR42" s="19">
        <f t="shared" si="19"/>
        <v>20</v>
      </c>
      <c r="BS42" s="19">
        <f t="shared" si="19"/>
        <v>20</v>
      </c>
    </row>
    <row r="43" spans="2:71" ht="15" thickBot="1" x14ac:dyDescent="0.45">
      <c r="B43" s="20">
        <f t="shared" si="11"/>
        <v>0.8990000000000008</v>
      </c>
      <c r="C43" s="21">
        <f t="shared" si="3"/>
        <v>0.8990000000000008</v>
      </c>
      <c r="E43" s="21">
        <f t="shared" si="4"/>
        <v>2.8238833333333346</v>
      </c>
      <c r="F43" s="21">
        <f t="shared" si="5"/>
        <v>-0.15019074074073954</v>
      </c>
      <c r="H43" s="22">
        <f t="shared" si="14"/>
        <v>2.5651608248225153</v>
      </c>
      <c r="J43" s="1">
        <f t="shared" si="7"/>
        <v>2.5651608248225153</v>
      </c>
      <c r="K43" s="1">
        <f t="shared" si="8"/>
        <v>0.97414986264446812</v>
      </c>
      <c r="L43" s="18">
        <f t="shared" si="9"/>
        <v>94.915854584323512</v>
      </c>
      <c r="M43" s="19">
        <f t="shared" si="10"/>
        <v>93.992371482296491</v>
      </c>
      <c r="N43" s="19">
        <f t="shared" si="10"/>
        <v>93.069025693715673</v>
      </c>
      <c r="O43" s="19">
        <f t="shared" ref="O43:AD56" si="20">IF((1-ERF(O$10/SQRT(4*$F$4/($E$4*$C$4)*2*$D$4/$B$4)))*$L43&lt;20,20,(1-ERF(O$10/SQRT(4*$F$4/($E$4*$C$4)*2*$D$4/$B$4)))*$L43)</f>
        <v>92.145954470778591</v>
      </c>
      <c r="P43" s="19">
        <f t="shared" si="20"/>
        <v>91.223294943230897</v>
      </c>
      <c r="Q43" s="19">
        <f t="shared" si="20"/>
        <v>90.301184057254162</v>
      </c>
      <c r="R43" s="19">
        <f t="shared" si="20"/>
        <v>89.379758514490192</v>
      </c>
      <c r="S43" s="19">
        <f t="shared" si="20"/>
        <v>88.45915471124691</v>
      </c>
      <c r="T43" s="19">
        <f t="shared" si="20"/>
        <v>87.539508677930939</v>
      </c>
      <c r="U43" s="19">
        <f t="shared" si="20"/>
        <v>86.620956018751713</v>
      </c>
      <c r="V43" s="19">
        <f t="shared" si="20"/>
        <v>85.703631851741775</v>
      </c>
      <c r="W43" s="19">
        <f t="shared" si="20"/>
        <v>84.787670749137135</v>
      </c>
      <c r="X43" s="19">
        <f t="shared" si="20"/>
        <v>83.873206678162063</v>
      </c>
      <c r="Y43" s="19">
        <f t="shared" si="20"/>
        <v>82.96037294226106</v>
      </c>
      <c r="Z43" s="19">
        <f t="shared" si="20"/>
        <v>82.049302122821658</v>
      </c>
      <c r="AA43" s="19">
        <f t="shared" si="20"/>
        <v>81.14012602142995</v>
      </c>
      <c r="AB43" s="19">
        <f t="shared" si="20"/>
        <v>80.23297560270106</v>
      </c>
      <c r="AC43" s="19">
        <f t="shared" si="20"/>
        <v>79.327980937725741</v>
      </c>
      <c r="AD43" s="19">
        <f t="shared" si="20"/>
        <v>78.42527114817382</v>
      </c>
      <c r="AE43" s="19">
        <f t="shared" si="15"/>
        <v>77.524974351094386</v>
      </c>
      <c r="AF43" s="19">
        <f t="shared" si="15"/>
        <v>76.627217604452184</v>
      </c>
      <c r="AG43" s="19">
        <f t="shared" si="15"/>
        <v>75.732126853438501</v>
      </c>
      <c r="AH43" s="19">
        <f t="shared" si="15"/>
        <v>74.839826877594504</v>
      </c>
      <c r="AI43" s="19">
        <f t="shared" si="15"/>
        <v>73.950441238783696</v>
      </c>
      <c r="AJ43" s="19">
        <f t="shared" si="15"/>
        <v>73.064092230049866</v>
      </c>
      <c r="AK43" s="19">
        <f t="shared" si="15"/>
        <v>72.180900825395213</v>
      </c>
      <c r="AL43" s="19">
        <f t="shared" si="19"/>
        <v>71.300986630513236</v>
      </c>
      <c r="AM43" s="19">
        <f t="shared" si="19"/>
        <v>70.424467834509358</v>
      </c>
      <c r="AN43" s="19">
        <f t="shared" si="19"/>
        <v>69.551461162641814</v>
      </c>
      <c r="AO43" s="19">
        <f t="shared" si="19"/>
        <v>68.682081830113589</v>
      </c>
      <c r="AP43" s="19">
        <f t="shared" si="19"/>
        <v>67.816443496945922</v>
      </c>
      <c r="AQ43" s="19">
        <f t="shared" si="19"/>
        <v>66.954658223962326</v>
      </c>
      <c r="AR43" s="19">
        <f t="shared" si="19"/>
        <v>66.096836429910979</v>
      </c>
      <c r="AS43" s="19">
        <f t="shared" si="19"/>
        <v>65.243086849752501</v>
      </c>
      <c r="AT43" s="19">
        <f t="shared" si="19"/>
        <v>64.393516494138495</v>
      </c>
      <c r="AU43" s="19">
        <f t="shared" si="19"/>
        <v>63.548230610105762</v>
      </c>
      <c r="AV43" s="19">
        <f t="shared" si="19"/>
        <v>62.707332643009053</v>
      </c>
      <c r="AW43" s="19">
        <f t="shared" si="19"/>
        <v>61.870924199714707</v>
      </c>
      <c r="AX43" s="19">
        <f t="shared" si="19"/>
        <v>61.039105013075918</v>
      </c>
      <c r="AY43" s="19">
        <f t="shared" si="19"/>
        <v>60.211972907709111</v>
      </c>
      <c r="AZ43" s="19">
        <f t="shared" si="19"/>
        <v>59.389623767090129</v>
      </c>
      <c r="BA43" s="19">
        <f t="shared" si="19"/>
        <v>58.572151501986845</v>
      </c>
      <c r="BB43" s="19">
        <f t="shared" si="19"/>
        <v>57.759648020244128</v>
      </c>
      <c r="BC43" s="19">
        <f t="shared" ref="BC43:BS43" si="21">IF((1-ERF(BC$10/SQRT(4*$F$4/($E$4*$C$4)*2*$D$4/$B$4)))*$L43&lt;20,20,(1-ERF(BC$10/SQRT(4*$F$4/($E$4*$C$4)*2*$D$4/$B$4)))*$L43)</f>
        <v>56.952203197935894</v>
      </c>
      <c r="BD43" s="19">
        <f t="shared" si="21"/>
        <v>56.149904851896913</v>
      </c>
      <c r="BE43" s="19">
        <f t="shared" si="21"/>
        <v>55.35283871364679</v>
      </c>
      <c r="BF43" s="19">
        <f t="shared" si="21"/>
        <v>54.561088404716195</v>
      </c>
      <c r="BG43" s="19">
        <f t="shared" si="21"/>
        <v>53.77473541338491</v>
      </c>
      <c r="BH43" s="19">
        <f t="shared" si="21"/>
        <v>52.993859072839491</v>
      </c>
      <c r="BI43" s="19">
        <f t="shared" si="21"/>
        <v>52.218536540757128</v>
      </c>
      <c r="BJ43" s="19">
        <f t="shared" si="21"/>
        <v>51.448842780321115</v>
      </c>
      <c r="BK43" s="19">
        <f t="shared" si="21"/>
        <v>21.135554016101786</v>
      </c>
      <c r="BL43" s="19">
        <f t="shared" si="21"/>
        <v>20</v>
      </c>
      <c r="BM43" s="19">
        <f t="shared" si="21"/>
        <v>20</v>
      </c>
      <c r="BN43" s="19">
        <f t="shared" si="21"/>
        <v>20</v>
      </c>
      <c r="BO43" s="19">
        <f t="shared" si="21"/>
        <v>20</v>
      </c>
      <c r="BP43" s="19">
        <f t="shared" si="21"/>
        <v>20</v>
      </c>
      <c r="BQ43" s="19">
        <f t="shared" si="21"/>
        <v>20</v>
      </c>
      <c r="BR43" s="19">
        <f t="shared" si="21"/>
        <v>20</v>
      </c>
      <c r="BS43" s="19">
        <f t="shared" si="21"/>
        <v>20</v>
      </c>
    </row>
    <row r="44" spans="2:71" ht="26.6" thickBot="1" x14ac:dyDescent="0.75">
      <c r="B44" s="24">
        <f t="shared" si="11"/>
        <v>0.99900000000000078</v>
      </c>
      <c r="C44" s="25">
        <f t="shared" si="3"/>
        <v>0.99900000000000078</v>
      </c>
      <c r="D44" s="26"/>
      <c r="E44" s="25">
        <f t="shared" si="4"/>
        <v>2.9725870370370382</v>
      </c>
      <c r="F44" s="25">
        <f t="shared" si="5"/>
        <v>-1.4870370370358827E-3</v>
      </c>
      <c r="G44" s="26"/>
      <c r="H44" s="27">
        <f t="shared" si="14"/>
        <v>2.3571303166715536</v>
      </c>
      <c r="I44" s="27"/>
      <c r="J44" s="26">
        <f t="shared" si="7"/>
        <v>2.3571303166715536</v>
      </c>
      <c r="K44" s="28">
        <f t="shared" si="8"/>
        <v>0.89514784102458012</v>
      </c>
      <c r="L44" s="26">
        <f t="shared" si="9"/>
        <v>88.840296612702502</v>
      </c>
      <c r="M44" s="26">
        <f t="shared" ref="M44:AB56" si="22">IF((1-ERF(M$10/SQRT(4*$F$4/($E$4*$C$4)*2*$D$4/$B$4)))*$L44&lt;20,20,(1-ERF(M$10/SQRT(4*$F$4/($E$4*$C$4)*2*$D$4/$B$4)))*$L44)</f>
        <v>87.975925606823679</v>
      </c>
      <c r="N44" s="26">
        <f t="shared" si="22"/>
        <v>87.111683124965893</v>
      </c>
      <c r="O44" s="26">
        <f t="shared" si="22"/>
        <v>86.247697633821986</v>
      </c>
      <c r="P44" s="26">
        <f t="shared" si="22"/>
        <v>85.384097485471088</v>
      </c>
      <c r="Q44" s="26">
        <f t="shared" si="22"/>
        <v>84.521010860178194</v>
      </c>
      <c r="R44" s="26">
        <f t="shared" si="22"/>
        <v>83.658565709321479</v>
      </c>
      <c r="S44" s="26">
        <f t="shared" si="22"/>
        <v>82.796889698489636</v>
      </c>
      <c r="T44" s="26">
        <f t="shared" si="22"/>
        <v>81.936110150791393</v>
      </c>
      <c r="U44" s="26">
        <f t="shared" si="22"/>
        <v>81.076353990419136</v>
      </c>
      <c r="V44" s="26">
        <f t="shared" si="22"/>
        <v>80.217747686508517</v>
      </c>
      <c r="W44" s="26">
        <f t="shared" si="22"/>
        <v>79.360417197335082</v>
      </c>
      <c r="X44" s="26">
        <f t="shared" si="22"/>
        <v>78.504487914889339</v>
      </c>
      <c r="Y44" s="26">
        <f t="shared" si="22"/>
        <v>77.650084609870575</v>
      </c>
      <c r="Z44" s="26">
        <f t="shared" si="22"/>
        <v>76.797331377139912</v>
      </c>
      <c r="AA44" s="26">
        <f t="shared" si="22"/>
        <v>75.946351581672104</v>
      </c>
      <c r="AB44" s="26">
        <f t="shared" si="22"/>
        <v>75.097267805045362</v>
      </c>
      <c r="AC44" s="26">
        <f t="shared" si="20"/>
        <v>74.25020179250798</v>
      </c>
      <c r="AD44" s="26">
        <f t="shared" si="20"/>
        <v>73.405274400659707</v>
      </c>
      <c r="AE44" s="29">
        <f t="shared" si="15"/>
        <v>72.562605545785246</v>
      </c>
      <c r="AF44" s="29">
        <f t="shared" si="15"/>
        <v>71.722314152876891</v>
      </c>
      <c r="AG44" s="29">
        <f t="shared" si="15"/>
        <v>70.884518105382043</v>
      </c>
      <c r="AH44" s="29">
        <f t="shared" si="15"/>
        <v>70.049334195711154</v>
      </c>
      <c r="AI44" s="29">
        <f t="shared" si="15"/>
        <v>69.216878076540524</v>
      </c>
      <c r="AJ44" s="29">
        <f t="shared" si="15"/>
        <v>68.387264212943776</v>
      </c>
      <c r="AK44" s="29">
        <f t="shared" si="15"/>
        <v>67.560605835384706</v>
      </c>
      <c r="AL44" s="29">
        <f t="shared" ref="AL44:BS51" si="23">IF((1-ERF(AL$10/SQRT(4*$F$4/($E$4*$C$4)*2*$D$4/$B$4)))*$L44&lt;20,20,(1-ERF(AL$10/SQRT(4*$F$4/($E$4*$C$4)*2*$D$4/$B$4)))*$L44)</f>
        <v>66.737014893603799</v>
      </c>
      <c r="AM44" s="29">
        <f t="shared" si="23"/>
        <v>65.916602011429163</v>
      </c>
      <c r="AN44" s="29">
        <f t="shared" si="23"/>
        <v>65.099476442542496</v>
      </c>
      <c r="AO44" s="29">
        <f t="shared" si="23"/>
        <v>64.28574602722874</v>
      </c>
      <c r="AP44" s="29">
        <f t="shared" si="23"/>
        <v>63.475517150138252</v>
      </c>
      <c r="AQ44" s="29">
        <f t="shared" si="23"/>
        <v>62.668894699088149</v>
      </c>
      <c r="AR44" s="29">
        <f t="shared" si="23"/>
        <v>61.865982024929409</v>
      </c>
      <c r="AS44" s="29">
        <f t="shared" si="23"/>
        <v>61.066880902504529</v>
      </c>
      <c r="AT44" s="29">
        <f t="shared" si="23"/>
        <v>60.271691492719945</v>
      </c>
      <c r="AU44" s="29">
        <f t="shared" si="23"/>
        <v>59.48051230575615</v>
      </c>
      <c r="AV44" s="29">
        <f t="shared" si="23"/>
        <v>58.69344016543716</v>
      </c>
      <c r="AW44" s="29">
        <f t="shared" si="23"/>
        <v>57.910570174780077</v>
      </c>
      <c r="AX44" s="29">
        <f t="shared" si="23"/>
        <v>57.131995682744346</v>
      </c>
      <c r="AY44" s="29">
        <f t="shared" si="23"/>
        <v>56.357808252198751</v>
      </c>
      <c r="AZ44" s="29">
        <f t="shared" si="23"/>
        <v>55.588097629123801</v>
      </c>
      <c r="BA44" s="29">
        <f t="shared" si="23"/>
        <v>54.822951713064917</v>
      </c>
      <c r="BB44" s="29">
        <f t="shared" si="23"/>
        <v>54.062456528851527</v>
      </c>
      <c r="BC44" s="29">
        <f t="shared" si="23"/>
        <v>53.306696199595621</v>
      </c>
      <c r="BD44" s="29">
        <f t="shared" si="23"/>
        <v>52.55575292098181</v>
      </c>
      <c r="BE44" s="29">
        <f t="shared" si="23"/>
        <v>51.809706936860444</v>
      </c>
      <c r="BF44" s="29">
        <f t="shared" si="23"/>
        <v>51.068636516153191</v>
      </c>
      <c r="BG44" s="29">
        <f t="shared" si="23"/>
        <v>50.332617931080094</v>
      </c>
      <c r="BH44" s="29">
        <f t="shared" si="23"/>
        <v>49.601725436715363</v>
      </c>
      <c r="BI44" s="29">
        <f t="shared" si="23"/>
        <v>48.87603125187804</v>
      </c>
      <c r="BJ44" s="29">
        <f t="shared" si="23"/>
        <v>48.155605541362696</v>
      </c>
      <c r="BK44" s="29">
        <f t="shared" si="23"/>
        <v>20</v>
      </c>
      <c r="BL44" s="29">
        <f t="shared" si="23"/>
        <v>20</v>
      </c>
      <c r="BM44" s="29">
        <f t="shared" si="23"/>
        <v>20</v>
      </c>
      <c r="BN44" s="29">
        <f t="shared" si="23"/>
        <v>20</v>
      </c>
      <c r="BO44" s="29">
        <f t="shared" si="23"/>
        <v>20</v>
      </c>
      <c r="BP44" s="29">
        <f t="shared" si="23"/>
        <v>20</v>
      </c>
      <c r="BQ44" s="29">
        <f t="shared" si="23"/>
        <v>20</v>
      </c>
      <c r="BR44" s="29">
        <f t="shared" si="23"/>
        <v>20</v>
      </c>
      <c r="BS44" s="29">
        <f t="shared" si="23"/>
        <v>20</v>
      </c>
    </row>
    <row r="45" spans="2:71" x14ac:dyDescent="0.4">
      <c r="B45" s="2">
        <f t="shared" si="11"/>
        <v>1.0990000000000009</v>
      </c>
      <c r="C45" s="2">
        <f t="shared" si="3"/>
        <v>1.0990000000000009</v>
      </c>
      <c r="E45" s="2">
        <f t="shared" si="4"/>
        <v>3.1212907407407422</v>
      </c>
      <c r="F45" s="2">
        <f t="shared" si="5"/>
        <v>0.14721666666666794</v>
      </c>
      <c r="I45" s="23">
        <f>(((C45+1)*EXP(E45))*(BESSELK(E45,0)+BESSELK(E45,1)))+(((1-C45)*EXP(F45))*(BESSELK(F45,0)+BESSELK(F45,1)))</f>
        <v>2.0986406008326934</v>
      </c>
      <c r="J45" s="1">
        <f t="shared" si="7"/>
        <v>2.0986406008326934</v>
      </c>
      <c r="K45" s="1">
        <f t="shared" si="8"/>
        <v>0.79698334438064899</v>
      </c>
      <c r="L45" s="18">
        <f t="shared" si="9"/>
        <v>81.29107093611475</v>
      </c>
      <c r="M45" s="19">
        <f t="shared" si="22"/>
        <v>80.5001500653714</v>
      </c>
      <c r="N45" s="19">
        <f t="shared" si="22"/>
        <v>79.709346797289328</v>
      </c>
      <c r="O45" s="19">
        <f t="shared" si="22"/>
        <v>78.918778682073125</v>
      </c>
      <c r="P45" s="19">
        <f t="shared" si="22"/>
        <v>78.128563165052952</v>
      </c>
      <c r="Q45" s="19">
        <f t="shared" si="22"/>
        <v>77.338817534344813</v>
      </c>
      <c r="R45" s="19">
        <f t="shared" si="22"/>
        <v>76.549658868627603</v>
      </c>
      <c r="S45" s="19">
        <f t="shared" si="22"/>
        <v>75.761203985075767</v>
      </c>
      <c r="T45" s="19">
        <f t="shared" si="22"/>
        <v>74.973569387486066</v>
      </c>
      <c r="U45" s="19">
        <f t="shared" si="22"/>
        <v>74.186871214637009</v>
      </c>
      <c r="V45" s="19">
        <f t="shared" si="22"/>
        <v>73.401225188918829</v>
      </c>
      <c r="W45" s="19">
        <f t="shared" si="22"/>
        <v>72.616746565272194</v>
      </c>
      <c r="X45" s="19">
        <f t="shared" si="22"/>
        <v>71.833550080472889</v>
      </c>
      <c r="Y45" s="19">
        <f t="shared" si="22"/>
        <v>71.051749902799912</v>
      </c>
      <c r="Z45" s="19">
        <f t="shared" si="22"/>
        <v>70.271459582123555</v>
      </c>
      <c r="AA45" s="19">
        <f t="shared" si="22"/>
        <v>69.492792000450009</v>
      </c>
      <c r="AB45" s="19">
        <f t="shared" si="22"/>
        <v>68.715859322958252</v>
      </c>
      <c r="AC45" s="19">
        <f t="shared" si="20"/>
        <v>67.940772949564689</v>
      </c>
      <c r="AD45" s="19">
        <f t="shared" si="20"/>
        <v>67.167643467050269</v>
      </c>
      <c r="AE45" s="19">
        <f t="shared" si="15"/>
        <v>66.396580601784478</v>
      </c>
      <c r="AF45" s="19">
        <f t="shared" si="15"/>
        <v>65.627693173079592</v>
      </c>
      <c r="AG45" s="19">
        <f t="shared" si="15"/>
        <v>64.861089047208608</v>
      </c>
      <c r="AH45" s="19">
        <f t="shared" si="15"/>
        <v>64.096875092118651</v>
      </c>
      <c r="AI45" s="19">
        <f t="shared" si="15"/>
        <v>63.33515713287192</v>
      </c>
      <c r="AJ45" s="19">
        <f t="shared" si="15"/>
        <v>62.576039907844724</v>
      </c>
      <c r="AK45" s="19">
        <f t="shared" si="15"/>
        <v>61.819627025714837</v>
      </c>
      <c r="AL45" s="19">
        <f t="shared" si="23"/>
        <v>61.066020923266507</v>
      </c>
      <c r="AM45" s="19">
        <f t="shared" si="23"/>
        <v>60.315322824041282</v>
      </c>
      <c r="AN45" s="19">
        <f t="shared" si="23"/>
        <v>59.567632697862862</v>
      </c>
      <c r="AO45" s="19">
        <f t="shared" si="23"/>
        <v>58.823049221261932</v>
      </c>
      <c r="AP45" s="19">
        <f t="shared" si="23"/>
        <v>58.081669738827443</v>
      </c>
      <c r="AQ45" s="19">
        <f t="shared" si="23"/>
        <v>57.343590225508919</v>
      </c>
      <c r="AR45" s="19">
        <f t="shared" si="23"/>
        <v>56.608905249893795</v>
      </c>
      <c r="AS45" s="19">
        <f t="shared" si="23"/>
        <v>55.877707938482729</v>
      </c>
      <c r="AT45" s="19">
        <f t="shared" si="23"/>
        <v>55.15008994098492</v>
      </c>
      <c r="AU45" s="19">
        <f t="shared" si="23"/>
        <v>54.426141396654472</v>
      </c>
      <c r="AV45" s="19">
        <f t="shared" si="23"/>
        <v>53.705950901687544</v>
      </c>
      <c r="AW45" s="19">
        <f t="shared" si="23"/>
        <v>52.989605477699385</v>
      </c>
      <c r="AX45" s="19">
        <f t="shared" si="23"/>
        <v>52.277190541299035</v>
      </c>
      <c r="AY45" s="19">
        <f t="shared" si="23"/>
        <v>51.568789874778389</v>
      </c>
      <c r="AZ45" s="19">
        <f t="shared" si="23"/>
        <v>50.864485597931569</v>
      </c>
      <c r="BA45" s="19">
        <f t="shared" si="23"/>
        <v>50.164358141018873</v>
      </c>
      <c r="BB45" s="19">
        <f t="shared" si="23"/>
        <v>49.468486218889055</v>
      </c>
      <c r="BC45" s="19">
        <f t="shared" si="23"/>
        <v>48.776946806272335</v>
      </c>
      <c r="BD45" s="19">
        <f t="shared" si="23"/>
        <v>48.08981511425516</v>
      </c>
      <c r="BE45" s="19">
        <f t="shared" si="23"/>
        <v>47.407164567947298</v>
      </c>
      <c r="BF45" s="19">
        <f t="shared" si="23"/>
        <v>46.729066785349893</v>
      </c>
      <c r="BG45" s="19">
        <f t="shared" si="23"/>
        <v>46.055591557432642</v>
      </c>
      <c r="BH45" s="19">
        <f t="shared" si="23"/>
        <v>45.386806829426881</v>
      </c>
      <c r="BI45" s="19">
        <f t="shared" si="23"/>
        <v>44.722778683340053</v>
      </c>
      <c r="BJ45" s="19">
        <f t="shared" si="23"/>
        <v>44.063571321696351</v>
      </c>
      <c r="BK45" s="19">
        <f t="shared" si="23"/>
        <v>20</v>
      </c>
      <c r="BL45" s="19">
        <f t="shared" si="23"/>
        <v>20</v>
      </c>
      <c r="BM45" s="19">
        <f t="shared" si="23"/>
        <v>20</v>
      </c>
      <c r="BN45" s="19">
        <f t="shared" si="23"/>
        <v>20</v>
      </c>
      <c r="BO45" s="19">
        <f t="shared" si="23"/>
        <v>20</v>
      </c>
      <c r="BP45" s="19">
        <f t="shared" si="23"/>
        <v>20</v>
      </c>
      <c r="BQ45" s="19">
        <f t="shared" si="23"/>
        <v>20</v>
      </c>
      <c r="BR45" s="19">
        <f t="shared" si="23"/>
        <v>20</v>
      </c>
      <c r="BS45" s="19">
        <f t="shared" si="23"/>
        <v>20</v>
      </c>
    </row>
    <row r="46" spans="2:71" x14ac:dyDescent="0.4">
      <c r="B46" s="4">
        <f t="shared" si="11"/>
        <v>1.199000000000001</v>
      </c>
      <c r="C46" s="2">
        <f t="shared" si="3"/>
        <v>1.199000000000001</v>
      </c>
      <c r="E46" s="2">
        <f t="shared" si="4"/>
        <v>3.2699944444444453</v>
      </c>
      <c r="F46" s="2">
        <f t="shared" si="5"/>
        <v>0.29592037037037178</v>
      </c>
      <c r="I46" s="15">
        <f t="shared" ref="I46:I58" si="24">(((C46+1)*EXP(E46))*(BESSELK(E46,0)+BESSELK(E46,1)))+(((1-C46)*EXP(F46))*(BESSELK(F46,0)+BESSELK(F46,1)))</f>
        <v>1.9581237463929555</v>
      </c>
      <c r="J46" s="1">
        <f t="shared" si="7"/>
        <v>1.9581237463929555</v>
      </c>
      <c r="K46" s="1">
        <f t="shared" si="8"/>
        <v>0.74362042337893186</v>
      </c>
      <c r="L46" s="18">
        <f t="shared" si="9"/>
        <v>77.187257977493587</v>
      </c>
      <c r="M46" s="19">
        <f t="shared" si="22"/>
        <v>76.436265124442997</v>
      </c>
      <c r="N46" s="19">
        <f t="shared" si="22"/>
        <v>75.685383937124584</v>
      </c>
      <c r="O46" s="19">
        <f t="shared" si="22"/>
        <v>74.934726031461963</v>
      </c>
      <c r="P46" s="19">
        <f t="shared" si="22"/>
        <v>74.184402923798785</v>
      </c>
      <c r="Q46" s="19">
        <f t="shared" si="22"/>
        <v>73.434525981201077</v>
      </c>
      <c r="R46" s="19">
        <f t="shared" si="22"/>
        <v>72.685206371870791</v>
      </c>
      <c r="S46" s="19">
        <f t="shared" si="22"/>
        <v>71.936555015706986</v>
      </c>
      <c r="T46" s="19">
        <f t="shared" si="22"/>
        <v>71.188682535051242</v>
      </c>
      <c r="U46" s="19">
        <f t="shared" si="22"/>
        <v>70.441699205654018</v>
      </c>
      <c r="V46" s="19">
        <f t="shared" si="22"/>
        <v>69.69571490789815</v>
      </c>
      <c r="W46" s="19">
        <f t="shared" si="22"/>
        <v>68.950839078314985</v>
      </c>
      <c r="X46" s="19">
        <f t="shared" si="22"/>
        <v>68.207180661429589</v>
      </c>
      <c r="Y46" s="19">
        <f t="shared" si="22"/>
        <v>67.464848061969562</v>
      </c>
      <c r="Z46" s="19">
        <f t="shared" si="22"/>
        <v>66.723949097472968</v>
      </c>
      <c r="AA46" s="19">
        <f t="shared" si="22"/>
        <v>65.984590951329437</v>
      </c>
      <c r="AB46" s="19">
        <f t="shared" si="22"/>
        <v>65.246880126289014</v>
      </c>
      <c r="AC46" s="19">
        <f t="shared" si="20"/>
        <v>64.51092239847182</v>
      </c>
      <c r="AD46" s="19">
        <f t="shared" si="20"/>
        <v>63.776822771912052</v>
      </c>
      <c r="AE46" s="19">
        <f t="shared" si="15"/>
        <v>63.044685433668484</v>
      </c>
      <c r="AF46" s="19">
        <f t="shared" si="15"/>
        <v>62.31461370953366</v>
      </c>
      <c r="AG46" s="19">
        <f t="shared" si="15"/>
        <v>61.586710020373047</v>
      </c>
      <c r="AH46" s="19">
        <f t="shared" si="15"/>
        <v>60.861075839124702</v>
      </c>
      <c r="AI46" s="19">
        <f t="shared" si="15"/>
        <v>60.137811648489624</v>
      </c>
      <c r="AJ46" s="19">
        <f t="shared" si="15"/>
        <v>59.417016899342066</v>
      </c>
      <c r="AK46" s="19">
        <f t="shared" si="15"/>
        <v>58.698789969888239</v>
      </c>
      <c r="AL46" s="19">
        <f t="shared" si="23"/>
        <v>57.983228125601471</v>
      </c>
      <c r="AM46" s="19">
        <f t="shared" si="23"/>
        <v>57.270427479960468</v>
      </c>
      <c r="AN46" s="19">
        <f t="shared" si="23"/>
        <v>56.560482956017438</v>
      </c>
      <c r="AO46" s="19">
        <f t="shared" si="23"/>
        <v>55.853488248820859</v>
      </c>
      <c r="AP46" s="19">
        <f t="shared" si="23"/>
        <v>55.149535788717785</v>
      </c>
      <c r="AQ46" s="19">
        <f t="shared" si="23"/>
        <v>54.448716705559292</v>
      </c>
      <c r="AR46" s="19">
        <f t="shared" si="23"/>
        <v>53.751120793831674</v>
      </c>
      <c r="AS46" s="19">
        <f t="shared" si="23"/>
        <v>53.056836478735249</v>
      </c>
      <c r="AT46" s="19">
        <f t="shared" si="23"/>
        <v>52.365950783231639</v>
      </c>
      <c r="AU46" s="19">
        <f t="shared" si="23"/>
        <v>51.678549296079623</v>
      </c>
      <c r="AV46" s="19">
        <f t="shared" si="23"/>
        <v>50.99471614087814</v>
      </c>
      <c r="AW46" s="19">
        <f t="shared" si="23"/>
        <v>50.314533946134702</v>
      </c>
      <c r="AX46" s="19">
        <f t="shared" si="23"/>
        <v>49.638083816376067</v>
      </c>
      <c r="AY46" s="19">
        <f t="shared" si="23"/>
        <v>48.965445304316987</v>
      </c>
      <c r="AZ46" s="19">
        <f t="shared" si="23"/>
        <v>48.296696384102233</v>
      </c>
      <c r="BA46" s="19">
        <f t="shared" si="23"/>
        <v>47.631913425635403</v>
      </c>
      <c r="BB46" s="19">
        <f t="shared" si="23"/>
        <v>46.971171170007601</v>
      </c>
      <c r="BC46" s="19">
        <f t="shared" si="23"/>
        <v>46.314542706037678</v>
      </c>
      <c r="BD46" s="19">
        <f t="shared" si="23"/>
        <v>45.662099447934672</v>
      </c>
      <c r="BE46" s="19">
        <f t="shared" si="23"/>
        <v>45.013911114092302</v>
      </c>
      <c r="BF46" s="19">
        <f t="shared" si="23"/>
        <v>44.370045707023849</v>
      </c>
      <c r="BG46" s="19">
        <f t="shared" si="23"/>
        <v>43.730569494445064</v>
      </c>
      <c r="BH46" s="19">
        <f t="shared" si="23"/>
        <v>43.095546991511654</v>
      </c>
      <c r="BI46" s="19">
        <f t="shared" si="23"/>
        <v>42.465040944216483</v>
      </c>
      <c r="BJ46" s="19">
        <f t="shared" si="23"/>
        <v>41.83911231395102</v>
      </c>
      <c r="BK46" s="19">
        <f t="shared" si="23"/>
        <v>20</v>
      </c>
      <c r="BL46" s="19">
        <f t="shared" si="23"/>
        <v>20</v>
      </c>
      <c r="BM46" s="19">
        <f t="shared" si="23"/>
        <v>20</v>
      </c>
      <c r="BN46" s="19">
        <f t="shared" si="23"/>
        <v>20</v>
      </c>
      <c r="BO46" s="19">
        <f t="shared" si="23"/>
        <v>20</v>
      </c>
      <c r="BP46" s="19">
        <f t="shared" si="23"/>
        <v>20</v>
      </c>
      <c r="BQ46" s="19">
        <f t="shared" si="23"/>
        <v>20</v>
      </c>
      <c r="BR46" s="19">
        <f t="shared" si="23"/>
        <v>20</v>
      </c>
      <c r="BS46" s="19">
        <f t="shared" si="23"/>
        <v>20</v>
      </c>
    </row>
    <row r="47" spans="2:71" x14ac:dyDescent="0.4">
      <c r="B47" s="4">
        <f t="shared" si="11"/>
        <v>1.299000000000001</v>
      </c>
      <c r="C47" s="2">
        <f t="shared" si="3"/>
        <v>1.299000000000001</v>
      </c>
      <c r="E47" s="2">
        <f t="shared" si="4"/>
        <v>3.4186981481481498</v>
      </c>
      <c r="F47" s="2">
        <f t="shared" si="5"/>
        <v>0.44462407407407561</v>
      </c>
      <c r="I47" s="15">
        <f t="shared" si="24"/>
        <v>1.8526446104647589</v>
      </c>
      <c r="J47" s="1">
        <f t="shared" si="7"/>
        <v>1.8526446104647589</v>
      </c>
      <c r="K47" s="1">
        <f t="shared" si="8"/>
        <v>0.70356348629257226</v>
      </c>
      <c r="L47" s="18">
        <f t="shared" si="9"/>
        <v>74.106726132312446</v>
      </c>
      <c r="M47" s="19">
        <f t="shared" si="22"/>
        <v>73.385705290963585</v>
      </c>
      <c r="N47" s="19">
        <f t="shared" si="22"/>
        <v>72.664791658784338</v>
      </c>
      <c r="O47" s="19">
        <f t="shared" si="22"/>
        <v>71.944092397123626</v>
      </c>
      <c r="P47" s="19">
        <f t="shared" si="22"/>
        <v>71.223714571724585</v>
      </c>
      <c r="Q47" s="19">
        <f t="shared" si="22"/>
        <v>70.50376510501043</v>
      </c>
      <c r="R47" s="19">
        <f t="shared" si="22"/>
        <v>69.784350728476923</v>
      </c>
      <c r="S47" s="19">
        <f t="shared" si="22"/>
        <v>69.065577935226614</v>
      </c>
      <c r="T47" s="19">
        <f t="shared" si="22"/>
        <v>68.347552932680088</v>
      </c>
      <c r="U47" s="19">
        <f t="shared" si="22"/>
        <v>67.63038159549923</v>
      </c>
      <c r="V47" s="19">
        <f t="shared" si="22"/>
        <v>66.914169418757325</v>
      </c>
      <c r="W47" s="19">
        <f t="shared" si="22"/>
        <v>66.199021471390225</v>
      </c>
      <c r="X47" s="19">
        <f t="shared" si="22"/>
        <v>65.485042349963422</v>
      </c>
      <c r="Y47" s="19">
        <f t="shared" si="22"/>
        <v>64.772336132788155</v>
      </c>
      <c r="Z47" s="19">
        <f t="shared" si="22"/>
        <v>64.061006334420739</v>
      </c>
      <c r="AA47" s="19">
        <f t="shared" si="22"/>
        <v>63.351155860577926</v>
      </c>
      <c r="AB47" s="19">
        <f t="shared" si="22"/>
        <v>62.642886963500978</v>
      </c>
      <c r="AC47" s="19">
        <f t="shared" si="20"/>
        <v>61.936301197801022</v>
      </c>
      <c r="AD47" s="19">
        <f t="shared" si="20"/>
        <v>61.231499376817034</v>
      </c>
      <c r="AE47" s="19">
        <f t="shared" si="15"/>
        <v>60.528581529517979</v>
      </c>
      <c r="AF47" s="19">
        <f t="shared" si="15"/>
        <v>59.82764685797958</v>
      </c>
      <c r="AG47" s="19">
        <f t="shared" si="15"/>
        <v>59.128793695465966</v>
      </c>
      <c r="AH47" s="19">
        <f t="shared" si="15"/>
        <v>58.432119465145519</v>
      </c>
      <c r="AI47" s="19">
        <f t="shared" si="15"/>
        <v>57.737720639469778</v>
      </c>
      <c r="AJ47" s="19">
        <f t="shared" si="15"/>
        <v>57.045692700243563</v>
      </c>
      <c r="AK47" s="19">
        <f t="shared" si="15"/>
        <v>56.356130099413697</v>
      </c>
      <c r="AL47" s="19">
        <f t="shared" si="23"/>
        <v>55.669126220603104</v>
      </c>
      <c r="AM47" s="19">
        <f t="shared" si="23"/>
        <v>54.98477334141603</v>
      </c>
      <c r="AN47" s="19">
        <f t="shared" si="23"/>
        <v>54.303162596539963</v>
      </c>
      <c r="AO47" s="19">
        <f t="shared" si="23"/>
        <v>53.624383941668086</v>
      </c>
      <c r="AP47" s="19">
        <f t="shared" si="23"/>
        <v>52.94852611826623</v>
      </c>
      <c r="AQ47" s="19">
        <f t="shared" si="23"/>
        <v>52.275676619206841</v>
      </c>
      <c r="AR47" s="19">
        <f t="shared" si="23"/>
        <v>51.605921655291773</v>
      </c>
      <c r="AS47" s="19">
        <f t="shared" si="23"/>
        <v>50.93934612268491</v>
      </c>
      <c r="AT47" s="19">
        <f t="shared" si="23"/>
        <v>50.276033571274581</v>
      </c>
      <c r="AU47" s="19">
        <f t="shared" si="23"/>
        <v>49.616066173985097</v>
      </c>
      <c r="AV47" s="19">
        <f t="shared" si="23"/>
        <v>48.959524697055215</v>
      </c>
      <c r="AW47" s="19">
        <f t="shared" si="23"/>
        <v>48.306488471301151</v>
      </c>
      <c r="AX47" s="19">
        <f t="shared" si="23"/>
        <v>47.657035364380228</v>
      </c>
      <c r="AY47" s="19">
        <f t="shared" si="23"/>
        <v>47.011241754070312</v>
      </c>
      <c r="AZ47" s="19">
        <f t="shared" si="23"/>
        <v>46.369182502579804</v>
      </c>
      <c r="BA47" s="19">
        <f t="shared" si="23"/>
        <v>45.730930931900943</v>
      </c>
      <c r="BB47" s="19">
        <f t="shared" si="23"/>
        <v>45.096558800219135</v>
      </c>
      <c r="BC47" s="19">
        <f t="shared" si="23"/>
        <v>44.466136279389481</v>
      </c>
      <c r="BD47" s="19">
        <f t="shared" si="23"/>
        <v>43.839731933490697</v>
      </c>
      <c r="BE47" s="19">
        <f t="shared" si="23"/>
        <v>43.217412698465886</v>
      </c>
      <c r="BF47" s="19">
        <f t="shared" si="23"/>
        <v>42.599243862858266</v>
      </c>
      <c r="BG47" s="19">
        <f t="shared" si="23"/>
        <v>41.98528904964904</v>
      </c>
      <c r="BH47" s="19">
        <f t="shared" si="23"/>
        <v>41.375610199203763</v>
      </c>
      <c r="BI47" s="19">
        <f t="shared" si="23"/>
        <v>40.770267553332161</v>
      </c>
      <c r="BJ47" s="19">
        <f t="shared" si="23"/>
        <v>40.169319640465744</v>
      </c>
      <c r="BK47" s="19">
        <f t="shared" si="23"/>
        <v>20</v>
      </c>
      <c r="BL47" s="19">
        <f t="shared" si="23"/>
        <v>20</v>
      </c>
      <c r="BM47" s="19">
        <f t="shared" si="23"/>
        <v>20</v>
      </c>
      <c r="BN47" s="19">
        <f t="shared" si="23"/>
        <v>20</v>
      </c>
      <c r="BO47" s="19">
        <f t="shared" si="23"/>
        <v>20</v>
      </c>
      <c r="BP47" s="19">
        <f t="shared" si="23"/>
        <v>20</v>
      </c>
      <c r="BQ47" s="19">
        <f t="shared" si="23"/>
        <v>20</v>
      </c>
      <c r="BR47" s="19">
        <f t="shared" si="23"/>
        <v>20</v>
      </c>
      <c r="BS47" s="19">
        <f t="shared" si="23"/>
        <v>20</v>
      </c>
    </row>
    <row r="48" spans="2:71" x14ac:dyDescent="0.4">
      <c r="B48" s="4">
        <f t="shared" si="11"/>
        <v>1.3990000000000011</v>
      </c>
      <c r="C48" s="2">
        <f t="shared" si="3"/>
        <v>1.3990000000000011</v>
      </c>
      <c r="E48" s="2">
        <f t="shared" si="4"/>
        <v>3.5674018518518529</v>
      </c>
      <c r="F48" s="2">
        <f t="shared" si="5"/>
        <v>0.59332777777777945</v>
      </c>
      <c r="I48" s="15">
        <f t="shared" si="24"/>
        <v>1.7671765578677749</v>
      </c>
      <c r="J48" s="1">
        <f t="shared" si="7"/>
        <v>1.7671765578677749</v>
      </c>
      <c r="K48" s="1">
        <f t="shared" si="8"/>
        <v>0.67110599244182989</v>
      </c>
      <c r="L48" s="18">
        <f t="shared" si="9"/>
        <v>71.610620571210262</v>
      </c>
      <c r="M48" s="19">
        <f t="shared" si="22"/>
        <v>70.913885570374021</v>
      </c>
      <c r="N48" s="19">
        <f t="shared" si="22"/>
        <v>70.217254167626194</v>
      </c>
      <c r="O48" s="19">
        <f t="shared" si="22"/>
        <v>69.52082991484528</v>
      </c>
      <c r="P48" s="19">
        <f t="shared" si="22"/>
        <v>68.824716271524153</v>
      </c>
      <c r="Q48" s="19">
        <f t="shared" si="22"/>
        <v>68.129016558663238</v>
      </c>
      <c r="R48" s="19">
        <f t="shared" si="22"/>
        <v>67.433833912766374</v>
      </c>
      <c r="S48" s="19">
        <f t="shared" si="22"/>
        <v>66.739271239973931</v>
      </c>
      <c r="T48" s="19">
        <f t="shared" si="22"/>
        <v>66.045431170366783</v>
      </c>
      <c r="U48" s="19">
        <f t="shared" si="22"/>
        <v>65.352416012475302</v>
      </c>
      <c r="V48" s="19">
        <f t="shared" si="22"/>
        <v>64.660327708026742</v>
      </c>
      <c r="W48" s="19">
        <f t="shared" si="22"/>
        <v>63.969267786964394</v>
      </c>
      <c r="X48" s="19">
        <f t="shared" si="22"/>
        <v>63.279337322771788</v>
      </c>
      <c r="Y48" s="19">
        <f t="shared" si="22"/>
        <v>62.590636888134355</v>
      </c>
      <c r="Z48" s="19">
        <f t="shared" si="22"/>
        <v>61.903266510971335</v>
      </c>
      <c r="AA48" s="19">
        <f t="shared" si="22"/>
        <v>61.217325630869659</v>
      </c>
      <c r="AB48" s="19">
        <f t="shared" si="22"/>
        <v>60.532913055951553</v>
      </c>
      <c r="AC48" s="19">
        <f t="shared" si="20"/>
        <v>59.850126920207053</v>
      </c>
      <c r="AD48" s="19">
        <f t="shared" si="20"/>
        <v>59.169064641322016</v>
      </c>
      <c r="AE48" s="19">
        <f t="shared" si="15"/>
        <v>58.489822879031877</v>
      </c>
      <c r="AF48" s="19">
        <f t="shared" si="15"/>
        <v>57.812497494030737</v>
      </c>
      <c r="AG48" s="19">
        <f t="shared" si="15"/>
        <v>57.137183507464925</v>
      </c>
      <c r="AH48" s="19">
        <f t="shared" si="15"/>
        <v>56.463975061039385</v>
      </c>
      <c r="AI48" s="19">
        <f t="shared" si="15"/>
        <v>55.792965377764794</v>
      </c>
      <c r="AJ48" s="19">
        <f t="shared" si="15"/>
        <v>55.124246723372679</v>
      </c>
      <c r="AK48" s="19">
        <f t="shared" si="15"/>
        <v>54.45791036842482</v>
      </c>
      <c r="AL48" s="19">
        <f t="shared" si="23"/>
        <v>53.794046551142998</v>
      </c>
      <c r="AM48" s="19">
        <f t="shared" si="23"/>
        <v>53.132744440983899</v>
      </c>
      <c r="AN48" s="19">
        <f t="shared" si="23"/>
        <v>52.474092102983803</v>
      </c>
      <c r="AO48" s="19">
        <f t="shared" si="23"/>
        <v>51.818176462896282</v>
      </c>
      <c r="AP48" s="19">
        <f t="shared" si="23"/>
        <v>51.165083273145846</v>
      </c>
      <c r="AQ48" s="19">
        <f t="shared" si="23"/>
        <v>50.514897079619452</v>
      </c>
      <c r="AR48" s="19">
        <f t="shared" si="23"/>
        <v>49.867701189316939</v>
      </c>
      <c r="AS48" s="19">
        <f t="shared" si="23"/>
        <v>49.223577638880549</v>
      </c>
      <c r="AT48" s="19">
        <f t="shared" si="23"/>
        <v>48.582607164023003</v>
      </c>
      <c r="AU48" s="19">
        <f t="shared" si="23"/>
        <v>47.944869169872703</v>
      </c>
      <c r="AV48" s="19">
        <f t="shared" si="23"/>
        <v>47.3104417022533</v>
      </c>
      <c r="AW48" s="19">
        <f t="shared" si="23"/>
        <v>46.679401419914626</v>
      </c>
      <c r="AX48" s="19">
        <f t="shared" si="23"/>
        <v>46.05182356773058</v>
      </c>
      <c r="AY48" s="19">
        <f t="shared" si="23"/>
        <v>45.427781950878597</v>
      </c>
      <c r="AZ48" s="19">
        <f t="shared" si="23"/>
        <v>44.807348910014916</v>
      </c>
      <c r="BA48" s="19">
        <f t="shared" si="23"/>
        <v>44.190595297458096</v>
      </c>
      <c r="BB48" s="19">
        <f t="shared" si="23"/>
        <v>43.577590454392869</v>
      </c>
      <c r="BC48" s="19">
        <f t="shared" si="23"/>
        <v>42.96840218910539</v>
      </c>
      <c r="BD48" s="19">
        <f t="shared" si="23"/>
        <v>42.363096756259445</v>
      </c>
      <c r="BE48" s="19">
        <f t="shared" si="23"/>
        <v>41.761738837223049</v>
      </c>
      <c r="BF48" s="19">
        <f t="shared" si="23"/>
        <v>41.164391521452984</v>
      </c>
      <c r="BG48" s="19">
        <f t="shared" si="23"/>
        <v>40.571116288944445</v>
      </c>
      <c r="BH48" s="19">
        <f t="shared" si="23"/>
        <v>39.981972993751818</v>
      </c>
      <c r="BI48" s="19">
        <f t="shared" si="23"/>
        <v>39.39701984858538</v>
      </c>
      <c r="BJ48" s="19">
        <f t="shared" si="23"/>
        <v>38.816313410488213</v>
      </c>
      <c r="BK48" s="19">
        <f t="shared" si="23"/>
        <v>20</v>
      </c>
      <c r="BL48" s="19">
        <f t="shared" si="23"/>
        <v>20</v>
      </c>
      <c r="BM48" s="19">
        <f t="shared" si="23"/>
        <v>20</v>
      </c>
      <c r="BN48" s="19">
        <f t="shared" si="23"/>
        <v>20</v>
      </c>
      <c r="BO48" s="19">
        <f t="shared" si="23"/>
        <v>20</v>
      </c>
      <c r="BP48" s="19">
        <f t="shared" si="23"/>
        <v>20</v>
      </c>
      <c r="BQ48" s="19">
        <f t="shared" si="23"/>
        <v>20</v>
      </c>
      <c r="BR48" s="19">
        <f t="shared" si="23"/>
        <v>20</v>
      </c>
      <c r="BS48" s="19">
        <f t="shared" si="23"/>
        <v>20</v>
      </c>
    </row>
    <row r="49" spans="2:71" x14ac:dyDescent="0.4">
      <c r="B49" s="4">
        <f t="shared" si="11"/>
        <v>1.4990000000000012</v>
      </c>
      <c r="C49" s="2">
        <f t="shared" si="3"/>
        <v>1.4990000000000012</v>
      </c>
      <c r="E49" s="2">
        <f t="shared" si="4"/>
        <v>3.7161055555555573</v>
      </c>
      <c r="F49" s="2">
        <f t="shared" si="5"/>
        <v>0.74203148148148323</v>
      </c>
      <c r="I49" s="15">
        <f t="shared" si="24"/>
        <v>1.6951003963498743</v>
      </c>
      <c r="J49" s="1">
        <f t="shared" si="7"/>
        <v>1.6951003963498743</v>
      </c>
      <c r="K49" s="1">
        <f t="shared" si="8"/>
        <v>0.64373422605464381</v>
      </c>
      <c r="L49" s="18">
        <f t="shared" si="9"/>
        <v>69.505626925969779</v>
      </c>
      <c r="M49" s="19">
        <f t="shared" si="22"/>
        <v>68.829372445166427</v>
      </c>
      <c r="N49" s="19">
        <f t="shared" si="22"/>
        <v>68.153218517186488</v>
      </c>
      <c r="O49" s="19">
        <f t="shared" si="22"/>
        <v>67.477265650001755</v>
      </c>
      <c r="P49" s="19">
        <f t="shared" si="22"/>
        <v>66.801614261914111</v>
      </c>
      <c r="Q49" s="19">
        <f t="shared" si="22"/>
        <v>66.126364636803956</v>
      </c>
      <c r="R49" s="19">
        <f t="shared" si="22"/>
        <v>65.451616879478394</v>
      </c>
      <c r="S49" s="19">
        <f t="shared" si="22"/>
        <v>64.777470871152573</v>
      </c>
      <c r="T49" s="19">
        <f t="shared" si="22"/>
        <v>64.104026225096945</v>
      </c>
      <c r="U49" s="19">
        <f t="shared" si="22"/>
        <v>63.43138224248338</v>
      </c>
      <c r="V49" s="19">
        <f t="shared" si="22"/>
        <v>62.75963786846286</v>
      </c>
      <c r="W49" s="19">
        <f t="shared" si="22"/>
        <v>62.088891648506767</v>
      </c>
      <c r="X49" s="19">
        <f t="shared" si="22"/>
        <v>61.419241685044341</v>
      </c>
      <c r="Y49" s="19">
        <f t="shared" si="22"/>
        <v>60.750785594427704</v>
      </c>
      <c r="Z49" s="19">
        <f t="shared" si="22"/>
        <v>60.083620464256164</v>
      </c>
      <c r="AA49" s="19">
        <f t="shared" si="22"/>
        <v>59.417842811090765</v>
      </c>
      <c r="AB49" s="19">
        <f t="shared" si="22"/>
        <v>58.753548538589719</v>
      </c>
      <c r="AC49" s="19">
        <f t="shared" si="20"/>
        <v>58.090832896095186</v>
      </c>
      <c r="AD49" s="19">
        <f t="shared" si="20"/>
        <v>57.429790437700888</v>
      </c>
      <c r="AE49" s="19">
        <f t="shared" si="15"/>
        <v>56.770514981830075</v>
      </c>
      <c r="AF49" s="19">
        <f t="shared" si="15"/>
        <v>56.113099571352471</v>
      </c>
      <c r="AG49" s="19">
        <f t="shared" si="15"/>
        <v>55.457636434268544</v>
      </c>
      <c r="AH49" s="19">
        <f t="shared" si="15"/>
        <v>54.804216944988518</v>
      </c>
      <c r="AI49" s="19">
        <f t="shared" si="15"/>
        <v>54.152931586233414</v>
      </c>
      <c r="AJ49" s="19">
        <f t="shared" si="15"/>
        <v>53.50386991158426</v>
      </c>
      <c r="AK49" s="19">
        <f t="shared" si="15"/>
        <v>52.857120508705378</v>
      </c>
      <c r="AL49" s="19">
        <f t="shared" si="23"/>
        <v>52.212770963266706</v>
      </c>
      <c r="AM49" s="19">
        <f t="shared" si="23"/>
        <v>51.57090782358943</v>
      </c>
      <c r="AN49" s="19">
        <f t="shared" si="23"/>
        <v>50.93161656603877</v>
      </c>
      <c r="AO49" s="19">
        <f t="shared" si="23"/>
        <v>50.294981561186425</v>
      </c>
      <c r="AP49" s="19">
        <f t="shared" si="23"/>
        <v>49.661086040765042</v>
      </c>
      <c r="AQ49" s="19">
        <f t="shared" si="23"/>
        <v>49.030012065435884</v>
      </c>
      <c r="AR49" s="19">
        <f t="shared" si="23"/>
        <v>48.401840493390154</v>
      </c>
      <c r="AS49" s="19">
        <f t="shared" si="23"/>
        <v>47.776650949803624</v>
      </c>
      <c r="AT49" s="19">
        <f t="shared" si="23"/>
        <v>47.154521797163369</v>
      </c>
      <c r="AU49" s="19">
        <f t="shared" si="23"/>
        <v>46.535530106484629</v>
      </c>
      <c r="AV49" s="19">
        <f t="shared" si="23"/>
        <v>45.919751629434671</v>
      </c>
      <c r="AW49" s="19">
        <f t="shared" si="23"/>
        <v>45.307260771379966</v>
      </c>
      <c r="AX49" s="19">
        <f t="shared" si="23"/>
        <v>44.698130565371912</v>
      </c>
      <c r="AY49" s="19">
        <f t="shared" si="23"/>
        <v>44.092432647085325</v>
      </c>
      <c r="AZ49" s="19">
        <f t="shared" si="23"/>
        <v>43.490237230723402</v>
      </c>
      <c r="BA49" s="19">
        <f t="shared" si="23"/>
        <v>42.891613085901326</v>
      </c>
      <c r="BB49" s="19">
        <f t="shared" si="23"/>
        <v>42.296627515520257</v>
      </c>
      <c r="BC49" s="19">
        <f t="shared" si="23"/>
        <v>41.705346334642272</v>
      </c>
      <c r="BD49" s="19">
        <f t="shared" si="23"/>
        <v>41.117833850375831</v>
      </c>
      <c r="BE49" s="19">
        <f t="shared" si="23"/>
        <v>40.534152842780642</v>
      </c>
      <c r="BF49" s="19">
        <f t="shared" si="23"/>
        <v>39.954364546799368</v>
      </c>
      <c r="BG49" s="19">
        <f t="shared" si="23"/>
        <v>39.378528635223219</v>
      </c>
      <c r="BH49" s="19">
        <f t="shared" si="23"/>
        <v>38.806703202697108</v>
      </c>
      <c r="BI49" s="19">
        <f t="shared" si="23"/>
        <v>38.23894475076915</v>
      </c>
      <c r="BJ49" s="19">
        <f t="shared" si="23"/>
        <v>37.675308173988562</v>
      </c>
      <c r="BK49" s="19">
        <f t="shared" si="23"/>
        <v>20</v>
      </c>
      <c r="BL49" s="19">
        <f t="shared" si="23"/>
        <v>20</v>
      </c>
      <c r="BM49" s="19">
        <f t="shared" si="23"/>
        <v>20</v>
      </c>
      <c r="BN49" s="19">
        <f t="shared" si="23"/>
        <v>20</v>
      </c>
      <c r="BO49" s="19">
        <f t="shared" si="23"/>
        <v>20</v>
      </c>
      <c r="BP49" s="19">
        <f t="shared" si="23"/>
        <v>20</v>
      </c>
      <c r="BQ49" s="19">
        <f t="shared" si="23"/>
        <v>20</v>
      </c>
      <c r="BR49" s="19">
        <f t="shared" si="23"/>
        <v>20</v>
      </c>
      <c r="BS49" s="19">
        <f t="shared" si="23"/>
        <v>20</v>
      </c>
    </row>
    <row r="50" spans="2:71" x14ac:dyDescent="0.4">
      <c r="B50" s="4">
        <f t="shared" si="11"/>
        <v>1.5990000000000013</v>
      </c>
      <c r="C50" s="2">
        <f t="shared" si="3"/>
        <v>1.5990000000000013</v>
      </c>
      <c r="E50" s="2">
        <f t="shared" si="4"/>
        <v>3.8648092592592604</v>
      </c>
      <c r="F50" s="2">
        <f t="shared" si="5"/>
        <v>0.89073518518518702</v>
      </c>
      <c r="I50" s="15">
        <f t="shared" si="24"/>
        <v>1.6327577042660799</v>
      </c>
      <c r="J50" s="1">
        <f t="shared" si="7"/>
        <v>1.6327577042660799</v>
      </c>
      <c r="K50" s="1">
        <f t="shared" si="8"/>
        <v>0.62005885866924149</v>
      </c>
      <c r="L50" s="18">
        <f t="shared" si="9"/>
        <v>67.684900517960656</v>
      </c>
      <c r="M50" s="19">
        <f t="shared" si="22"/>
        <v>67.026360781217448</v>
      </c>
      <c r="N50" s="19">
        <f t="shared" si="22"/>
        <v>66.367918963278086</v>
      </c>
      <c r="O50" s="19">
        <f t="shared" si="22"/>
        <v>65.709672939269709</v>
      </c>
      <c r="P50" s="19">
        <f t="shared" si="22"/>
        <v>65.051720496998499</v>
      </c>
      <c r="Q50" s="19">
        <f t="shared" si="22"/>
        <v>64.394159293370322</v>
      </c>
      <c r="R50" s="19">
        <f t="shared" si="22"/>
        <v>63.737086810908714</v>
      </c>
      <c r="S50" s="19">
        <f t="shared" si="22"/>
        <v>63.080600314402275</v>
      </c>
      <c r="T50" s="19">
        <f t="shared" si="22"/>
        <v>62.42479680771384</v>
      </c>
      <c r="U50" s="19">
        <f t="shared" si="22"/>
        <v>61.769772990783231</v>
      </c>
      <c r="V50" s="19">
        <f t="shared" si="22"/>
        <v>61.115625216855442</v>
      </c>
      <c r="W50" s="19">
        <f t="shared" si="22"/>
        <v>60.462449449965646</v>
      </c>
      <c r="X50" s="19">
        <f t="shared" si="22"/>
        <v>59.81034122271253</v>
      </c>
      <c r="Y50" s="19">
        <f t="shared" si="22"/>
        <v>59.159395594350649</v>
      </c>
      <c r="Z50" s="19">
        <f t="shared" si="22"/>
        <v>58.509707109232615</v>
      </c>
      <c r="AA50" s="19">
        <f t="shared" si="22"/>
        <v>57.86136975563133</v>
      </c>
      <c r="AB50" s="19">
        <f t="shared" si="22"/>
        <v>57.214476924972111</v>
      </c>
      <c r="AC50" s="19">
        <f t="shared" si="20"/>
        <v>56.569121371504266</v>
      </c>
      <c r="AD50" s="19">
        <f t="shared" si="20"/>
        <v>55.925395172440965</v>
      </c>
      <c r="AE50" s="19">
        <f t="shared" si="15"/>
        <v>55.283389688596081</v>
      </c>
      <c r="AF50" s="19">
        <f t="shared" si="15"/>
        <v>54.643195525545877</v>
      </c>
      <c r="AG50" s="19">
        <f t="shared" si="15"/>
        <v>54.004902495343167</v>
      </c>
      <c r="AH50" s="19">
        <f t="shared" si="15"/>
        <v>53.36859957881066</v>
      </c>
      <c r="AI50" s="19">
        <f t="shared" si="15"/>
        <v>52.734374888439973</v>
      </c>
      <c r="AJ50" s="19">
        <f t="shared" si="15"/>
        <v>52.102315631921925</v>
      </c>
      <c r="AK50" s="19">
        <f t="shared" si="15"/>
        <v>51.472508076333192</v>
      </c>
      <c r="AL50" s="19">
        <f t="shared" si="23"/>
        <v>50.845037513003675</v>
      </c>
      <c r="AM50" s="19">
        <f t="shared" si="23"/>
        <v>50.219988223088272</v>
      </c>
      <c r="AN50" s="19">
        <f t="shared" si="23"/>
        <v>49.597443443866219</v>
      </c>
      <c r="AO50" s="19">
        <f t="shared" si="23"/>
        <v>48.9774853357899</v>
      </c>
      <c r="AP50" s="19">
        <f t="shared" si="23"/>
        <v>48.360194950304994</v>
      </c>
      <c r="AQ50" s="19">
        <f t="shared" si="23"/>
        <v>47.74565219846243</v>
      </c>
      <c r="AR50" s="19">
        <f t="shared" si="23"/>
        <v>47.133935820342252</v>
      </c>
      <c r="AS50" s="19">
        <f t="shared" si="23"/>
        <v>46.525123355308395</v>
      </c>
      <c r="AT50" s="19">
        <f t="shared" si="23"/>
        <v>45.919291113112685</v>
      </c>
      <c r="AU50" s="19">
        <f t="shared" si="23"/>
        <v>45.316514145865725</v>
      </c>
      <c r="AV50" s="19">
        <f t="shared" si="23"/>
        <v>44.716866220890964</v>
      </c>
      <c r="AW50" s="19">
        <f t="shared" si="23"/>
        <v>44.120419794477918</v>
      </c>
      <c r="AX50" s="19">
        <f t="shared" si="23"/>
        <v>43.527245986549353</v>
      </c>
      <c r="AY50" s="19">
        <f t="shared" si="23"/>
        <v>42.937414556256243</v>
      </c>
      <c r="AZ50" s="19">
        <f t="shared" si="23"/>
        <v>42.350993878513975</v>
      </c>
      <c r="BA50" s="19">
        <f t="shared" si="23"/>
        <v>41.768050921491422</v>
      </c>
      <c r="BB50" s="19">
        <f t="shared" si="23"/>
        <v>41.188651225064568</v>
      </c>
      <c r="BC50" s="19">
        <f t="shared" si="23"/>
        <v>40.612858880244843</v>
      </c>
      <c r="BD50" s="19">
        <f t="shared" si="23"/>
        <v>40.04073650959149</v>
      </c>
      <c r="BE50" s="19">
        <f t="shared" si="23"/>
        <v>39.472345248616577</v>
      </c>
      <c r="BF50" s="19">
        <f t="shared" si="23"/>
        <v>38.90774472819011</v>
      </c>
      <c r="BG50" s="19">
        <f t="shared" si="23"/>
        <v>38.346993057951771</v>
      </c>
      <c r="BH50" s="19">
        <f t="shared" si="23"/>
        <v>37.790146810735081</v>
      </c>
      <c r="BI50" s="19">
        <f t="shared" si="23"/>
        <v>37.237261008008552</v>
      </c>
      <c r="BJ50" s="19">
        <f t="shared" si="23"/>
        <v>36.688389106337752</v>
      </c>
      <c r="BK50" s="19">
        <f t="shared" si="23"/>
        <v>20</v>
      </c>
      <c r="BL50" s="19">
        <f t="shared" si="23"/>
        <v>20</v>
      </c>
      <c r="BM50" s="19">
        <f t="shared" si="23"/>
        <v>20</v>
      </c>
      <c r="BN50" s="19">
        <f t="shared" si="23"/>
        <v>20</v>
      </c>
      <c r="BO50" s="19">
        <f t="shared" si="23"/>
        <v>20</v>
      </c>
      <c r="BP50" s="19">
        <f t="shared" si="23"/>
        <v>20</v>
      </c>
      <c r="BQ50" s="19">
        <f t="shared" si="23"/>
        <v>20</v>
      </c>
      <c r="BR50" s="19">
        <f t="shared" si="23"/>
        <v>20</v>
      </c>
      <c r="BS50" s="19">
        <f t="shared" si="23"/>
        <v>20</v>
      </c>
    </row>
    <row r="51" spans="2:71" x14ac:dyDescent="0.4">
      <c r="B51" s="4">
        <f t="shared" si="11"/>
        <v>1.6990000000000014</v>
      </c>
      <c r="C51" s="2">
        <f t="shared" si="3"/>
        <v>1.6990000000000014</v>
      </c>
      <c r="E51" s="2">
        <f t="shared" si="4"/>
        <v>4.0135129629629649</v>
      </c>
      <c r="F51" s="2">
        <f t="shared" si="5"/>
        <v>1.0394388888888908</v>
      </c>
      <c r="I51" s="15">
        <f t="shared" si="24"/>
        <v>1.5778653894397805</v>
      </c>
      <c r="J51" s="1">
        <f t="shared" si="7"/>
        <v>1.5778653894397805</v>
      </c>
      <c r="K51" s="1">
        <f t="shared" si="8"/>
        <v>0.59921285929531276</v>
      </c>
      <c r="L51" s="18">
        <f t="shared" si="9"/>
        <v>66.081763344053243</v>
      </c>
      <c r="M51" s="19">
        <f t="shared" si="22"/>
        <v>65.438821318533499</v>
      </c>
      <c r="N51" s="19">
        <f t="shared" si="22"/>
        <v>64.79597489258137</v>
      </c>
      <c r="O51" s="19">
        <f t="shared" si="22"/>
        <v>64.153319623122215</v>
      </c>
      <c r="P51" s="19">
        <f t="shared" si="22"/>
        <v>63.510950981828714</v>
      </c>
      <c r="Q51" s="19">
        <f t="shared" si="22"/>
        <v>62.868964312573631</v>
      </c>
      <c r="R51" s="19">
        <f t="shared" si="22"/>
        <v>62.227454788977653</v>
      </c>
      <c r="S51" s="19">
        <f t="shared" si="22"/>
        <v>61.586517372083705</v>
      </c>
      <c r="T51" s="19">
        <f t="shared" si="22"/>
        <v>60.946246768189042</v>
      </c>
      <c r="U51" s="19">
        <f t="shared" si="22"/>
        <v>60.306737386866381</v>
      </c>
      <c r="V51" s="19">
        <f t="shared" si="22"/>
        <v>59.6680832992052</v>
      </c>
      <c r="W51" s="19">
        <f t="shared" si="22"/>
        <v>59.03037819630373</v>
      </c>
      <c r="X51" s="19">
        <f t="shared" si="22"/>
        <v>58.393715348042392</v>
      </c>
      <c r="Y51" s="19">
        <f t="shared" si="22"/>
        <v>57.758187562168764</v>
      </c>
      <c r="Z51" s="19">
        <f t="shared" si="22"/>
        <v>57.123887143724126</v>
      </c>
      <c r="AA51" s="19">
        <f t="shared" si="22"/>
        <v>56.490905854840925</v>
      </c>
      <c r="AB51" s="19">
        <f t="shared" si="22"/>
        <v>55.859334874940558</v>
      </c>
      <c r="AC51" s="19">
        <f t="shared" si="20"/>
        <v>55.229264761360113</v>
      </c>
      <c r="AD51" s="19">
        <f t="shared" si="20"/>
        <v>54.600785410436345</v>
      </c>
      <c r="AE51" s="19">
        <f t="shared" si="15"/>
        <v>53.973986019074836</v>
      </c>
      <c r="AF51" s="19">
        <f t="shared" si="15"/>
        <v>53.348955046831598</v>
      </c>
      <c r="AG51" s="19">
        <f t="shared" si="15"/>
        <v>52.725780178534031</v>
      </c>
      <c r="AH51" s="19">
        <f t="shared" si="15"/>
        <v>52.10454828746736</v>
      </c>
      <c r="AI51" s="19">
        <f t="shared" si="15"/>
        <v>51.485345399152415</v>
      </c>
      <c r="AJ51" s="19">
        <f t="shared" si="15"/>
        <v>50.868256655739685</v>
      </c>
      <c r="AK51" s="19">
        <f t="shared" si="15"/>
        <v>50.253366281044258</v>
      </c>
      <c r="AL51" s="19">
        <f t="shared" si="23"/>
        <v>49.640757546245311</v>
      </c>
      <c r="AM51" s="19">
        <f t="shared" si="23"/>
        <v>49.030512736273288</v>
      </c>
      <c r="AN51" s="19">
        <f t="shared" si="23"/>
        <v>48.422713116907495</v>
      </c>
      <c r="AO51" s="19">
        <f t="shared" si="23"/>
        <v>47.817438902605375</v>
      </c>
      <c r="AP51" s="19">
        <f t="shared" si="23"/>
        <v>47.214769225084773</v>
      </c>
      <c r="AQ51" s="19">
        <f t="shared" si="23"/>
        <v>46.61478210267942</v>
      </c>
      <c r="AR51" s="19">
        <f t="shared" si="23"/>
        <v>46.017554410486952</v>
      </c>
      <c r="AS51" s="19">
        <f t="shared" si="23"/>
        <v>45.423161851328182</v>
      </c>
      <c r="AT51" s="19">
        <f t="shared" si="23"/>
        <v>44.831678927535592</v>
      </c>
      <c r="AU51" s="19">
        <f t="shared" si="23"/>
        <v>44.243178913588025</v>
      </c>
      <c r="AV51" s="19">
        <f t="shared" si="23"/>
        <v>43.657733829607736</v>
      </c>
      <c r="AW51" s="19">
        <f t="shared" si="23"/>
        <v>43.075414415735295</v>
      </c>
      <c r="AX51" s="19">
        <f t="shared" si="23"/>
        <v>42.49629010739676</v>
      </c>
      <c r="AY51" s="19">
        <f t="shared" si="23"/>
        <v>41.920429011476699</v>
      </c>
      <c r="AZ51" s="19">
        <f t="shared" si="23"/>
        <v>41.347897883410091</v>
      </c>
      <c r="BA51" s="19">
        <f t="shared" si="23"/>
        <v>40.778762105204656</v>
      </c>
      <c r="BB51" s="19">
        <f t="shared" si="23"/>
        <v>40.213085664404751</v>
      </c>
      <c r="BC51" s="19">
        <f t="shared" ref="BC51:BS52" si="25">IF((1-ERF(BC$10/SQRT(4*$F$4/($E$4*$C$4)*2*$D$4/$B$4)))*$L51&lt;20,20,(1-ERF(BC$10/SQRT(4*$F$4/($E$4*$C$4)*2*$D$4/$B$4)))*$L51)</f>
        <v>39.650931134006974</v>
      </c>
      <c r="BD51" s="19">
        <f t="shared" si="25"/>
        <v>39.092359653336459</v>
      </c>
      <c r="BE51" s="19">
        <f t="shared" si="25"/>
        <v>38.537430909892343</v>
      </c>
      <c r="BF51" s="19">
        <f t="shared" si="25"/>
        <v>37.986203122169577</v>
      </c>
      <c r="BG51" s="19">
        <f t="shared" si="25"/>
        <v>37.438733023463591</v>
      </c>
      <c r="BH51" s="19">
        <f t="shared" si="25"/>
        <v>36.895075846663381</v>
      </c>
      <c r="BI51" s="19">
        <f t="shared" si="25"/>
        <v>36.355285310037473</v>
      </c>
      <c r="BJ51" s="19">
        <f t="shared" si="25"/>
        <v>35.819413604016631</v>
      </c>
      <c r="BK51" s="19">
        <f t="shared" si="25"/>
        <v>20</v>
      </c>
      <c r="BL51" s="19">
        <f t="shared" si="25"/>
        <v>20</v>
      </c>
      <c r="BM51" s="19">
        <f t="shared" si="25"/>
        <v>20</v>
      </c>
      <c r="BN51" s="19">
        <f t="shared" si="25"/>
        <v>20</v>
      </c>
      <c r="BO51" s="19">
        <f t="shared" si="25"/>
        <v>20</v>
      </c>
      <c r="BP51" s="19">
        <f t="shared" si="25"/>
        <v>20</v>
      </c>
      <c r="BQ51" s="19">
        <f t="shared" si="25"/>
        <v>20</v>
      </c>
      <c r="BR51" s="19">
        <f t="shared" si="25"/>
        <v>20</v>
      </c>
      <c r="BS51" s="19">
        <f t="shared" si="25"/>
        <v>20</v>
      </c>
    </row>
    <row r="52" spans="2:71" x14ac:dyDescent="0.4">
      <c r="B52" s="4">
        <f t="shared" si="11"/>
        <v>1.7990000000000015</v>
      </c>
      <c r="C52" s="2">
        <f t="shared" si="3"/>
        <v>1.7990000000000015</v>
      </c>
      <c r="E52" s="2">
        <f t="shared" si="4"/>
        <v>4.1622166666666685</v>
      </c>
      <c r="F52" s="2">
        <f t="shared" si="5"/>
        <v>1.1881425925925948</v>
      </c>
      <c r="I52" s="15">
        <f t="shared" si="24"/>
        <v>1.5288841912019211</v>
      </c>
      <c r="J52" s="1">
        <f t="shared" si="7"/>
        <v>1.5288841912019211</v>
      </c>
      <c r="K52" s="1">
        <f t="shared" si="8"/>
        <v>0.5806116756682107</v>
      </c>
      <c r="L52" s="18">
        <f t="shared" si="9"/>
        <v>64.651261096769275</v>
      </c>
      <c r="M52" s="19">
        <f t="shared" si="22"/>
        <v>64.022237132236967</v>
      </c>
      <c r="N52" s="19">
        <f t="shared" si="22"/>
        <v>63.393306697784553</v>
      </c>
      <c r="O52" s="19">
        <f t="shared" si="22"/>
        <v>62.76456328177283</v>
      </c>
      <c r="P52" s="19">
        <f t="shared" si="22"/>
        <v>62.136100289155365</v>
      </c>
      <c r="Q52" s="19">
        <f t="shared" si="22"/>
        <v>61.50801099985236</v>
      </c>
      <c r="R52" s="19">
        <f t="shared" si="22"/>
        <v>60.880388527217484</v>
      </c>
      <c r="S52" s="19">
        <f t="shared" si="22"/>
        <v>60.253325776628394</v>
      </c>
      <c r="T52" s="19">
        <f t="shared" si="22"/>
        <v>59.626915404231674</v>
      </c>
      <c r="U52" s="19">
        <f t="shared" si="22"/>
        <v>59.001249775872715</v>
      </c>
      <c r="V52" s="19">
        <f t="shared" si="22"/>
        <v>58.376420926240982</v>
      </c>
      <c r="W52" s="19">
        <f t="shared" si="22"/>
        <v>57.752520518260489</v>
      </c>
      <c r="X52" s="19">
        <f t="shared" si="22"/>
        <v>57.129639802755783</v>
      </c>
      <c r="Y52" s="19">
        <f t="shared" si="22"/>
        <v>56.50786957842255</v>
      </c>
      <c r="Z52" s="19">
        <f t="shared" si="22"/>
        <v>55.887300152132489</v>
      </c>
      <c r="AA52" s="19">
        <f t="shared" si="22"/>
        <v>55.268021299601081</v>
      </c>
      <c r="AB52" s="19">
        <f t="shared" si="22"/>
        <v>54.650122226446953</v>
      </c>
      <c r="AC52" s="19">
        <f t="shared" si="20"/>
        <v>54.033691529670968</v>
      </c>
      <c r="AD52" s="19">
        <f t="shared" si="20"/>
        <v>53.418817159582645</v>
      </c>
      <c r="AE52" s="19">
        <f t="shared" si="15"/>
        <v>52.80558638220122</v>
      </c>
      <c r="AF52" s="19">
        <f t="shared" si="15"/>
        <v>52.194085742158123</v>
      </c>
      <c r="AG52" s="19">
        <f t="shared" si="15"/>
        <v>51.584401026127061</v>
      </c>
      <c r="AH52" s="19">
        <f t="shared" si="15"/>
        <v>50.976617226807406</v>
      </c>
      <c r="AI52" s="19">
        <f t="shared" si="15"/>
        <v>50.370818507486064</v>
      </c>
      <c r="AJ52" s="19">
        <f t="shared" si="15"/>
        <v>49.767088167202346</v>
      </c>
      <c r="AK52" s="19">
        <f t="shared" si="15"/>
        <v>49.165508606539767</v>
      </c>
      <c r="AL52" s="19">
        <f t="shared" ref="AL52:BS56" si="26">IF((1-ERF(AL$10/SQRT(4*$F$4/($E$4*$C$4)*2*$D$4/$B$4)))*$L52&lt;20,20,(1-ERF(AL$10/SQRT(4*$F$4/($E$4*$C$4)*2*$D$4/$B$4)))*$L52)</f>
        <v>48.566161294068074</v>
      </c>
      <c r="AM52" s="19">
        <f t="shared" si="26"/>
        <v>47.96912673345809</v>
      </c>
      <c r="AN52" s="19">
        <f t="shared" si="26"/>
        <v>47.374484431291521</v>
      </c>
      <c r="AO52" s="19">
        <f t="shared" si="26"/>
        <v>46.782312865586618</v>
      </c>
      <c r="AP52" s="19">
        <f t="shared" si="26"/>
        <v>46.192689455060659</v>
      </c>
      <c r="AQ52" s="19">
        <f t="shared" si="26"/>
        <v>45.605690529148703</v>
      </c>
      <c r="AR52" s="19">
        <f t="shared" si="26"/>
        <v>45.021391298797866</v>
      </c>
      <c r="AS52" s="19">
        <f t="shared" si="26"/>
        <v>44.439865828055282</v>
      </c>
      <c r="AT52" s="19">
        <f t="shared" si="26"/>
        <v>43.861187006467262</v>
      </c>
      <c r="AU52" s="19">
        <f t="shared" si="26"/>
        <v>43.285426522306388</v>
      </c>
      <c r="AV52" s="19">
        <f t="shared" si="26"/>
        <v>42.712654836642287</v>
      </c>
      <c r="AW52" s="19">
        <f t="shared" si="26"/>
        <v>42.142941158271249</v>
      </c>
      <c r="AX52" s="19">
        <f t="shared" si="26"/>
        <v>41.576353419518817</v>
      </c>
      <c r="AY52" s="19">
        <f t="shared" si="26"/>
        <v>41.012958252928577</v>
      </c>
      <c r="AZ52" s="19">
        <f t="shared" si="26"/>
        <v>40.452820968849984</v>
      </c>
      <c r="BA52" s="19">
        <f t="shared" si="26"/>
        <v>39.896005533936446</v>
      </c>
      <c r="BB52" s="19">
        <f t="shared" si="26"/>
        <v>39.342574550564592</v>
      </c>
      <c r="BC52" s="19">
        <f t="shared" si="26"/>
        <v>38.79258923718465</v>
      </c>
      <c r="BD52" s="19">
        <f t="shared" si="26"/>
        <v>38.246109409610732</v>
      </c>
      <c r="BE52" s="19">
        <f t="shared" si="26"/>
        <v>37.703193463259304</v>
      </c>
      <c r="BF52" s="19">
        <f t="shared" si="25"/>
        <v>37.163898356342848</v>
      </c>
      <c r="BG52" s="19">
        <f t="shared" si="25"/>
        <v>36.628279594025123</v>
      </c>
      <c r="BH52" s="19">
        <f t="shared" si="25"/>
        <v>36.096391213543434</v>
      </c>
      <c r="BI52" s="19">
        <f t="shared" si="25"/>
        <v>35.568285770302296</v>
      </c>
      <c r="BJ52" s="19">
        <f t="shared" si="25"/>
        <v>35.044014324942296</v>
      </c>
      <c r="BK52" s="19">
        <f t="shared" si="25"/>
        <v>20</v>
      </c>
      <c r="BL52" s="19">
        <f t="shared" si="25"/>
        <v>20</v>
      </c>
      <c r="BM52" s="19">
        <f t="shared" si="25"/>
        <v>20</v>
      </c>
      <c r="BN52" s="19">
        <f t="shared" si="25"/>
        <v>20</v>
      </c>
      <c r="BO52" s="19">
        <f t="shared" si="25"/>
        <v>20</v>
      </c>
      <c r="BP52" s="19">
        <f t="shared" si="25"/>
        <v>20</v>
      </c>
      <c r="BQ52" s="19">
        <f t="shared" si="25"/>
        <v>20</v>
      </c>
      <c r="BR52" s="19">
        <f t="shared" si="25"/>
        <v>20</v>
      </c>
      <c r="BS52" s="19">
        <f t="shared" si="25"/>
        <v>20</v>
      </c>
    </row>
    <row r="53" spans="2:71" x14ac:dyDescent="0.4">
      <c r="B53" s="4">
        <f t="shared" si="11"/>
        <v>1.8990000000000016</v>
      </c>
      <c r="C53" s="2">
        <f t="shared" si="3"/>
        <v>1.8990000000000016</v>
      </c>
      <c r="E53" s="2">
        <f t="shared" si="4"/>
        <v>4.3109203703703729</v>
      </c>
      <c r="F53" s="2">
        <f t="shared" si="5"/>
        <v>1.3368462962962986</v>
      </c>
      <c r="I53" s="15">
        <f t="shared" si="24"/>
        <v>1.4847188049707682</v>
      </c>
      <c r="J53" s="1">
        <f t="shared" si="7"/>
        <v>1.4847188049707682</v>
      </c>
      <c r="K53" s="1">
        <f t="shared" si="8"/>
        <v>0.56383935304641397</v>
      </c>
      <c r="L53" s="18">
        <f t="shared" si="9"/>
        <v>63.361405263740778</v>
      </c>
      <c r="M53" s="19">
        <f t="shared" si="22"/>
        <v>62.744930941953292</v>
      </c>
      <c r="N53" s="19">
        <f t="shared" si="22"/>
        <v>62.128548284229218</v>
      </c>
      <c r="O53" s="19">
        <f t="shared" si="22"/>
        <v>61.512348913745193</v>
      </c>
      <c r="P53" s="19">
        <f t="shared" si="22"/>
        <v>60.896424371934692</v>
      </c>
      <c r="Q53" s="19">
        <f t="shared" si="22"/>
        <v>60.280866077692366</v>
      </c>
      <c r="R53" s="19">
        <f t="shared" si="22"/>
        <v>59.665765286669483</v>
      </c>
      <c r="S53" s="19">
        <f t="shared" si="22"/>
        <v>59.051213050690642</v>
      </c>
      <c r="T53" s="19">
        <f t="shared" si="22"/>
        <v>58.43730017732176</v>
      </c>
      <c r="U53" s="19">
        <f t="shared" si="22"/>
        <v>57.824117189619365</v>
      </c>
      <c r="V53" s="19">
        <f t="shared" si="22"/>
        <v>57.211754286090915</v>
      </c>
      <c r="W53" s="19">
        <f t="shared" si="22"/>
        <v>56.600301300895538</v>
      </c>
      <c r="X53" s="19">
        <f t="shared" si="22"/>
        <v>55.989847664314667</v>
      </c>
      <c r="Y53" s="19">
        <f t="shared" si="22"/>
        <v>55.380482363521274</v>
      </c>
      <c r="Z53" s="19">
        <f t="shared" si="22"/>
        <v>54.772293903676733</v>
      </c>
      <c r="AA53" s="19">
        <f t="shared" si="22"/>
        <v>54.165370269383267</v>
      </c>
      <c r="AB53" s="19">
        <f t="shared" si="22"/>
        <v>53.559798886520248</v>
      </c>
      <c r="AC53" s="19">
        <f t="shared" si="20"/>
        <v>52.955666584491802</v>
      </c>
      <c r="AD53" s="19">
        <f t="shared" si="20"/>
        <v>52.353059558912825</v>
      </c>
      <c r="AE53" s="19">
        <f t="shared" si="15"/>
        <v>51.752063334760216</v>
      </c>
      <c r="AF53" s="19">
        <f t="shared" si="15"/>
        <v>51.152762730015418</v>
      </c>
      <c r="AG53" s="19">
        <f t="shared" si="15"/>
        <v>50.555241819824182</v>
      </c>
      <c r="AH53" s="19">
        <f t="shared" si="15"/>
        <v>49.959583901198478</v>
      </c>
      <c r="AI53" s="19">
        <f t="shared" si="15"/>
        <v>49.36587145828539</v>
      </c>
      <c r="AJ53" s="19">
        <f t="shared" si="15"/>
        <v>48.774186128227008</v>
      </c>
      <c r="AK53" s="19">
        <f t="shared" si="15"/>
        <v>48.184608667634677</v>
      </c>
      <c r="AL53" s="19">
        <f t="shared" si="26"/>
        <v>47.59721891970058</v>
      </c>
      <c r="AM53" s="19">
        <f t="shared" si="26"/>
        <v>47.01209578196864</v>
      </c>
      <c r="AN53" s="19">
        <f t="shared" si="26"/>
        <v>46.429317174786561</v>
      </c>
      <c r="AO53" s="19">
        <f t="shared" si="26"/>
        <v>45.848960010459464</v>
      </c>
      <c r="AP53" s="19">
        <f t="shared" si="26"/>
        <v>45.271100163125546</v>
      </c>
      <c r="AQ53" s="19">
        <f t="shared" si="26"/>
        <v>44.695812439373057</v>
      </c>
      <c r="AR53" s="19">
        <f t="shared" si="26"/>
        <v>44.123170549617235</v>
      </c>
      <c r="AS53" s="19">
        <f t="shared" si="26"/>
        <v>43.55324708025509</v>
      </c>
      <c r="AT53" s="19">
        <f t="shared" si="26"/>
        <v>42.986113466615265</v>
      </c>
      <c r="AU53" s="19">
        <f t="shared" si="26"/>
        <v>42.421839966719254</v>
      </c>
      <c r="AV53" s="19">
        <f t="shared" si="26"/>
        <v>41.860495635869491</v>
      </c>
      <c r="AW53" s="19">
        <f t="shared" si="26"/>
        <v>41.302148302079168</v>
      </c>
      <c r="AX53" s="19">
        <f t="shared" si="26"/>
        <v>40.746864542357528</v>
      </c>
      <c r="AY53" s="19">
        <f t="shared" si="26"/>
        <v>40.194709659863811</v>
      </c>
      <c r="AZ53" s="19">
        <f t="shared" si="26"/>
        <v>39.645747661942195</v>
      </c>
      <c r="BA53" s="19">
        <f t="shared" si="26"/>
        <v>39.100041239048835</v>
      </c>
      <c r="BB53" s="19">
        <f t="shared" si="26"/>
        <v>38.557651744581769</v>
      </c>
      <c r="BC53" s="19">
        <f t="shared" si="26"/>
        <v>38.018639175623335</v>
      </c>
      <c r="BD53" s="19">
        <f t="shared" si="26"/>
        <v>37.483062154603708</v>
      </c>
      <c r="BE53" s="19">
        <f t="shared" si="26"/>
        <v>36.950977911893716</v>
      </c>
      <c r="BF53" s="19">
        <f t="shared" si="26"/>
        <v>36.422442269333857</v>
      </c>
      <c r="BG53" s="19">
        <f t="shared" si="26"/>
        <v>35.897509624705641</v>
      </c>
      <c r="BH53" s="19">
        <f t="shared" si="26"/>
        <v>35.376232937150675</v>
      </c>
      <c r="BI53" s="19">
        <f t="shared" si="26"/>
        <v>34.858663713541809</v>
      </c>
      <c r="BJ53" s="19">
        <f t="shared" si="26"/>
        <v>34.344851995809947</v>
      </c>
      <c r="BK53" s="19">
        <f t="shared" si="26"/>
        <v>20</v>
      </c>
      <c r="BL53" s="19">
        <f t="shared" si="26"/>
        <v>20</v>
      </c>
      <c r="BM53" s="19">
        <f t="shared" si="26"/>
        <v>20</v>
      </c>
      <c r="BN53" s="19">
        <f t="shared" si="26"/>
        <v>20</v>
      </c>
      <c r="BO53" s="19">
        <f t="shared" si="26"/>
        <v>20</v>
      </c>
      <c r="BP53" s="19">
        <f t="shared" si="26"/>
        <v>20</v>
      </c>
      <c r="BQ53" s="19">
        <f t="shared" si="26"/>
        <v>20</v>
      </c>
      <c r="BR53" s="19">
        <f t="shared" si="26"/>
        <v>20</v>
      </c>
      <c r="BS53" s="19">
        <f t="shared" si="26"/>
        <v>20</v>
      </c>
    </row>
    <row r="54" spans="2:71" x14ac:dyDescent="0.4">
      <c r="B54" s="4">
        <f t="shared" si="11"/>
        <v>1.9990000000000017</v>
      </c>
      <c r="C54" s="2">
        <f t="shared" si="3"/>
        <v>1.9990000000000017</v>
      </c>
      <c r="E54" s="2">
        <f t="shared" si="4"/>
        <v>4.4596240740740756</v>
      </c>
      <c r="F54" s="2">
        <f t="shared" si="5"/>
        <v>1.4855500000000024</v>
      </c>
      <c r="I54" s="15">
        <f t="shared" si="24"/>
        <v>1.4445580249276686</v>
      </c>
      <c r="J54" s="1">
        <f t="shared" si="7"/>
        <v>1.4445580249276686</v>
      </c>
      <c r="K54" s="1">
        <f t="shared" si="8"/>
        <v>0.54858782652063087</v>
      </c>
      <c r="L54" s="18">
        <f t="shared" si="9"/>
        <v>62.188504473822455</v>
      </c>
      <c r="M54" s="19">
        <f t="shared" si="22"/>
        <v>61.58344188155673</v>
      </c>
      <c r="N54" s="19">
        <f t="shared" si="22"/>
        <v>60.97846925653517</v>
      </c>
      <c r="O54" s="19">
        <f t="shared" si="22"/>
        <v>60.373676525872021</v>
      </c>
      <c r="P54" s="19">
        <f t="shared" si="22"/>
        <v>59.76915353645154</v>
      </c>
      <c r="Q54" s="19">
        <f t="shared" si="22"/>
        <v>59.164990014887508</v>
      </c>
      <c r="R54" s="19">
        <f t="shared" si="22"/>
        <v>58.561275527572178</v>
      </c>
      <c r="S54" s="19">
        <f t="shared" si="22"/>
        <v>57.958099440844215</v>
      </c>
      <c r="T54" s="19">
        <f t="shared" si="22"/>
        <v>57.355550881305149</v>
      </c>
      <c r="U54" s="19">
        <f t="shared" si="22"/>
        <v>56.753718696313754</v>
      </c>
      <c r="V54" s="19">
        <f t="shared" si="22"/>
        <v>56.15269141468756</v>
      </c>
      <c r="W54" s="19">
        <f t="shared" si="22"/>
        <v>55.552557207640305</v>
      </c>
      <c r="X54" s="19">
        <f t="shared" si="22"/>
        <v>54.953403849984333</v>
      </c>
      <c r="Y54" s="19">
        <f t="shared" si="22"/>
        <v>54.355318681626052</v>
      </c>
      <c r="Z54" s="19">
        <f t="shared" si="22"/>
        <v>53.75838856938288</v>
      </c>
      <c r="AA54" s="19">
        <f t="shared" si="22"/>
        <v>53.162699869149357</v>
      </c>
      <c r="AB54" s="19">
        <f t="shared" si="22"/>
        <v>52.568338388439791</v>
      </c>
      <c r="AC54" s="19">
        <f t="shared" si="20"/>
        <v>51.975389349334812</v>
      </c>
      <c r="AD54" s="19">
        <f t="shared" si="20"/>
        <v>51.38393735185803</v>
      </c>
      <c r="AE54" s="19">
        <f t="shared" si="15"/>
        <v>50.794066337809461</v>
      </c>
      <c r="AF54" s="19">
        <f t="shared" si="15"/>
        <v>50.205859555081048</v>
      </c>
      <c r="AG54" s="19">
        <f t="shared" si="15"/>
        <v>49.619399522479867</v>
      </c>
      <c r="AH54" s="19">
        <f t="shared" si="15"/>
        <v>49.03476799508347</v>
      </c>
      <c r="AI54" s="19">
        <f t="shared" si="15"/>
        <v>48.452045930151719</v>
      </c>
      <c r="AJ54" s="19">
        <f t="shared" si="15"/>
        <v>47.871313453618598</v>
      </c>
      <c r="AK54" s="19">
        <f t="shared" si="15"/>
        <v>47.29264982718712</v>
      </c>
      <c r="AL54" s="19">
        <f t="shared" si="26"/>
        <v>46.716133416049672</v>
      </c>
      <c r="AM54" s="19">
        <f t="shared" si="26"/>
        <v>46.141841657255569</v>
      </c>
      <c r="AN54" s="19">
        <f t="shared" si="26"/>
        <v>45.569851028747038</v>
      </c>
      <c r="AO54" s="19">
        <f t="shared" si="26"/>
        <v>45.000237019083897</v>
      </c>
      <c r="AP54" s="19">
        <f t="shared" si="26"/>
        <v>44.43307409787684</v>
      </c>
      <c r="AQ54" s="19">
        <f t="shared" si="26"/>
        <v>43.868435686948317</v>
      </c>
      <c r="AR54" s="19">
        <f t="shared" si="26"/>
        <v>43.30639413223934</v>
      </c>
      <c r="AS54" s="19">
        <f t="shared" si="26"/>
        <v>42.747020676479728</v>
      </c>
      <c r="AT54" s="19">
        <f t="shared" si="26"/>
        <v>42.190385432638656</v>
      </c>
      <c r="AU54" s="19">
        <f t="shared" si="26"/>
        <v>41.636557358171629</v>
      </c>
      <c r="AV54" s="19">
        <f t="shared" si="26"/>
        <v>41.085604230078957</v>
      </c>
      <c r="AW54" s="19">
        <f t="shared" si="26"/>
        <v>40.537592620790406</v>
      </c>
      <c r="AX54" s="19">
        <f t="shared" si="26"/>
        <v>39.992587874889487</v>
      </c>
      <c r="AY54" s="19">
        <f t="shared" si="26"/>
        <v>39.450654086690299</v>
      </c>
      <c r="AZ54" s="19">
        <f t="shared" si="26"/>
        <v>38.911854078679056</v>
      </c>
      <c r="BA54" s="19">
        <f t="shared" si="26"/>
        <v>38.376249380831261</v>
      </c>
      <c r="BB54" s="19">
        <f t="shared" si="26"/>
        <v>37.843900210814951</v>
      </c>
      <c r="BC54" s="19">
        <f t="shared" si="26"/>
        <v>37.314865455089603</v>
      </c>
      <c r="BD54" s="19">
        <f t="shared" si="26"/>
        <v>36.789202650909097</v>
      </c>
      <c r="BE54" s="19">
        <f t="shared" si="26"/>
        <v>36.266967969236774</v>
      </c>
      <c r="BF54" s="19">
        <f t="shared" si="26"/>
        <v>35.74821619857935</v>
      </c>
      <c r="BG54" s="19">
        <f t="shared" si="26"/>
        <v>35.23300072974569</v>
      </c>
      <c r="BH54" s="19">
        <f t="shared" si="26"/>
        <v>34.721373541535861</v>
      </c>
      <c r="BI54" s="19">
        <f t="shared" si="26"/>
        <v>34.213385187364487</v>
      </c>
      <c r="BJ54" s="19">
        <f t="shared" si="26"/>
        <v>33.709084782822231</v>
      </c>
      <c r="BK54" s="19">
        <f t="shared" si="26"/>
        <v>20</v>
      </c>
      <c r="BL54" s="19">
        <f t="shared" si="26"/>
        <v>20</v>
      </c>
      <c r="BM54" s="19">
        <f t="shared" si="26"/>
        <v>20</v>
      </c>
      <c r="BN54" s="19">
        <f t="shared" si="26"/>
        <v>20</v>
      </c>
      <c r="BO54" s="19">
        <f t="shared" si="26"/>
        <v>20</v>
      </c>
      <c r="BP54" s="19">
        <f t="shared" si="26"/>
        <v>20</v>
      </c>
      <c r="BQ54" s="19">
        <f t="shared" si="26"/>
        <v>20</v>
      </c>
      <c r="BR54" s="19">
        <f t="shared" si="26"/>
        <v>20</v>
      </c>
      <c r="BS54" s="19">
        <f t="shared" si="26"/>
        <v>20</v>
      </c>
    </row>
    <row r="55" spans="2:71" x14ac:dyDescent="0.4">
      <c r="B55" s="4">
        <f>B54+1</f>
        <v>2.9990000000000014</v>
      </c>
      <c r="C55" s="2">
        <f t="shared" si="3"/>
        <v>2.9990000000000014</v>
      </c>
      <c r="E55" s="2">
        <f t="shared" si="4"/>
        <v>5.946661111111113</v>
      </c>
      <c r="F55" s="2">
        <f t="shared" si="5"/>
        <v>2.9725870370370391</v>
      </c>
      <c r="I55" s="15">
        <f t="shared" si="24"/>
        <v>1.1725339120794738</v>
      </c>
      <c r="J55" s="1">
        <f t="shared" si="7"/>
        <v>1.1725339120794738</v>
      </c>
      <c r="K55" s="1">
        <f t="shared" si="8"/>
        <v>0.44528348411730917</v>
      </c>
      <c r="L55" s="18">
        <f t="shared" si="9"/>
        <v>54.244004977197328</v>
      </c>
      <c r="M55" s="19">
        <f t="shared" si="22"/>
        <v>53.716238333762554</v>
      </c>
      <c r="N55" s="19">
        <f t="shared" si="22"/>
        <v>53.188550164375059</v>
      </c>
      <c r="O55" s="19">
        <f t="shared" si="22"/>
        <v>52.661018908078738</v>
      </c>
      <c r="P55" s="19">
        <f t="shared" si="22"/>
        <v>52.133722933936795</v>
      </c>
      <c r="Q55" s="19">
        <f t="shared" si="22"/>
        <v>51.606740506106334</v>
      </c>
      <c r="R55" s="19">
        <f t="shared" si="22"/>
        <v>51.080149748991026</v>
      </c>
      <c r="S55" s="19">
        <f t="shared" si="22"/>
        <v>50.554028612497532</v>
      </c>
      <c r="T55" s="19">
        <f t="shared" si="22"/>
        <v>50.028454837421492</v>
      </c>
      <c r="U55" s="19">
        <f t="shared" si="22"/>
        <v>49.503505920988673</v>
      </c>
      <c r="V55" s="19">
        <f t="shared" si="22"/>
        <v>48.979259082576817</v>
      </c>
      <c r="W55" s="19">
        <f t="shared" si="22"/>
        <v>48.455791229643317</v>
      </c>
      <c r="X55" s="19">
        <f t="shared" si="22"/>
        <v>47.933178923883887</v>
      </c>
      <c r="Y55" s="19">
        <f t="shared" si="22"/>
        <v>47.411498347646983</v>
      </c>
      <c r="Z55" s="19">
        <f t="shared" si="22"/>
        <v>46.890825270628589</v>
      </c>
      <c r="AA55" s="19">
        <f t="shared" si="22"/>
        <v>46.371235016871495</v>
      </c>
      <c r="AB55" s="19">
        <f t="shared" si="22"/>
        <v>45.852802432093142</v>
      </c>
      <c r="AC55" s="19">
        <f t="shared" si="20"/>
        <v>45.335601851365652</v>
      </c>
      <c r="AD55" s="19">
        <f t="shared" si="20"/>
        <v>44.819707067171116</v>
      </c>
      <c r="AE55" s="19">
        <f t="shared" si="15"/>
        <v>44.305191297855195</v>
      </c>
      <c r="AF55" s="19">
        <f t="shared" si="15"/>
        <v>43.792127156501351</v>
      </c>
      <c r="AG55" s="19">
        <f t="shared" si="15"/>
        <v>43.280586620247796</v>
      </c>
      <c r="AH55" s="19">
        <f t="shared" si="15"/>
        <v>42.770641000068665</v>
      </c>
      <c r="AI55" s="19">
        <f t="shared" si="15"/>
        <v>42.262360911040531</v>
      </c>
      <c r="AJ55" s="19">
        <f t="shared" si="15"/>
        <v>41.755816243114921</v>
      </c>
      <c r="AK55" s="19">
        <f t="shared" si="15"/>
        <v>41.251076132416728</v>
      </c>
      <c r="AL55" s="19">
        <f t="shared" si="26"/>
        <v>40.748208933088286</v>
      </c>
      <c r="AM55" s="19">
        <f t="shared" si="26"/>
        <v>40.247282189697891</v>
      </c>
      <c r="AN55" s="19">
        <f t="shared" si="26"/>
        <v>39.748362610231439</v>
      </c>
      <c r="AO55" s="19">
        <f t="shared" si="26"/>
        <v>39.251516039684709</v>
      </c>
      <c r="AP55" s="19">
        <f t="shared" si="26"/>
        <v>38.756807434273753</v>
      </c>
      <c r="AQ55" s="19">
        <f t="shared" si="26"/>
        <v>38.264300836279972</v>
      </c>
      <c r="AR55" s="19">
        <f t="shared" si="26"/>
        <v>37.774059349545738</v>
      </c>
      <c r="AS55" s="19">
        <f t="shared" si="26"/>
        <v>37.286145115636018</v>
      </c>
      <c r="AT55" s="19">
        <f t="shared" si="26"/>
        <v>36.800619290680558</v>
      </c>
      <c r="AU55" s="19">
        <f t="shared" si="26"/>
        <v>36.317542022910807</v>
      </c>
      <c r="AV55" s="19">
        <f t="shared" si="26"/>
        <v>35.836972430904602</v>
      </c>
      <c r="AW55" s="19">
        <f t="shared" si="26"/>
        <v>35.358968582551519</v>
      </c>
      <c r="AX55" s="19">
        <f t="shared" si="26"/>
        <v>34.883587474750641</v>
      </c>
      <c r="AY55" s="19">
        <f t="shared" si="26"/>
        <v>34.410885013851896</v>
      </c>
      <c r="AZ55" s="19">
        <f t="shared" si="26"/>
        <v>33.940915996851679</v>
      </c>
      <c r="BA55" s="19">
        <f t="shared" si="26"/>
        <v>33.473734093352206</v>
      </c>
      <c r="BB55" s="19">
        <f t="shared" si="26"/>
        <v>33.009391828293765</v>
      </c>
      <c r="BC55" s="19">
        <f t="shared" si="26"/>
        <v>32.547940565468245</v>
      </c>
      <c r="BD55" s="19">
        <f t="shared" si="26"/>
        <v>32.089430491821147</v>
      </c>
      <c r="BE55" s="19">
        <f t="shared" si="26"/>
        <v>31.633910602549282</v>
      </c>
      <c r="BF55" s="19">
        <f t="shared" si="26"/>
        <v>31.181428686999823</v>
      </c>
      <c r="BG55" s="19">
        <f t="shared" si="26"/>
        <v>30.732031315376162</v>
      </c>
      <c r="BH55" s="19">
        <f t="shared" si="26"/>
        <v>30.285763826255153</v>
      </c>
      <c r="BI55" s="19">
        <f t="shared" si="26"/>
        <v>29.842670314919321</v>
      </c>
      <c r="BJ55" s="19">
        <f t="shared" si="26"/>
        <v>29.402793622507339</v>
      </c>
      <c r="BK55" s="19">
        <f t="shared" si="26"/>
        <v>20</v>
      </c>
      <c r="BL55" s="19">
        <f t="shared" si="26"/>
        <v>20</v>
      </c>
      <c r="BM55" s="19">
        <f t="shared" si="26"/>
        <v>20</v>
      </c>
      <c r="BN55" s="19">
        <f t="shared" si="26"/>
        <v>20</v>
      </c>
      <c r="BO55" s="19">
        <f t="shared" si="26"/>
        <v>20</v>
      </c>
      <c r="BP55" s="19">
        <f t="shared" si="26"/>
        <v>20</v>
      </c>
      <c r="BQ55" s="19">
        <f t="shared" si="26"/>
        <v>20</v>
      </c>
      <c r="BR55" s="19">
        <f t="shared" si="26"/>
        <v>20</v>
      </c>
      <c r="BS55" s="19">
        <f t="shared" si="26"/>
        <v>20</v>
      </c>
    </row>
    <row r="56" spans="2:71" x14ac:dyDescent="0.4">
      <c r="B56" s="4">
        <f t="shared" ref="B56:B57" si="27">B55+1</f>
        <v>3.9990000000000014</v>
      </c>
      <c r="C56" s="2">
        <f t="shared" si="3"/>
        <v>3.9990000000000014</v>
      </c>
      <c r="E56" s="2">
        <f t="shared" si="4"/>
        <v>7.4336981481481494</v>
      </c>
      <c r="F56" s="2">
        <f t="shared" si="5"/>
        <v>4.4596240740740756</v>
      </c>
      <c r="I56" s="15">
        <f t="shared" si="24"/>
        <v>1.0155837460901069</v>
      </c>
      <c r="J56" s="1">
        <f t="shared" si="7"/>
        <v>1.0155837460901069</v>
      </c>
      <c r="K56" s="1">
        <f t="shared" si="8"/>
        <v>0.38567982061167033</v>
      </c>
      <c r="L56" s="18">
        <f t="shared" si="9"/>
        <v>49.660255023407046</v>
      </c>
      <c r="M56" s="19">
        <f t="shared" si="22"/>
        <v>49.177085941093971</v>
      </c>
      <c r="N56" s="19">
        <f t="shared" si="22"/>
        <v>48.693988701580885</v>
      </c>
      <c r="O56" s="19">
        <f t="shared" si="22"/>
        <v>48.211035115622288</v>
      </c>
      <c r="P56" s="19">
        <f t="shared" si="22"/>
        <v>47.728296929905497</v>
      </c>
      <c r="Q56" s="19">
        <f t="shared" si="22"/>
        <v>47.245845795076569</v>
      </c>
      <c r="R56" s="19">
        <f t="shared" si="22"/>
        <v>46.763753233837626</v>
      </c>
      <c r="S56" s="19">
        <f t="shared" si="22"/>
        <v>46.282090609139196</v>
      </c>
      <c r="T56" s="19">
        <f t="shared" si="22"/>
        <v>45.800929092491174</v>
      </c>
      <c r="U56" s="19">
        <f t="shared" si="22"/>
        <v>45.320339632415838</v>
      </c>
      <c r="V56" s="19">
        <f t="shared" si="22"/>
        <v>44.840392923066275</v>
      </c>
      <c r="W56" s="19">
        <f t="shared" si="22"/>
        <v>44.36115937303321</v>
      </c>
      <c r="X56" s="19">
        <f t="shared" si="22"/>
        <v>43.882709074363454</v>
      </c>
      <c r="Y56" s="19">
        <f t="shared" si="22"/>
        <v>43.405111771812273</v>
      </c>
      <c r="Z56" s="19">
        <f t="shared" si="22"/>
        <v>42.928436832352602</v>
      </c>
      <c r="AA56" s="19">
        <f t="shared" si="22"/>
        <v>42.452753214962968</v>
      </c>
      <c r="AB56" s="19">
        <f t="shared" si="22"/>
        <v>41.978129440716216</v>
      </c>
      <c r="AC56" s="19">
        <f t="shared" si="20"/>
        <v>41.504633563190609</v>
      </c>
      <c r="AD56" s="19">
        <f t="shared" si="20"/>
        <v>41.032333139224576</v>
      </c>
      <c r="AE56" s="19">
        <f t="shared" si="15"/>
        <v>40.561295200036014</v>
      </c>
      <c r="AF56" s="19">
        <f t="shared" si="15"/>
        <v>40.091586222726768</v>
      </c>
      <c r="AG56" s="19">
        <f t="shared" si="15"/>
        <v>39.623272102192324</v>
      </c>
      <c r="AH56" s="19">
        <f t="shared" si="15"/>
        <v>39.156418123456596</v>
      </c>
      <c r="AI56" s="19">
        <f t="shared" si="15"/>
        <v>38.69108893445096</v>
      </c>
      <c r="AJ56" s="19">
        <f t="shared" si="15"/>
        <v>38.227348519256552</v>
      </c>
      <c r="AK56" s="19">
        <f t="shared" si="15"/>
        <v>37.765260171828075</v>
      </c>
      <c r="AL56" s="19">
        <f t="shared" si="26"/>
        <v>37.304886470217092</v>
      </c>
      <c r="AM56" s="19">
        <f t="shared" si="26"/>
        <v>36.846289251312093</v>
      </c>
      <c r="AN56" s="19">
        <f t="shared" si="26"/>
        <v>36.38952958611241</v>
      </c>
      <c r="AO56" s="19">
        <f t="shared" si="26"/>
        <v>35.934667755551999</v>
      </c>
      <c r="AP56" s="19">
        <f t="shared" si="26"/>
        <v>35.481763226889164</v>
      </c>
      <c r="AQ56" s="19">
        <f t="shared" si="26"/>
        <v>35.030874630677225</v>
      </c>
      <c r="AR56" s="19">
        <f t="shared" si="26"/>
        <v>34.582059738330862</v>
      </c>
      <c r="AS56" s="19">
        <f t="shared" si="26"/>
        <v>34.13537544030212</v>
      </c>
      <c r="AT56" s="19">
        <f t="shared" si="26"/>
        <v>33.690877724879485</v>
      </c>
      <c r="AU56" s="19">
        <f t="shared" si="26"/>
        <v>33.248621657622998</v>
      </c>
      <c r="AV56" s="19">
        <f t="shared" si="26"/>
        <v>32.808661361447321</v>
      </c>
      <c r="AW56" s="19">
        <f t="shared" si="26"/>
        <v>32.371049997364544</v>
      </c>
      <c r="AX56" s="19">
        <f t="shared" si="26"/>
        <v>31.935839745897578</v>
      </c>
      <c r="AY56" s="19">
        <f t="shared" si="26"/>
        <v>31.503081789174217</v>
      </c>
      <c r="AZ56" s="19">
        <f t="shared" si="26"/>
        <v>31.072826293711788</v>
      </c>
      <c r="BA56" s="19">
        <f t="shared" si="26"/>
        <v>30.645122393900973</v>
      </c>
      <c r="BB56" s="19">
        <f t="shared" si="26"/>
        <v>30.220018176197247</v>
      </c>
      <c r="BC56" s="19">
        <f t="shared" si="26"/>
        <v>29.797560664027525</v>
      </c>
      <c r="BD56" s="19">
        <f t="shared" si="26"/>
        <v>29.377795803418728</v>
      </c>
      <c r="BE56" s="19">
        <f t="shared" si="26"/>
        <v>28.960768449354731</v>
      </c>
      <c r="BF56" s="19">
        <f t="shared" si="26"/>
        <v>28.546522352866983</v>
      </c>
      <c r="BG56" s="19">
        <f t="shared" si="26"/>
        <v>28.135100148863774</v>
      </c>
      <c r="BH56" s="19">
        <f t="shared" si="26"/>
        <v>27.726543344702261</v>
      </c>
      <c r="BI56" s="19">
        <f t="shared" si="26"/>
        <v>27.320892309506679</v>
      </c>
      <c r="BJ56" s="19">
        <f t="shared" si="26"/>
        <v>26.918186264235601</v>
      </c>
      <c r="BK56" s="19">
        <f t="shared" si="26"/>
        <v>20</v>
      </c>
      <c r="BL56" s="19">
        <f t="shared" si="26"/>
        <v>20</v>
      </c>
      <c r="BM56" s="19">
        <f t="shared" si="26"/>
        <v>20</v>
      </c>
      <c r="BN56" s="19">
        <f t="shared" si="26"/>
        <v>20</v>
      </c>
      <c r="BO56" s="19">
        <f t="shared" si="26"/>
        <v>20</v>
      </c>
      <c r="BP56" s="19">
        <f t="shared" si="26"/>
        <v>20</v>
      </c>
      <c r="BQ56" s="19">
        <f t="shared" si="26"/>
        <v>20</v>
      </c>
      <c r="BR56" s="19">
        <f t="shared" si="26"/>
        <v>20</v>
      </c>
      <c r="BS56" s="19">
        <f t="shared" si="26"/>
        <v>20</v>
      </c>
    </row>
    <row r="57" spans="2:71" x14ac:dyDescent="0.4">
      <c r="B57" s="4">
        <f t="shared" si="27"/>
        <v>4.9990000000000014</v>
      </c>
      <c r="C57" s="2">
        <f t="shared" si="3"/>
        <v>4.9990000000000014</v>
      </c>
      <c r="E57" s="2">
        <f t="shared" si="4"/>
        <v>8.9207351851851868</v>
      </c>
      <c r="F57" s="2">
        <f t="shared" si="5"/>
        <v>5.946661111111113</v>
      </c>
      <c r="I57" s="15">
        <f t="shared" si="24"/>
        <v>0.90927686010925157</v>
      </c>
      <c r="J57" s="1">
        <f t="shared" si="7"/>
        <v>0.90927686010925157</v>
      </c>
      <c r="K57" s="1">
        <f t="shared" si="8"/>
        <v>0.34530853574941356</v>
      </c>
      <c r="L57" s="18">
        <f t="shared" si="9"/>
        <v>46.555548630580759</v>
      </c>
    </row>
    <row r="58" spans="2:71" ht="20.6" x14ac:dyDescent="0.55000000000000004">
      <c r="B58">
        <v>35</v>
      </c>
      <c r="C58" s="2">
        <f t="shared" si="3"/>
        <v>35</v>
      </c>
      <c r="D58"/>
      <c r="E58" s="2">
        <f t="shared" si="4"/>
        <v>53.533333333333331</v>
      </c>
      <c r="F58" s="2">
        <f>($D$14*($B58-1))/2</f>
        <v>50.559259259259257</v>
      </c>
      <c r="I58" s="15">
        <f t="shared" si="24"/>
        <v>0.34666157758561589</v>
      </c>
      <c r="J58" s="1">
        <f t="shared" si="7"/>
        <v>0.34666157758561589</v>
      </c>
      <c r="K58" s="1">
        <f t="shared" si="8"/>
        <v>0.13164879368236415</v>
      </c>
      <c r="L58" s="18">
        <f>IF($G$4&gt;5,K58*$I$9,K58*$J$9)+20</f>
        <v>30.124296334586777</v>
      </c>
      <c r="M58" s="33" t="s">
        <v>32</v>
      </c>
    </row>
    <row r="59" spans="2:71" x14ac:dyDescent="0.4">
      <c r="B59" t="s">
        <v>25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2:71" x14ac:dyDescent="0.4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2:71" ht="32.6" x14ac:dyDescent="1">
      <c r="B61" t="s">
        <v>26</v>
      </c>
      <c r="C61" t="s">
        <v>30</v>
      </c>
      <c r="D61" s="30" t="s">
        <v>27</v>
      </c>
      <c r="E61" s="30" t="s">
        <v>31</v>
      </c>
      <c r="F61" s="1" t="s">
        <v>33</v>
      </c>
      <c r="G61" s="30" t="s">
        <v>28</v>
      </c>
      <c r="H61" s="30" t="s">
        <v>29</v>
      </c>
      <c r="I61" s="35">
        <f>MIN(I63:I1042)</f>
        <v>73</v>
      </c>
      <c r="J61" s="35" t="s">
        <v>34</v>
      </c>
      <c r="K61"/>
      <c r="L61"/>
      <c r="M61"/>
      <c r="N61"/>
      <c r="O61"/>
      <c r="P61"/>
      <c r="Q61"/>
      <c r="R61"/>
    </row>
    <row r="62" spans="2:71" ht="41.15" x14ac:dyDescent="0.55000000000000004">
      <c r="B62">
        <v>20</v>
      </c>
      <c r="C62" s="40">
        <v>193000</v>
      </c>
      <c r="D62" s="32">
        <f>(3.474*10^-9*B62+1.643*10^-5)</f>
        <v>1.6499479999999999E-5</v>
      </c>
      <c r="E62" s="31">
        <f>(2.243*10^-9*B62^4-5.194*10^-6*B62^3+4.193*10^-3*B62^2-1.452*B62+325)</f>
        <v>297.59600688</v>
      </c>
      <c r="F62" s="41">
        <v>0.28999999999999998</v>
      </c>
      <c r="G62" s="31">
        <f>C62*D62*(B62-$B$62)/(1-F62)</f>
        <v>0</v>
      </c>
      <c r="H62" s="31">
        <f>IF(G62&gt;E62,G62-E62,0)</f>
        <v>0</v>
      </c>
      <c r="I62" s="34" t="b">
        <f>IF(H62&gt;0,B62)</f>
        <v>0</v>
      </c>
      <c r="J62"/>
      <c r="K62" s="37" t="s">
        <v>36</v>
      </c>
      <c r="L62" s="36">
        <f>IF(L44&gt;$I$61,5.5589*L44-482,0)</f>
        <v>11.854324840351978</v>
      </c>
      <c r="M62" s="36">
        <f t="shared" ref="M62:BP62" si="28">IF(M44&gt;$I$61,5.5589*M44-482,0)</f>
        <v>7.0493728557721624</v>
      </c>
      <c r="N62" s="36">
        <f t="shared" si="28"/>
        <v>2.2451353233729492</v>
      </c>
      <c r="O62" s="36">
        <f t="shared" si="28"/>
        <v>-2.5576736233469433</v>
      </c>
      <c r="P62" s="36">
        <f t="shared" si="28"/>
        <v>-7.3583404880147327</v>
      </c>
      <c r="Q62" s="36">
        <f t="shared" si="28"/>
        <v>-12.156152729355426</v>
      </c>
      <c r="R62" s="36">
        <f t="shared" si="28"/>
        <v>-16.95039907845279</v>
      </c>
      <c r="S62" s="36">
        <f t="shared" si="28"/>
        <v>-21.740369855065921</v>
      </c>
      <c r="T62" s="36">
        <f t="shared" si="28"/>
        <v>-26.525357282765697</v>
      </c>
      <c r="U62" s="36">
        <f t="shared" si="28"/>
        <v>-31.304655802659056</v>
      </c>
      <c r="V62" s="36">
        <f t="shared" si="28"/>
        <v>-36.077562385467786</v>
      </c>
      <c r="W62" s="36">
        <f t="shared" si="28"/>
        <v>-40.843376841733971</v>
      </c>
      <c r="X62" s="36">
        <f t="shared" si="28"/>
        <v>-45.60140212992161</v>
      </c>
      <c r="Y62" s="36">
        <f t="shared" si="28"/>
        <v>-50.350944662190443</v>
      </c>
      <c r="Z62" s="36">
        <f t="shared" si="28"/>
        <v>-55.091314607616937</v>
      </c>
      <c r="AA62" s="36">
        <f t="shared" si="28"/>
        <v>-59.821826192642902</v>
      </c>
      <c r="AB62" s="36">
        <f t="shared" si="28"/>
        <v>-64.541797998533298</v>
      </c>
      <c r="AC62" s="36">
        <f t="shared" si="28"/>
        <v>-69.250553255627381</v>
      </c>
      <c r="AD62" s="36">
        <f t="shared" si="28"/>
        <v>-73.947420134172717</v>
      </c>
      <c r="AE62" s="36">
        <f t="shared" si="28"/>
        <v>0</v>
      </c>
      <c r="AF62" s="36">
        <f t="shared" si="28"/>
        <v>0</v>
      </c>
      <c r="AG62" s="36">
        <f t="shared" si="28"/>
        <v>0</v>
      </c>
      <c r="AH62" s="36">
        <f t="shared" si="28"/>
        <v>0</v>
      </c>
      <c r="AI62" s="36">
        <f t="shared" si="28"/>
        <v>0</v>
      </c>
      <c r="AJ62" s="36">
        <f t="shared" si="28"/>
        <v>0</v>
      </c>
      <c r="AK62" s="36">
        <f t="shared" si="28"/>
        <v>0</v>
      </c>
      <c r="AL62" s="36">
        <f t="shared" si="28"/>
        <v>0</v>
      </c>
      <c r="AM62" s="36">
        <f t="shared" si="28"/>
        <v>0</v>
      </c>
      <c r="AN62" s="36">
        <f t="shared" si="28"/>
        <v>0</v>
      </c>
      <c r="AO62" s="36">
        <f t="shared" si="28"/>
        <v>0</v>
      </c>
      <c r="AP62" s="36">
        <f t="shared" si="28"/>
        <v>0</v>
      </c>
      <c r="AQ62" s="36">
        <f t="shared" si="28"/>
        <v>0</v>
      </c>
      <c r="AR62" s="36">
        <f t="shared" si="28"/>
        <v>0</v>
      </c>
      <c r="AS62" s="36">
        <f t="shared" si="28"/>
        <v>0</v>
      </c>
      <c r="AT62" s="36">
        <f t="shared" si="28"/>
        <v>0</v>
      </c>
      <c r="AU62" s="36">
        <f t="shared" si="28"/>
        <v>0</v>
      </c>
      <c r="AV62" s="36">
        <f t="shared" si="28"/>
        <v>0</v>
      </c>
      <c r="AW62" s="36">
        <f t="shared" si="28"/>
        <v>0</v>
      </c>
      <c r="AX62" s="36">
        <f t="shared" si="28"/>
        <v>0</v>
      </c>
      <c r="AY62" s="36">
        <f t="shared" si="28"/>
        <v>0</v>
      </c>
      <c r="AZ62" s="36">
        <f t="shared" si="28"/>
        <v>0</v>
      </c>
      <c r="BA62" s="36">
        <f t="shared" si="28"/>
        <v>0</v>
      </c>
      <c r="BB62" s="36">
        <f t="shared" si="28"/>
        <v>0</v>
      </c>
      <c r="BC62" s="36">
        <f t="shared" si="28"/>
        <v>0</v>
      </c>
      <c r="BD62" s="36">
        <f t="shared" si="28"/>
        <v>0</v>
      </c>
      <c r="BE62" s="36">
        <f t="shared" si="28"/>
        <v>0</v>
      </c>
      <c r="BF62" s="36">
        <f t="shared" si="28"/>
        <v>0</v>
      </c>
      <c r="BG62" s="36">
        <f t="shared" si="28"/>
        <v>0</v>
      </c>
      <c r="BH62" s="36">
        <f t="shared" si="28"/>
        <v>0</v>
      </c>
      <c r="BI62" s="36">
        <f t="shared" si="28"/>
        <v>0</v>
      </c>
      <c r="BJ62" s="36">
        <f t="shared" si="28"/>
        <v>0</v>
      </c>
      <c r="BK62" s="36">
        <f t="shared" si="28"/>
        <v>0</v>
      </c>
      <c r="BL62" s="36">
        <f t="shared" si="28"/>
        <v>0</v>
      </c>
      <c r="BM62" s="36">
        <f t="shared" si="28"/>
        <v>0</v>
      </c>
      <c r="BN62" s="36">
        <f t="shared" si="28"/>
        <v>0</v>
      </c>
      <c r="BO62" s="36">
        <f t="shared" si="28"/>
        <v>0</v>
      </c>
      <c r="BP62" s="36">
        <f t="shared" si="28"/>
        <v>0</v>
      </c>
      <c r="BQ62" s="36">
        <f t="shared" ref="BQ62:BS62" si="29">IF(BQ44&gt;$I$61,2.8788*BQ44-1365.2,0)</f>
        <v>0</v>
      </c>
      <c r="BR62" s="36">
        <f t="shared" si="29"/>
        <v>0</v>
      </c>
      <c r="BS62" s="36">
        <f t="shared" si="29"/>
        <v>0</v>
      </c>
    </row>
    <row r="63" spans="2:71" x14ac:dyDescent="0.4">
      <c r="B63">
        <v>21</v>
      </c>
      <c r="C63" s="40">
        <v>193000</v>
      </c>
      <c r="D63" s="32">
        <f t="shared" ref="D63:D126" si="30">(3.474*10^-9*B63+1.643*10^-5)</f>
        <v>1.6502954000000002E-5</v>
      </c>
      <c r="E63" s="31">
        <f t="shared" ref="E63:E126" si="31">(2.243*10^-9*B63^4-5.194*10^-6*B63^3+4.193*10^-3*B63^2-1.452*B63+325)</f>
        <v>296.30944758688298</v>
      </c>
      <c r="F63" s="41">
        <v>0.28999999999999998</v>
      </c>
      <c r="G63" s="31">
        <f t="shared" ref="G63:G126" si="32">C63*D63*(B63-$B$62)/(1-F63)</f>
        <v>4.486014256338029</v>
      </c>
      <c r="H63" s="31">
        <f t="shared" ref="H63:H126" si="33">IF(G63&gt;E63,G63-E63,0)</f>
        <v>0</v>
      </c>
      <c r="I63" s="34" t="b">
        <f t="shared" ref="I63:I126" si="34">IF(H63&gt;0,B63)</f>
        <v>0</v>
      </c>
      <c r="J63"/>
      <c r="K63"/>
      <c r="L63">
        <f>$I$61</f>
        <v>73</v>
      </c>
      <c r="M63">
        <f t="shared" ref="M63:BS63" si="35">$I$61</f>
        <v>73</v>
      </c>
      <c r="N63">
        <f t="shared" si="35"/>
        <v>73</v>
      </c>
      <c r="O63">
        <f t="shared" si="35"/>
        <v>73</v>
      </c>
      <c r="P63">
        <f t="shared" si="35"/>
        <v>73</v>
      </c>
      <c r="Q63">
        <f t="shared" si="35"/>
        <v>73</v>
      </c>
      <c r="R63">
        <f t="shared" si="35"/>
        <v>73</v>
      </c>
      <c r="S63">
        <f t="shared" si="35"/>
        <v>73</v>
      </c>
      <c r="T63">
        <f t="shared" si="35"/>
        <v>73</v>
      </c>
      <c r="U63">
        <f t="shared" si="35"/>
        <v>73</v>
      </c>
      <c r="V63">
        <f t="shared" si="35"/>
        <v>73</v>
      </c>
      <c r="W63">
        <f t="shared" si="35"/>
        <v>73</v>
      </c>
      <c r="X63">
        <f t="shared" si="35"/>
        <v>73</v>
      </c>
      <c r="Y63">
        <f t="shared" si="35"/>
        <v>73</v>
      </c>
      <c r="Z63">
        <f t="shared" si="35"/>
        <v>73</v>
      </c>
      <c r="AA63">
        <f t="shared" si="35"/>
        <v>73</v>
      </c>
      <c r="AB63">
        <f t="shared" si="35"/>
        <v>73</v>
      </c>
      <c r="AC63">
        <f t="shared" si="35"/>
        <v>73</v>
      </c>
      <c r="AD63">
        <f t="shared" si="35"/>
        <v>73</v>
      </c>
      <c r="AE63">
        <f t="shared" si="35"/>
        <v>73</v>
      </c>
      <c r="AF63">
        <f t="shared" si="35"/>
        <v>73</v>
      </c>
      <c r="AG63">
        <f t="shared" si="35"/>
        <v>73</v>
      </c>
      <c r="AH63">
        <f t="shared" si="35"/>
        <v>73</v>
      </c>
      <c r="AI63">
        <f t="shared" si="35"/>
        <v>73</v>
      </c>
      <c r="AJ63">
        <f t="shared" si="35"/>
        <v>73</v>
      </c>
      <c r="AK63">
        <f t="shared" si="35"/>
        <v>73</v>
      </c>
      <c r="AL63">
        <f t="shared" si="35"/>
        <v>73</v>
      </c>
      <c r="AM63">
        <f t="shared" si="35"/>
        <v>73</v>
      </c>
      <c r="AN63">
        <f t="shared" si="35"/>
        <v>73</v>
      </c>
      <c r="AO63">
        <f t="shared" si="35"/>
        <v>73</v>
      </c>
      <c r="AP63">
        <f t="shared" si="35"/>
        <v>73</v>
      </c>
      <c r="AQ63">
        <f t="shared" si="35"/>
        <v>73</v>
      </c>
      <c r="AR63">
        <f t="shared" si="35"/>
        <v>73</v>
      </c>
      <c r="AS63">
        <f t="shared" si="35"/>
        <v>73</v>
      </c>
      <c r="AT63">
        <f t="shared" si="35"/>
        <v>73</v>
      </c>
      <c r="AU63">
        <f t="shared" si="35"/>
        <v>73</v>
      </c>
      <c r="AV63">
        <f t="shared" si="35"/>
        <v>73</v>
      </c>
      <c r="AW63">
        <f t="shared" si="35"/>
        <v>73</v>
      </c>
      <c r="AX63">
        <f t="shared" si="35"/>
        <v>73</v>
      </c>
      <c r="AY63">
        <f t="shared" si="35"/>
        <v>73</v>
      </c>
      <c r="AZ63">
        <f t="shared" si="35"/>
        <v>73</v>
      </c>
      <c r="BA63">
        <f t="shared" si="35"/>
        <v>73</v>
      </c>
      <c r="BB63">
        <f t="shared" si="35"/>
        <v>73</v>
      </c>
      <c r="BC63">
        <f t="shared" si="35"/>
        <v>73</v>
      </c>
      <c r="BD63">
        <f t="shared" si="35"/>
        <v>73</v>
      </c>
      <c r="BE63">
        <f t="shared" si="35"/>
        <v>73</v>
      </c>
      <c r="BF63">
        <f t="shared" si="35"/>
        <v>73</v>
      </c>
      <c r="BG63">
        <f t="shared" si="35"/>
        <v>73</v>
      </c>
      <c r="BH63">
        <f t="shared" si="35"/>
        <v>73</v>
      </c>
      <c r="BI63">
        <f t="shared" si="35"/>
        <v>73</v>
      </c>
      <c r="BJ63">
        <f t="shared" si="35"/>
        <v>73</v>
      </c>
      <c r="BK63">
        <f t="shared" si="35"/>
        <v>73</v>
      </c>
      <c r="BL63">
        <f t="shared" si="35"/>
        <v>73</v>
      </c>
      <c r="BM63">
        <f t="shared" si="35"/>
        <v>73</v>
      </c>
      <c r="BN63">
        <f t="shared" si="35"/>
        <v>73</v>
      </c>
      <c r="BO63">
        <f t="shared" si="35"/>
        <v>73</v>
      </c>
      <c r="BP63">
        <f t="shared" si="35"/>
        <v>73</v>
      </c>
      <c r="BQ63">
        <f t="shared" si="35"/>
        <v>73</v>
      </c>
      <c r="BR63">
        <f t="shared" si="35"/>
        <v>73</v>
      </c>
      <c r="BS63">
        <f t="shared" si="35"/>
        <v>73</v>
      </c>
    </row>
    <row r="64" spans="2:71" x14ac:dyDescent="0.4">
      <c r="B64">
        <v>22</v>
      </c>
      <c r="C64" s="40">
        <v>193000</v>
      </c>
      <c r="D64" s="32">
        <f t="shared" si="30"/>
        <v>1.6506428000000002E-5</v>
      </c>
      <c r="E64" s="31">
        <f t="shared" si="31"/>
        <v>295.03063172420798</v>
      </c>
      <c r="F64" s="41">
        <v>0.28999999999999998</v>
      </c>
      <c r="G64" s="31">
        <f t="shared" si="32"/>
        <v>8.9739171943661979</v>
      </c>
      <c r="H64" s="31">
        <f t="shared" si="33"/>
        <v>0</v>
      </c>
      <c r="I64" s="34" t="b">
        <f t="shared" si="34"/>
        <v>0</v>
      </c>
      <c r="J64"/>
      <c r="K64"/>
      <c r="L64"/>
      <c r="M64"/>
      <c r="N64"/>
      <c r="O64"/>
      <c r="P64"/>
      <c r="Q64"/>
      <c r="R64"/>
    </row>
    <row r="65" spans="2:18" x14ac:dyDescent="0.4">
      <c r="B65">
        <v>23</v>
      </c>
      <c r="C65" s="40">
        <v>193000</v>
      </c>
      <c r="D65" s="32">
        <f t="shared" si="30"/>
        <v>1.6509902000000001E-5</v>
      </c>
      <c r="E65" s="31">
        <f t="shared" si="31"/>
        <v>293.75952928536299</v>
      </c>
      <c r="F65" s="41">
        <v>0.28999999999999998</v>
      </c>
      <c r="G65" s="31">
        <f t="shared" si="32"/>
        <v>13.463708814084509</v>
      </c>
      <c r="H65" s="31">
        <f t="shared" si="33"/>
        <v>0</v>
      </c>
      <c r="I65" s="34" t="b">
        <f t="shared" si="34"/>
        <v>0</v>
      </c>
      <c r="J65"/>
      <c r="K65"/>
      <c r="L65"/>
      <c r="M65"/>
      <c r="N65"/>
      <c r="O65"/>
      <c r="P65"/>
      <c r="Q65"/>
      <c r="R65"/>
    </row>
    <row r="66" spans="2:18" x14ac:dyDescent="0.4">
      <c r="B66">
        <v>24</v>
      </c>
      <c r="C66" s="40">
        <v>193000</v>
      </c>
      <c r="D66" s="32">
        <f t="shared" si="30"/>
        <v>1.6513376000000001E-5</v>
      </c>
      <c r="E66" s="31">
        <f t="shared" si="31"/>
        <v>292.49611031756803</v>
      </c>
      <c r="F66" s="41">
        <v>0.28999999999999998</v>
      </c>
      <c r="G66" s="31">
        <f t="shared" si="32"/>
        <v>17.955389115492959</v>
      </c>
      <c r="H66" s="31">
        <f t="shared" si="33"/>
        <v>0</v>
      </c>
      <c r="I66" s="34" t="b">
        <f t="shared" si="34"/>
        <v>0</v>
      </c>
      <c r="J66"/>
      <c r="K66"/>
      <c r="L66"/>
      <c r="M66"/>
      <c r="N66"/>
      <c r="O66"/>
      <c r="P66"/>
      <c r="Q66"/>
      <c r="R66"/>
    </row>
    <row r="67" spans="2:18" x14ac:dyDescent="0.4">
      <c r="B67">
        <v>25</v>
      </c>
      <c r="C67" s="40">
        <v>193000</v>
      </c>
      <c r="D67" s="32">
        <f t="shared" si="30"/>
        <v>1.6516850000000001E-5</v>
      </c>
      <c r="E67" s="31">
        <f t="shared" si="31"/>
        <v>291.24034492187502</v>
      </c>
      <c r="F67" s="41">
        <v>0.28999999999999998</v>
      </c>
      <c r="G67" s="31">
        <f t="shared" si="32"/>
        <v>22.448958098591554</v>
      </c>
      <c r="H67" s="31">
        <f t="shared" si="33"/>
        <v>0</v>
      </c>
      <c r="I67" s="34" t="b">
        <f t="shared" si="34"/>
        <v>0</v>
      </c>
      <c r="J67"/>
      <c r="K67"/>
      <c r="L67"/>
      <c r="M67"/>
      <c r="N67"/>
      <c r="O67"/>
      <c r="P67"/>
      <c r="Q67"/>
      <c r="R67"/>
    </row>
    <row r="68" spans="2:18" x14ac:dyDescent="0.4">
      <c r="B68">
        <v>26</v>
      </c>
      <c r="C68" s="40">
        <v>193000</v>
      </c>
      <c r="D68" s="32">
        <f t="shared" si="30"/>
        <v>1.6520324000000001E-5</v>
      </c>
      <c r="E68" s="31">
        <f t="shared" si="31"/>
        <v>289.99220325316799</v>
      </c>
      <c r="F68" s="41">
        <v>0.28999999999999998</v>
      </c>
      <c r="G68" s="31">
        <f t="shared" si="32"/>
        <v>26.944415763380285</v>
      </c>
      <c r="H68" s="31">
        <f t="shared" si="33"/>
        <v>0</v>
      </c>
      <c r="I68" s="34" t="b">
        <f t="shared" si="34"/>
        <v>0</v>
      </c>
      <c r="J68"/>
      <c r="K68"/>
      <c r="L68"/>
      <c r="M68"/>
      <c r="N68"/>
      <c r="O68"/>
      <c r="P68"/>
      <c r="Q68"/>
      <c r="R68"/>
    </row>
    <row r="69" spans="2:18" x14ac:dyDescent="0.4">
      <c r="B69">
        <v>27</v>
      </c>
      <c r="C69" s="40">
        <v>193000</v>
      </c>
      <c r="D69" s="32">
        <f t="shared" si="30"/>
        <v>1.6523798E-5</v>
      </c>
      <c r="E69" s="31">
        <f t="shared" si="31"/>
        <v>288.75165552016301</v>
      </c>
      <c r="F69" s="41">
        <v>0.28999999999999998</v>
      </c>
      <c r="G69" s="31">
        <f t="shared" si="32"/>
        <v>31.441762109859155</v>
      </c>
      <c r="H69" s="31">
        <f t="shared" si="33"/>
        <v>0</v>
      </c>
      <c r="I69" s="34" t="b">
        <f t="shared" si="34"/>
        <v>0</v>
      </c>
      <c r="J69"/>
      <c r="K69"/>
      <c r="L69"/>
      <c r="M69"/>
      <c r="N69"/>
      <c r="O69"/>
      <c r="P69"/>
      <c r="Q69"/>
      <c r="R69"/>
    </row>
    <row r="70" spans="2:18" x14ac:dyDescent="0.4">
      <c r="B70">
        <v>28</v>
      </c>
      <c r="C70" s="40">
        <v>193000</v>
      </c>
      <c r="D70" s="32">
        <f t="shared" si="30"/>
        <v>1.6527272E-5</v>
      </c>
      <c r="E70" s="31">
        <f t="shared" si="31"/>
        <v>287.51867198540799</v>
      </c>
      <c r="F70" s="41">
        <v>0.28999999999999998</v>
      </c>
      <c r="G70" s="31">
        <f t="shared" si="32"/>
        <v>35.940997138028166</v>
      </c>
      <c r="H70" s="31">
        <f t="shared" si="33"/>
        <v>0</v>
      </c>
      <c r="I70" s="34" t="b">
        <f t="shared" si="34"/>
        <v>0</v>
      </c>
      <c r="J70"/>
      <c r="K70"/>
      <c r="L70"/>
      <c r="M70"/>
      <c r="N70"/>
      <c r="O70"/>
      <c r="P70"/>
      <c r="Q70"/>
      <c r="R70"/>
    </row>
    <row r="71" spans="2:18" x14ac:dyDescent="0.4">
      <c r="B71">
        <v>29</v>
      </c>
      <c r="C71" s="40">
        <v>193000</v>
      </c>
      <c r="D71" s="32">
        <f t="shared" si="30"/>
        <v>1.6530746E-5</v>
      </c>
      <c r="E71" s="31">
        <f t="shared" si="31"/>
        <v>286.29322296528301</v>
      </c>
      <c r="F71" s="41">
        <v>0.28999999999999998</v>
      </c>
      <c r="G71" s="31">
        <f t="shared" si="32"/>
        <v>40.442120847887331</v>
      </c>
      <c r="H71" s="31">
        <f t="shared" si="33"/>
        <v>0</v>
      </c>
      <c r="I71" s="34" t="b">
        <f t="shared" si="34"/>
        <v>0</v>
      </c>
      <c r="J71"/>
      <c r="K71"/>
      <c r="L71"/>
      <c r="M71"/>
      <c r="N71"/>
      <c r="O71"/>
      <c r="P71"/>
      <c r="Q71"/>
      <c r="R71"/>
    </row>
    <row r="72" spans="2:18" x14ac:dyDescent="0.4">
      <c r="B72">
        <v>30</v>
      </c>
      <c r="C72" s="40">
        <v>193000</v>
      </c>
      <c r="D72" s="32">
        <f t="shared" si="30"/>
        <v>1.653422E-5</v>
      </c>
      <c r="E72" s="31">
        <f t="shared" si="31"/>
        <v>285.07527883</v>
      </c>
      <c r="F72" s="41">
        <v>0.28999999999999998</v>
      </c>
      <c r="G72" s="31">
        <f t="shared" si="32"/>
        <v>44.945133239436622</v>
      </c>
      <c r="H72" s="31">
        <f t="shared" si="33"/>
        <v>0</v>
      </c>
      <c r="I72" s="34" t="b">
        <f t="shared" si="34"/>
        <v>0</v>
      </c>
      <c r="J72"/>
      <c r="K72"/>
      <c r="L72"/>
      <c r="M72"/>
      <c r="N72"/>
      <c r="O72"/>
      <c r="P72"/>
      <c r="Q72"/>
      <c r="R72"/>
    </row>
    <row r="73" spans="2:18" x14ac:dyDescent="0.4">
      <c r="B73">
        <v>31</v>
      </c>
      <c r="C73" s="40">
        <v>193000</v>
      </c>
      <c r="D73" s="32">
        <f t="shared" si="30"/>
        <v>1.6537693999999999E-5</v>
      </c>
      <c r="E73" s="31">
        <f t="shared" si="31"/>
        <v>283.864810003603</v>
      </c>
      <c r="F73" s="41">
        <v>0.28999999999999998</v>
      </c>
      <c r="G73" s="31">
        <f t="shared" si="32"/>
        <v>49.45003431267606</v>
      </c>
      <c r="H73" s="31">
        <f t="shared" si="33"/>
        <v>0</v>
      </c>
      <c r="I73" s="34" t="b">
        <f t="shared" si="34"/>
        <v>0</v>
      </c>
      <c r="J73"/>
      <c r="K73"/>
      <c r="L73"/>
      <c r="M73"/>
      <c r="N73"/>
      <c r="O73"/>
      <c r="P73"/>
      <c r="Q73"/>
      <c r="R73"/>
    </row>
    <row r="74" spans="2:18" x14ac:dyDescent="0.4">
      <c r="B74">
        <v>32</v>
      </c>
      <c r="C74" s="40">
        <v>193000</v>
      </c>
      <c r="D74" s="32">
        <f t="shared" si="30"/>
        <v>1.6541167999999999E-5</v>
      </c>
      <c r="E74" s="31">
        <f t="shared" si="31"/>
        <v>282.66178696396798</v>
      </c>
      <c r="F74" s="41">
        <v>0.28999999999999998</v>
      </c>
      <c r="G74" s="31">
        <f t="shared" si="32"/>
        <v>53.956824067605638</v>
      </c>
      <c r="H74" s="31">
        <f t="shared" si="33"/>
        <v>0</v>
      </c>
      <c r="I74" s="34" t="b">
        <f t="shared" si="34"/>
        <v>0</v>
      </c>
      <c r="J74"/>
      <c r="K74"/>
      <c r="L74"/>
      <c r="M74"/>
      <c r="N74"/>
      <c r="O74"/>
      <c r="P74"/>
      <c r="Q74"/>
      <c r="R74"/>
    </row>
    <row r="75" spans="2:18" x14ac:dyDescent="0.4">
      <c r="B75">
        <v>33</v>
      </c>
      <c r="C75" s="40">
        <v>193000</v>
      </c>
      <c r="D75" s="32">
        <f t="shared" si="30"/>
        <v>1.6544641999999999E-5</v>
      </c>
      <c r="E75" s="31">
        <f t="shared" si="31"/>
        <v>281.46618024280303</v>
      </c>
      <c r="F75" s="41">
        <v>0.28999999999999998</v>
      </c>
      <c r="G75" s="31">
        <f t="shared" si="32"/>
        <v>58.465502504225341</v>
      </c>
      <c r="H75" s="31">
        <f t="shared" si="33"/>
        <v>0</v>
      </c>
      <c r="I75" s="34" t="b">
        <f t="shared" si="34"/>
        <v>0</v>
      </c>
      <c r="J75"/>
      <c r="K75"/>
      <c r="L75"/>
      <c r="M75"/>
      <c r="N75"/>
      <c r="O75"/>
      <c r="P75"/>
      <c r="Q75"/>
      <c r="R75"/>
    </row>
    <row r="76" spans="2:18" x14ac:dyDescent="0.4">
      <c r="B76">
        <v>34</v>
      </c>
      <c r="C76" s="40">
        <v>193000</v>
      </c>
      <c r="D76" s="32">
        <f t="shared" si="30"/>
        <v>1.6548115999999999E-5</v>
      </c>
      <c r="E76" s="31">
        <f t="shared" si="31"/>
        <v>280.27796042564802</v>
      </c>
      <c r="F76" s="41">
        <v>0.28999999999999998</v>
      </c>
      <c r="G76" s="31">
        <f t="shared" si="32"/>
        <v>62.976069622535213</v>
      </c>
      <c r="H76" s="31">
        <f t="shared" si="33"/>
        <v>0</v>
      </c>
      <c r="I76" s="34" t="b">
        <f t="shared" si="34"/>
        <v>0</v>
      </c>
      <c r="J76"/>
      <c r="K76"/>
      <c r="L76"/>
      <c r="M76"/>
      <c r="N76"/>
      <c r="O76"/>
      <c r="P76"/>
      <c r="Q76"/>
      <c r="R76"/>
    </row>
    <row r="77" spans="2:18" x14ac:dyDescent="0.4">
      <c r="B77">
        <v>35</v>
      </c>
      <c r="C77" s="40">
        <v>193000</v>
      </c>
      <c r="D77" s="32">
        <f t="shared" si="30"/>
        <v>1.6551590000000002E-5</v>
      </c>
      <c r="E77" s="31">
        <f t="shared" si="31"/>
        <v>279.097098151875</v>
      </c>
      <c r="F77" s="41">
        <v>0.28999999999999998</v>
      </c>
      <c r="G77" s="31">
        <f t="shared" si="32"/>
        <v>67.488525422535218</v>
      </c>
      <c r="H77" s="31">
        <f t="shared" si="33"/>
        <v>0</v>
      </c>
      <c r="I77" s="34" t="b">
        <f t="shared" si="34"/>
        <v>0</v>
      </c>
      <c r="J77"/>
      <c r="K77"/>
      <c r="L77"/>
      <c r="M77"/>
      <c r="N77"/>
      <c r="O77"/>
      <c r="P77"/>
      <c r="Q77"/>
      <c r="R77"/>
    </row>
    <row r="78" spans="2:18" x14ac:dyDescent="0.4">
      <c r="B78">
        <v>36</v>
      </c>
      <c r="C78" s="40">
        <v>193000</v>
      </c>
      <c r="D78" s="32">
        <f t="shared" si="30"/>
        <v>1.6555064000000002E-5</v>
      </c>
      <c r="E78" s="31">
        <f t="shared" si="31"/>
        <v>277.92356411468802</v>
      </c>
      <c r="F78" s="41">
        <v>0.28999999999999998</v>
      </c>
      <c r="G78" s="31">
        <f t="shared" si="32"/>
        <v>72.002869904225363</v>
      </c>
      <c r="H78" s="31">
        <f t="shared" si="33"/>
        <v>0</v>
      </c>
      <c r="I78" s="34" t="b">
        <f t="shared" si="34"/>
        <v>0</v>
      </c>
      <c r="J78"/>
      <c r="K78"/>
      <c r="L78"/>
      <c r="M78"/>
      <c r="N78"/>
      <c r="O78"/>
      <c r="P78"/>
      <c r="Q78"/>
      <c r="R78"/>
    </row>
    <row r="79" spans="2:18" x14ac:dyDescent="0.4">
      <c r="B79">
        <v>37</v>
      </c>
      <c r="C79" s="40">
        <v>193000</v>
      </c>
      <c r="D79" s="32">
        <f t="shared" si="30"/>
        <v>1.6558538000000001E-5</v>
      </c>
      <c r="E79" s="31">
        <f t="shared" si="31"/>
        <v>276.75732906112302</v>
      </c>
      <c r="F79" s="41">
        <v>0.28999999999999998</v>
      </c>
      <c r="G79" s="31">
        <f t="shared" si="32"/>
        <v>76.519103067605656</v>
      </c>
      <c r="H79" s="31">
        <f t="shared" si="33"/>
        <v>0</v>
      </c>
      <c r="I79" s="34" t="b">
        <f t="shared" si="34"/>
        <v>0</v>
      </c>
      <c r="J79"/>
      <c r="K79"/>
      <c r="L79"/>
      <c r="M79"/>
      <c r="N79"/>
      <c r="O79"/>
      <c r="P79"/>
      <c r="Q79"/>
      <c r="R79"/>
    </row>
    <row r="80" spans="2:18" x14ac:dyDescent="0.4">
      <c r="B80">
        <v>38</v>
      </c>
      <c r="C80" s="40">
        <v>193000</v>
      </c>
      <c r="D80" s="32">
        <f t="shared" si="30"/>
        <v>1.6562012000000001E-5</v>
      </c>
      <c r="E80" s="31">
        <f t="shared" si="31"/>
        <v>275.59836379204802</v>
      </c>
      <c r="F80" s="41">
        <v>0.28999999999999998</v>
      </c>
      <c r="G80" s="31">
        <f t="shared" si="32"/>
        <v>81.037224912676066</v>
      </c>
      <c r="H80" s="31">
        <f t="shared" si="33"/>
        <v>0</v>
      </c>
      <c r="I80" s="34" t="b">
        <f t="shared" si="34"/>
        <v>0</v>
      </c>
      <c r="J80"/>
      <c r="K80"/>
      <c r="L80"/>
      <c r="M80"/>
      <c r="N80"/>
      <c r="O80"/>
      <c r="P80"/>
      <c r="Q80"/>
      <c r="R80"/>
    </row>
    <row r="81" spans="2:18" x14ac:dyDescent="0.4">
      <c r="B81">
        <v>39</v>
      </c>
      <c r="C81" s="40">
        <v>193000</v>
      </c>
      <c r="D81" s="32">
        <f t="shared" si="30"/>
        <v>1.6565486000000001E-5</v>
      </c>
      <c r="E81" s="31">
        <f t="shared" si="31"/>
        <v>274.44663916216302</v>
      </c>
      <c r="F81" s="41">
        <v>0.28999999999999998</v>
      </c>
      <c r="G81" s="31">
        <f t="shared" si="32"/>
        <v>85.557235439436624</v>
      </c>
      <c r="H81" s="31">
        <f t="shared" si="33"/>
        <v>0</v>
      </c>
      <c r="I81" s="34" t="b">
        <f t="shared" si="34"/>
        <v>0</v>
      </c>
      <c r="J81"/>
      <c r="K81"/>
      <c r="L81"/>
      <c r="M81"/>
      <c r="N81"/>
      <c r="O81"/>
      <c r="P81"/>
      <c r="Q81"/>
      <c r="R81"/>
    </row>
    <row r="82" spans="2:18" x14ac:dyDescent="0.4">
      <c r="B82">
        <v>40</v>
      </c>
      <c r="C82" s="40">
        <v>193000</v>
      </c>
      <c r="D82" s="32">
        <f t="shared" si="30"/>
        <v>1.6568960000000001E-5</v>
      </c>
      <c r="E82" s="31">
        <f t="shared" si="31"/>
        <v>273.30212607999999</v>
      </c>
      <c r="F82" s="41">
        <v>0.28999999999999998</v>
      </c>
      <c r="G82" s="31">
        <f t="shared" si="32"/>
        <v>90.079134647887329</v>
      </c>
      <c r="H82" s="31">
        <f t="shared" si="33"/>
        <v>0</v>
      </c>
      <c r="I82" s="34" t="b">
        <f t="shared" si="34"/>
        <v>0</v>
      </c>
      <c r="J82"/>
      <c r="K82"/>
      <c r="L82"/>
      <c r="M82"/>
      <c r="N82"/>
      <c r="O82"/>
      <c r="P82"/>
      <c r="Q82"/>
      <c r="R82"/>
    </row>
    <row r="83" spans="2:18" x14ac:dyDescent="0.4">
      <c r="B83">
        <v>41</v>
      </c>
      <c r="C83" s="40">
        <v>193000</v>
      </c>
      <c r="D83" s="32">
        <f t="shared" si="30"/>
        <v>1.6572434E-5</v>
      </c>
      <c r="E83" s="31">
        <f t="shared" si="31"/>
        <v>272.16479550792303</v>
      </c>
      <c r="F83" s="41">
        <v>0.28999999999999998</v>
      </c>
      <c r="G83" s="31">
        <f t="shared" si="32"/>
        <v>94.602922538028182</v>
      </c>
      <c r="H83" s="31">
        <f t="shared" si="33"/>
        <v>0</v>
      </c>
      <c r="I83" s="34" t="b">
        <f t="shared" si="34"/>
        <v>0</v>
      </c>
      <c r="J83"/>
      <c r="K83"/>
      <c r="L83"/>
      <c r="M83"/>
      <c r="N83"/>
      <c r="O83"/>
      <c r="P83"/>
      <c r="Q83"/>
      <c r="R83"/>
    </row>
    <row r="84" spans="2:18" x14ac:dyDescent="0.4">
      <c r="B84">
        <v>42</v>
      </c>
      <c r="C84" s="40">
        <v>193000</v>
      </c>
      <c r="D84" s="32">
        <f t="shared" si="30"/>
        <v>1.6575908E-5</v>
      </c>
      <c r="E84" s="31">
        <f t="shared" si="31"/>
        <v>271.03461846212798</v>
      </c>
      <c r="F84" s="41">
        <v>0.28999999999999998</v>
      </c>
      <c r="G84" s="31">
        <f t="shared" si="32"/>
        <v>99.128599109859152</v>
      </c>
      <c r="H84" s="31">
        <f t="shared" si="33"/>
        <v>0</v>
      </c>
      <c r="I84" s="34" t="b">
        <f t="shared" si="34"/>
        <v>0</v>
      </c>
      <c r="J84"/>
      <c r="K84"/>
      <c r="L84"/>
      <c r="M84"/>
      <c r="N84"/>
      <c r="O84"/>
      <c r="P84"/>
      <c r="Q84"/>
      <c r="R84"/>
    </row>
    <row r="85" spans="2:18" x14ac:dyDescent="0.4">
      <c r="B85">
        <v>43</v>
      </c>
      <c r="C85" s="40">
        <v>193000</v>
      </c>
      <c r="D85" s="32">
        <f t="shared" si="30"/>
        <v>1.6579382E-5</v>
      </c>
      <c r="E85" s="31">
        <f t="shared" si="31"/>
        <v>269.91156601264299</v>
      </c>
      <c r="F85" s="41">
        <v>0.28999999999999998</v>
      </c>
      <c r="G85" s="31">
        <f t="shared" si="32"/>
        <v>103.65616436338028</v>
      </c>
      <c r="H85" s="31">
        <f t="shared" si="33"/>
        <v>0</v>
      </c>
      <c r="I85" s="34" t="b">
        <f t="shared" si="34"/>
        <v>0</v>
      </c>
      <c r="J85"/>
      <c r="K85"/>
      <c r="L85"/>
      <c r="M85"/>
      <c r="N85"/>
      <c r="O85"/>
      <c r="P85"/>
      <c r="Q85"/>
      <c r="R85"/>
    </row>
    <row r="86" spans="2:18" x14ac:dyDescent="0.4">
      <c r="B86">
        <v>44</v>
      </c>
      <c r="C86" s="40">
        <v>193000</v>
      </c>
      <c r="D86" s="32">
        <f t="shared" si="30"/>
        <v>1.6582856E-5</v>
      </c>
      <c r="E86" s="31">
        <f t="shared" si="31"/>
        <v>268.79560928332802</v>
      </c>
      <c r="F86" s="41">
        <v>0.28999999999999998</v>
      </c>
      <c r="G86" s="31">
        <f t="shared" si="32"/>
        <v>108.18561829859156</v>
      </c>
      <c r="H86" s="31">
        <f t="shared" si="33"/>
        <v>0</v>
      </c>
      <c r="I86" s="34" t="b">
        <f t="shared" si="34"/>
        <v>0</v>
      </c>
      <c r="J86"/>
      <c r="K86"/>
      <c r="L86"/>
      <c r="M86"/>
      <c r="N86"/>
      <c r="O86"/>
      <c r="P86"/>
      <c r="Q86"/>
      <c r="R86"/>
    </row>
    <row r="87" spans="2:18" x14ac:dyDescent="0.4">
      <c r="B87">
        <v>45</v>
      </c>
      <c r="C87" s="40">
        <v>193000</v>
      </c>
      <c r="D87" s="32">
        <f t="shared" si="30"/>
        <v>1.6586329999999999E-5</v>
      </c>
      <c r="E87" s="31">
        <f t="shared" si="31"/>
        <v>267.68671945187498</v>
      </c>
      <c r="F87" s="41">
        <v>0.28999999999999998</v>
      </c>
      <c r="G87" s="31">
        <f t="shared" si="32"/>
        <v>112.71696091549295</v>
      </c>
      <c r="H87" s="31">
        <f t="shared" si="33"/>
        <v>0</v>
      </c>
      <c r="I87" s="34" t="b">
        <f t="shared" si="34"/>
        <v>0</v>
      </c>
      <c r="J87"/>
      <c r="K87"/>
      <c r="L87"/>
      <c r="M87"/>
      <c r="N87"/>
      <c r="O87"/>
      <c r="P87"/>
      <c r="Q87"/>
      <c r="R87"/>
    </row>
    <row r="88" spans="2:18" x14ac:dyDescent="0.4">
      <c r="B88">
        <v>46</v>
      </c>
      <c r="C88" s="40">
        <v>193000</v>
      </c>
      <c r="D88" s="32">
        <f t="shared" si="30"/>
        <v>1.6589803999999999E-5</v>
      </c>
      <c r="E88" s="31">
        <f t="shared" si="31"/>
        <v>266.58486774980798</v>
      </c>
      <c r="F88" s="41">
        <v>0.28999999999999998</v>
      </c>
      <c r="G88" s="31">
        <f t="shared" si="32"/>
        <v>117.25019221408451</v>
      </c>
      <c r="H88" s="31">
        <f t="shared" si="33"/>
        <v>0</v>
      </c>
      <c r="I88" s="34" t="b">
        <f t="shared" si="34"/>
        <v>0</v>
      </c>
      <c r="J88"/>
      <c r="K88"/>
      <c r="L88"/>
      <c r="M88"/>
      <c r="N88"/>
      <c r="O88"/>
      <c r="P88"/>
      <c r="Q88"/>
      <c r="R88"/>
    </row>
    <row r="89" spans="2:18" x14ac:dyDescent="0.4">
      <c r="B89">
        <v>47</v>
      </c>
      <c r="C89" s="40">
        <v>193000</v>
      </c>
      <c r="D89" s="32">
        <f t="shared" si="30"/>
        <v>1.6593277999999999E-5</v>
      </c>
      <c r="E89" s="31">
        <f t="shared" si="31"/>
        <v>265.490025462483</v>
      </c>
      <c r="F89" s="41">
        <v>0.28999999999999998</v>
      </c>
      <c r="G89" s="31">
        <f t="shared" si="32"/>
        <v>121.7853121943662</v>
      </c>
      <c r="H89" s="31">
        <f t="shared" si="33"/>
        <v>0</v>
      </c>
      <c r="I89" s="34" t="b">
        <f t="shared" si="34"/>
        <v>0</v>
      </c>
      <c r="J89"/>
      <c r="K89"/>
      <c r="L89"/>
      <c r="M89"/>
      <c r="N89"/>
      <c r="O89"/>
      <c r="P89"/>
      <c r="Q89"/>
      <c r="R89"/>
    </row>
    <row r="90" spans="2:18" x14ac:dyDescent="0.4">
      <c r="B90">
        <v>48</v>
      </c>
      <c r="C90" s="40">
        <v>193000</v>
      </c>
      <c r="D90" s="32">
        <f t="shared" si="30"/>
        <v>1.6596751999999999E-5</v>
      </c>
      <c r="E90" s="31">
        <f t="shared" si="31"/>
        <v>264.40216392908803</v>
      </c>
      <c r="F90" s="41">
        <v>0.28999999999999998</v>
      </c>
      <c r="G90" s="31">
        <f t="shared" si="32"/>
        <v>126.32232085633802</v>
      </c>
      <c r="H90" s="31">
        <f t="shared" si="33"/>
        <v>0</v>
      </c>
      <c r="I90" s="34" t="b">
        <f t="shared" si="34"/>
        <v>0</v>
      </c>
    </row>
    <row r="91" spans="2:18" x14ac:dyDescent="0.4">
      <c r="B91">
        <v>49</v>
      </c>
      <c r="C91" s="40">
        <v>193000</v>
      </c>
      <c r="D91" s="32">
        <f t="shared" si="30"/>
        <v>1.6600226000000002E-5</v>
      </c>
      <c r="E91" s="31">
        <f t="shared" si="31"/>
        <v>263.32125454264303</v>
      </c>
      <c r="F91" s="41">
        <v>0.28999999999999998</v>
      </c>
      <c r="G91" s="31">
        <f t="shared" si="32"/>
        <v>130.86121820000002</v>
      </c>
      <c r="H91" s="31">
        <f t="shared" si="33"/>
        <v>0</v>
      </c>
      <c r="I91" s="34" t="b">
        <f t="shared" si="34"/>
        <v>0</v>
      </c>
    </row>
    <row r="92" spans="2:18" x14ac:dyDescent="0.4">
      <c r="B92">
        <v>50</v>
      </c>
      <c r="C92" s="40">
        <v>193000</v>
      </c>
      <c r="D92" s="32">
        <f t="shared" si="30"/>
        <v>1.6603700000000002E-5</v>
      </c>
      <c r="E92" s="31">
        <f t="shared" si="31"/>
        <v>262.24726874999999</v>
      </c>
      <c r="F92" s="41">
        <v>0.28999999999999998</v>
      </c>
      <c r="G92" s="31">
        <f t="shared" si="32"/>
        <v>135.40200422535213</v>
      </c>
      <c r="H92" s="31">
        <f t="shared" si="33"/>
        <v>0</v>
      </c>
      <c r="I92" s="34" t="b">
        <f t="shared" si="34"/>
        <v>0</v>
      </c>
    </row>
    <row r="93" spans="2:18" x14ac:dyDescent="0.4">
      <c r="B93">
        <v>51</v>
      </c>
      <c r="C93" s="40">
        <v>193000</v>
      </c>
      <c r="D93" s="32">
        <f t="shared" si="30"/>
        <v>1.6607174000000001E-5</v>
      </c>
      <c r="E93" s="31">
        <f t="shared" si="31"/>
        <v>261.18017805184303</v>
      </c>
      <c r="F93" s="41">
        <v>0.28999999999999998</v>
      </c>
      <c r="G93" s="31">
        <f t="shared" si="32"/>
        <v>139.94467893239437</v>
      </c>
      <c r="H93" s="31">
        <f t="shared" si="33"/>
        <v>0</v>
      </c>
      <c r="I93" s="34" t="b">
        <f t="shared" si="34"/>
        <v>0</v>
      </c>
    </row>
    <row r="94" spans="2:18" x14ac:dyDescent="0.4">
      <c r="B94">
        <v>52</v>
      </c>
      <c r="C94" s="40">
        <v>193000</v>
      </c>
      <c r="D94" s="32">
        <f t="shared" si="30"/>
        <v>1.6610648000000001E-5</v>
      </c>
      <c r="E94" s="31">
        <f t="shared" si="31"/>
        <v>260.11995400268802</v>
      </c>
      <c r="F94" s="41">
        <v>0.28999999999999998</v>
      </c>
      <c r="G94" s="31">
        <f t="shared" si="32"/>
        <v>144.48924232112677</v>
      </c>
      <c r="H94" s="31">
        <f t="shared" si="33"/>
        <v>0</v>
      </c>
      <c r="I94" s="34" t="b">
        <f t="shared" si="34"/>
        <v>0</v>
      </c>
    </row>
    <row r="95" spans="2:18" x14ac:dyDescent="0.4">
      <c r="B95">
        <v>53</v>
      </c>
      <c r="C95" s="40">
        <v>193000</v>
      </c>
      <c r="D95" s="32">
        <f t="shared" si="30"/>
        <v>1.6614122000000001E-5</v>
      </c>
      <c r="E95" s="31">
        <f t="shared" si="31"/>
        <v>259.06656821088302</v>
      </c>
      <c r="F95" s="41">
        <v>0.28999999999999998</v>
      </c>
      <c r="G95" s="31">
        <f t="shared" si="32"/>
        <v>149.03569439154933</v>
      </c>
      <c r="H95" s="31">
        <f t="shared" si="33"/>
        <v>0</v>
      </c>
      <c r="I95" s="34" t="b">
        <f t="shared" si="34"/>
        <v>0</v>
      </c>
    </row>
    <row r="96" spans="2:18" x14ac:dyDescent="0.4">
      <c r="B96">
        <v>54</v>
      </c>
      <c r="C96" s="40">
        <v>193000</v>
      </c>
      <c r="D96" s="32">
        <f t="shared" si="30"/>
        <v>1.6617596000000001E-5</v>
      </c>
      <c r="E96" s="31">
        <f t="shared" si="31"/>
        <v>258.01999233860801</v>
      </c>
      <c r="F96" s="41">
        <v>0.28999999999999998</v>
      </c>
      <c r="G96" s="31">
        <f t="shared" si="32"/>
        <v>153.58403514366199</v>
      </c>
      <c r="H96" s="31">
        <f t="shared" si="33"/>
        <v>0</v>
      </c>
      <c r="I96" s="34" t="b">
        <f t="shared" si="34"/>
        <v>0</v>
      </c>
      <c r="J96" s="1" t="s">
        <v>42</v>
      </c>
    </row>
    <row r="97" spans="2:12" x14ac:dyDescent="0.4">
      <c r="B97">
        <v>55</v>
      </c>
      <c r="C97" s="40">
        <v>193000</v>
      </c>
      <c r="D97" s="32">
        <f t="shared" si="30"/>
        <v>1.662107E-5</v>
      </c>
      <c r="E97" s="31">
        <f t="shared" si="31"/>
        <v>256.98019810187498</v>
      </c>
      <c r="F97" s="41">
        <v>0.28999999999999998</v>
      </c>
      <c r="G97" s="31">
        <f t="shared" si="32"/>
        <v>158.13426457746482</v>
      </c>
      <c r="H97" s="31">
        <f t="shared" si="33"/>
        <v>0</v>
      </c>
      <c r="I97" s="34" t="b">
        <f t="shared" si="34"/>
        <v>0</v>
      </c>
      <c r="J97" s="1">
        <v>100</v>
      </c>
      <c r="K97" s="1">
        <v>16.899999999999999</v>
      </c>
      <c r="L97" s="1">
        <f>K97*10^-6</f>
        <v>1.6899999999999997E-5</v>
      </c>
    </row>
    <row r="98" spans="2:12" x14ac:dyDescent="0.4">
      <c r="B98">
        <v>56</v>
      </c>
      <c r="C98" s="40">
        <v>193000</v>
      </c>
      <c r="D98" s="32">
        <f t="shared" si="30"/>
        <v>1.6624544E-5</v>
      </c>
      <c r="E98" s="31">
        <f t="shared" si="31"/>
        <v>255.94715727052801</v>
      </c>
      <c r="F98" s="41">
        <v>0.28999999999999998</v>
      </c>
      <c r="G98" s="31">
        <f t="shared" si="32"/>
        <v>162.68638269295775</v>
      </c>
      <c r="H98" s="31">
        <f t="shared" si="33"/>
        <v>0</v>
      </c>
      <c r="I98" s="34" t="b">
        <f t="shared" si="34"/>
        <v>0</v>
      </c>
      <c r="J98" s="1">
        <v>315</v>
      </c>
      <c r="K98" s="1">
        <v>17.3</v>
      </c>
      <c r="L98" s="1">
        <f t="shared" ref="L98:L100" si="36">K98*10^-6</f>
        <v>1.73E-5</v>
      </c>
    </row>
    <row r="99" spans="2:12" x14ac:dyDescent="0.4">
      <c r="B99">
        <v>57</v>
      </c>
      <c r="C99" s="40">
        <v>193000</v>
      </c>
      <c r="D99" s="32">
        <f t="shared" si="30"/>
        <v>1.6628018E-5</v>
      </c>
      <c r="E99" s="31">
        <f t="shared" si="31"/>
        <v>254.92084166824299</v>
      </c>
      <c r="F99" s="41">
        <v>0.28999999999999998</v>
      </c>
      <c r="G99" s="31">
        <f t="shared" si="32"/>
        <v>167.24038949014084</v>
      </c>
      <c r="H99" s="31">
        <f t="shared" si="33"/>
        <v>0</v>
      </c>
      <c r="I99" s="34" t="b">
        <f t="shared" si="34"/>
        <v>0</v>
      </c>
      <c r="J99" s="1">
        <v>538</v>
      </c>
      <c r="K99" s="1">
        <v>18.399999999999999</v>
      </c>
      <c r="L99" s="1">
        <f t="shared" si="36"/>
        <v>1.8399999999999997E-5</v>
      </c>
    </row>
    <row r="100" spans="2:12" x14ac:dyDescent="0.4">
      <c r="B100">
        <v>58</v>
      </c>
      <c r="C100" s="40">
        <v>193000</v>
      </c>
      <c r="D100" s="32">
        <f t="shared" si="30"/>
        <v>1.6631492E-5</v>
      </c>
      <c r="E100" s="31">
        <f t="shared" si="31"/>
        <v>253.90122317252801</v>
      </c>
      <c r="F100" s="41">
        <v>0.28999999999999998</v>
      </c>
      <c r="G100" s="31">
        <f t="shared" si="32"/>
        <v>171.7962849690141</v>
      </c>
      <c r="H100" s="31">
        <f t="shared" si="33"/>
        <v>0</v>
      </c>
      <c r="I100" s="34" t="b">
        <f t="shared" si="34"/>
        <v>0</v>
      </c>
      <c r="J100" s="1">
        <v>649</v>
      </c>
      <c r="K100" s="1">
        <v>18.7</v>
      </c>
      <c r="L100" s="1">
        <f t="shared" si="36"/>
        <v>1.8699999999999997E-5</v>
      </c>
    </row>
    <row r="101" spans="2:12" x14ac:dyDescent="0.4">
      <c r="B101">
        <v>59</v>
      </c>
      <c r="C101" s="40">
        <v>193000</v>
      </c>
      <c r="D101" s="32">
        <f t="shared" si="30"/>
        <v>1.6634965999999999E-5</v>
      </c>
      <c r="E101" s="31">
        <f t="shared" si="31"/>
        <v>252.888273714723</v>
      </c>
      <c r="F101" s="41">
        <v>0.28999999999999998</v>
      </c>
      <c r="G101" s="31">
        <f t="shared" si="32"/>
        <v>176.35406912957748</v>
      </c>
      <c r="H101" s="31">
        <f t="shared" si="33"/>
        <v>0</v>
      </c>
      <c r="I101" s="34" t="b">
        <f t="shared" si="34"/>
        <v>0</v>
      </c>
    </row>
    <row r="102" spans="2:12" x14ac:dyDescent="0.4">
      <c r="B102">
        <v>60</v>
      </c>
      <c r="C102" s="40">
        <v>193000</v>
      </c>
      <c r="D102" s="32">
        <f t="shared" si="30"/>
        <v>1.6638439999999999E-5</v>
      </c>
      <c r="E102" s="31">
        <f t="shared" si="31"/>
        <v>251.88196528</v>
      </c>
      <c r="F102" s="41">
        <v>0.28999999999999998</v>
      </c>
      <c r="G102" s="31">
        <f t="shared" si="32"/>
        <v>180.91374197183097</v>
      </c>
      <c r="H102" s="31">
        <f t="shared" si="33"/>
        <v>0</v>
      </c>
      <c r="I102" s="34" t="b">
        <f t="shared" si="34"/>
        <v>0</v>
      </c>
    </row>
    <row r="103" spans="2:12" x14ac:dyDescent="0.4">
      <c r="B103">
        <v>61</v>
      </c>
      <c r="C103" s="40">
        <v>193000</v>
      </c>
      <c r="D103" s="32">
        <f t="shared" si="30"/>
        <v>1.6641913999999999E-5</v>
      </c>
      <c r="E103" s="31">
        <f t="shared" si="31"/>
        <v>250.882269907363</v>
      </c>
      <c r="F103" s="41">
        <v>0.28999999999999998</v>
      </c>
      <c r="G103" s="31">
        <f t="shared" si="32"/>
        <v>185.47530349577465</v>
      </c>
      <c r="H103" s="31">
        <f t="shared" si="33"/>
        <v>0</v>
      </c>
      <c r="I103" s="34" t="b">
        <f t="shared" si="34"/>
        <v>0</v>
      </c>
    </row>
    <row r="104" spans="2:12" x14ac:dyDescent="0.4">
      <c r="B104">
        <v>62</v>
      </c>
      <c r="C104" s="40">
        <v>193000</v>
      </c>
      <c r="D104" s="32">
        <f t="shared" si="30"/>
        <v>1.6645387999999999E-5</v>
      </c>
      <c r="E104" s="31">
        <f t="shared" si="31"/>
        <v>249.88915968964801</v>
      </c>
      <c r="F104" s="41">
        <v>0.28999999999999998</v>
      </c>
      <c r="G104" s="31">
        <f t="shared" si="32"/>
        <v>190.03875370140844</v>
      </c>
      <c r="H104" s="31">
        <f t="shared" si="33"/>
        <v>0</v>
      </c>
      <c r="I104" s="34" t="b">
        <f t="shared" si="34"/>
        <v>0</v>
      </c>
    </row>
    <row r="105" spans="2:12" x14ac:dyDescent="0.4">
      <c r="B105">
        <v>63</v>
      </c>
      <c r="C105" s="40">
        <v>193000</v>
      </c>
      <c r="D105" s="32">
        <f t="shared" si="30"/>
        <v>1.6648862000000002E-5</v>
      </c>
      <c r="E105" s="31">
        <f t="shared" si="31"/>
        <v>248.90260677352302</v>
      </c>
      <c r="F105" s="41">
        <v>0.28999999999999998</v>
      </c>
      <c r="G105" s="31">
        <f t="shared" si="32"/>
        <v>194.60409258873241</v>
      </c>
      <c r="H105" s="31">
        <f t="shared" si="33"/>
        <v>0</v>
      </c>
      <c r="I105" s="34" t="b">
        <f t="shared" si="34"/>
        <v>0</v>
      </c>
    </row>
    <row r="106" spans="2:12" x14ac:dyDescent="0.4">
      <c r="B106">
        <v>64</v>
      </c>
      <c r="C106" s="40">
        <v>193000</v>
      </c>
      <c r="D106" s="32">
        <f t="shared" si="30"/>
        <v>1.6652336000000002E-5</v>
      </c>
      <c r="E106" s="31">
        <f t="shared" si="31"/>
        <v>247.92258335948799</v>
      </c>
      <c r="F106" s="41">
        <v>0.28999999999999998</v>
      </c>
      <c r="G106" s="31">
        <f t="shared" si="32"/>
        <v>199.17132015774649</v>
      </c>
      <c r="H106" s="31">
        <f t="shared" si="33"/>
        <v>0</v>
      </c>
      <c r="I106" s="34" t="b">
        <f t="shared" si="34"/>
        <v>0</v>
      </c>
    </row>
    <row r="107" spans="2:12" x14ac:dyDescent="0.4">
      <c r="B107">
        <v>65</v>
      </c>
      <c r="C107" s="40">
        <v>193000</v>
      </c>
      <c r="D107" s="32">
        <f t="shared" si="30"/>
        <v>1.6655810000000001E-5</v>
      </c>
      <c r="E107" s="31">
        <f t="shared" si="31"/>
        <v>246.949061701875</v>
      </c>
      <c r="F107" s="41">
        <v>0.28999999999999998</v>
      </c>
      <c r="G107" s="31">
        <f t="shared" si="32"/>
        <v>203.74043640845071</v>
      </c>
      <c r="H107" s="31">
        <f t="shared" si="33"/>
        <v>0</v>
      </c>
      <c r="I107" s="34" t="b">
        <f t="shared" si="34"/>
        <v>0</v>
      </c>
    </row>
    <row r="108" spans="2:12" x14ac:dyDescent="0.4">
      <c r="B108">
        <v>66</v>
      </c>
      <c r="C108" s="40">
        <v>193000</v>
      </c>
      <c r="D108" s="32">
        <f t="shared" si="30"/>
        <v>1.6659284000000001E-5</v>
      </c>
      <c r="E108" s="31">
        <f t="shared" si="31"/>
        <v>245.98201410884801</v>
      </c>
      <c r="F108" s="41">
        <v>0.28999999999999998</v>
      </c>
      <c r="G108" s="31">
        <f t="shared" si="32"/>
        <v>208.31144134084511</v>
      </c>
      <c r="H108" s="31">
        <f t="shared" si="33"/>
        <v>0</v>
      </c>
      <c r="I108" s="34" t="b">
        <f t="shared" si="34"/>
        <v>0</v>
      </c>
    </row>
    <row r="109" spans="2:12" x14ac:dyDescent="0.4">
      <c r="B109">
        <v>67</v>
      </c>
      <c r="C109" s="40">
        <v>193000</v>
      </c>
      <c r="D109" s="32">
        <f t="shared" si="30"/>
        <v>1.6662758000000001E-5</v>
      </c>
      <c r="E109" s="31">
        <f t="shared" si="31"/>
        <v>245.021412942403</v>
      </c>
      <c r="F109" s="41">
        <v>0.28999999999999998</v>
      </c>
      <c r="G109" s="31">
        <f t="shared" si="32"/>
        <v>212.88433495492961</v>
      </c>
      <c r="H109" s="31">
        <f t="shared" si="33"/>
        <v>0</v>
      </c>
      <c r="I109" s="34" t="b">
        <f t="shared" si="34"/>
        <v>0</v>
      </c>
    </row>
    <row r="110" spans="2:12" x14ac:dyDescent="0.4">
      <c r="B110">
        <v>68</v>
      </c>
      <c r="C110" s="40">
        <v>193000</v>
      </c>
      <c r="D110" s="32">
        <f t="shared" si="30"/>
        <v>1.6666232000000001E-5</v>
      </c>
      <c r="E110" s="31">
        <f t="shared" si="31"/>
        <v>244.067230618368</v>
      </c>
      <c r="F110" s="41">
        <v>0.28999999999999998</v>
      </c>
      <c r="G110" s="31">
        <f t="shared" si="32"/>
        <v>217.45911725070425</v>
      </c>
      <c r="H110" s="31">
        <f t="shared" si="33"/>
        <v>0</v>
      </c>
      <c r="I110" s="34" t="b">
        <f t="shared" si="34"/>
        <v>0</v>
      </c>
    </row>
    <row r="111" spans="2:12" x14ac:dyDescent="0.4">
      <c r="B111">
        <v>69</v>
      </c>
      <c r="C111" s="40">
        <v>193000</v>
      </c>
      <c r="D111" s="32">
        <f t="shared" si="30"/>
        <v>1.6669706E-5</v>
      </c>
      <c r="E111" s="31">
        <f t="shared" si="31"/>
        <v>243.11943960640298</v>
      </c>
      <c r="F111" s="41">
        <v>0.28999999999999998</v>
      </c>
      <c r="G111" s="31">
        <f t="shared" si="32"/>
        <v>222.03578822816903</v>
      </c>
      <c r="H111" s="31">
        <f t="shared" si="33"/>
        <v>0</v>
      </c>
      <c r="I111" s="34" t="b">
        <f t="shared" si="34"/>
        <v>0</v>
      </c>
    </row>
    <row r="112" spans="2:12" x14ac:dyDescent="0.4">
      <c r="B112">
        <v>70</v>
      </c>
      <c r="C112" s="40">
        <v>193000</v>
      </c>
      <c r="D112" s="32">
        <f t="shared" si="30"/>
        <v>1.667318E-5</v>
      </c>
      <c r="E112" s="31">
        <f t="shared" si="31"/>
        <v>242.17801243</v>
      </c>
      <c r="F112" s="41">
        <v>0.28999999999999998</v>
      </c>
      <c r="G112" s="31">
        <f t="shared" si="32"/>
        <v>226.61434788732399</v>
      </c>
      <c r="H112" s="31">
        <f t="shared" si="33"/>
        <v>0</v>
      </c>
      <c r="I112" s="34" t="b">
        <f t="shared" si="34"/>
        <v>0</v>
      </c>
    </row>
    <row r="113" spans="2:9" x14ac:dyDescent="0.4">
      <c r="B113">
        <v>71</v>
      </c>
      <c r="C113" s="40">
        <v>193000</v>
      </c>
      <c r="D113" s="32">
        <f t="shared" si="30"/>
        <v>1.6676654E-5</v>
      </c>
      <c r="E113" s="31">
        <f t="shared" si="31"/>
        <v>241.242921666483</v>
      </c>
      <c r="F113" s="41">
        <v>0.28999999999999998</v>
      </c>
      <c r="G113" s="31">
        <f t="shared" si="32"/>
        <v>231.19479622816903</v>
      </c>
      <c r="H113" s="31">
        <f t="shared" si="33"/>
        <v>0</v>
      </c>
      <c r="I113" s="34" t="b">
        <f t="shared" si="34"/>
        <v>0</v>
      </c>
    </row>
    <row r="114" spans="2:9" x14ac:dyDescent="0.4">
      <c r="B114">
        <v>72</v>
      </c>
      <c r="C114" s="40">
        <v>193000</v>
      </c>
      <c r="D114" s="32">
        <f t="shared" si="30"/>
        <v>1.6680128E-5</v>
      </c>
      <c r="E114" s="31">
        <f t="shared" si="31"/>
        <v>240.31413994700802</v>
      </c>
      <c r="F114" s="41">
        <v>0.28999999999999998</v>
      </c>
      <c r="G114" s="31">
        <f t="shared" si="32"/>
        <v>235.77713325070425</v>
      </c>
      <c r="H114" s="31">
        <f t="shared" si="33"/>
        <v>0</v>
      </c>
      <c r="I114" s="34" t="b">
        <f t="shared" si="34"/>
        <v>0</v>
      </c>
    </row>
    <row r="115" spans="2:9" x14ac:dyDescent="0.4">
      <c r="B115">
        <v>73</v>
      </c>
      <c r="C115" s="40">
        <v>193000</v>
      </c>
      <c r="D115" s="32">
        <f t="shared" si="30"/>
        <v>1.6683601999999999E-5</v>
      </c>
      <c r="E115" s="31">
        <f t="shared" si="31"/>
        <v>239.39163995656298</v>
      </c>
      <c r="F115" s="41">
        <v>0.28999999999999998</v>
      </c>
      <c r="G115" s="31">
        <f t="shared" si="32"/>
        <v>240.36135895492959</v>
      </c>
      <c r="H115" s="31">
        <f t="shared" si="33"/>
        <v>0.96971899836660214</v>
      </c>
      <c r="I115" s="34">
        <f t="shared" si="34"/>
        <v>73</v>
      </c>
    </row>
    <row r="116" spans="2:9" x14ac:dyDescent="0.4">
      <c r="B116">
        <v>74</v>
      </c>
      <c r="C116" s="40">
        <v>193000</v>
      </c>
      <c r="D116" s="32">
        <f t="shared" si="30"/>
        <v>1.6687075999999999E-5</v>
      </c>
      <c r="E116" s="31">
        <f t="shared" si="31"/>
        <v>238.47539443396801</v>
      </c>
      <c r="F116" s="41">
        <v>0.28999999999999998</v>
      </c>
      <c r="G116" s="31">
        <f t="shared" si="32"/>
        <v>244.94747334084508</v>
      </c>
      <c r="H116" s="31">
        <f t="shared" si="33"/>
        <v>6.4720789068770728</v>
      </c>
      <c r="I116" s="34">
        <f t="shared" si="34"/>
        <v>74</v>
      </c>
    </row>
    <row r="117" spans="2:9" x14ac:dyDescent="0.4">
      <c r="B117">
        <v>75</v>
      </c>
      <c r="C117" s="40">
        <v>193000</v>
      </c>
      <c r="D117" s="32">
        <f t="shared" si="30"/>
        <v>1.6690549999999999E-5</v>
      </c>
      <c r="E117" s="31">
        <f t="shared" si="31"/>
        <v>237.56537617187502</v>
      </c>
      <c r="F117" s="41">
        <v>0.28999999999999998</v>
      </c>
      <c r="G117" s="31">
        <f t="shared" si="32"/>
        <v>249.53547640845071</v>
      </c>
      <c r="H117" s="31">
        <f t="shared" si="33"/>
        <v>11.970100236575689</v>
      </c>
      <c r="I117" s="34">
        <f t="shared" si="34"/>
        <v>75</v>
      </c>
    </row>
    <row r="118" spans="2:9" x14ac:dyDescent="0.4">
      <c r="B118">
        <v>76</v>
      </c>
      <c r="C118" s="40">
        <v>193000</v>
      </c>
      <c r="D118" s="32">
        <f t="shared" si="30"/>
        <v>1.6694023999999999E-5</v>
      </c>
      <c r="E118" s="31">
        <f t="shared" si="31"/>
        <v>236.661558016768</v>
      </c>
      <c r="F118" s="41">
        <v>0.28999999999999998</v>
      </c>
      <c r="G118" s="31">
        <f t="shared" si="32"/>
        <v>254.12536815774649</v>
      </c>
      <c r="H118" s="31">
        <f t="shared" si="33"/>
        <v>17.463810140978495</v>
      </c>
      <c r="I118" s="34">
        <f t="shared" si="34"/>
        <v>76</v>
      </c>
    </row>
    <row r="119" spans="2:9" x14ac:dyDescent="0.4">
      <c r="B119">
        <v>77</v>
      </c>
      <c r="C119" s="40">
        <v>193000</v>
      </c>
      <c r="D119" s="32">
        <f t="shared" si="30"/>
        <v>1.6697498000000002E-5</v>
      </c>
      <c r="E119" s="31">
        <f t="shared" si="31"/>
        <v>235.76391286896299</v>
      </c>
      <c r="F119" s="41">
        <v>0.28999999999999998</v>
      </c>
      <c r="G119" s="31">
        <f t="shared" si="32"/>
        <v>258.71714858873241</v>
      </c>
      <c r="H119" s="31">
        <f t="shared" si="33"/>
        <v>22.953235719769424</v>
      </c>
      <c r="I119" s="34">
        <f t="shared" si="34"/>
        <v>77</v>
      </c>
    </row>
    <row r="120" spans="2:9" x14ac:dyDescent="0.4">
      <c r="B120">
        <v>78</v>
      </c>
      <c r="C120" s="40">
        <v>193000</v>
      </c>
      <c r="D120" s="32">
        <f t="shared" si="30"/>
        <v>1.6700972000000002E-5</v>
      </c>
      <c r="E120" s="31">
        <f t="shared" si="31"/>
        <v>234.872413682608</v>
      </c>
      <c r="F120" s="41">
        <v>0.28999999999999998</v>
      </c>
      <c r="G120" s="31">
        <f t="shared" si="32"/>
        <v>263.3108177014085</v>
      </c>
      <c r="H120" s="31">
        <f t="shared" si="33"/>
        <v>28.438404018800497</v>
      </c>
      <c r="I120" s="34">
        <f t="shared" si="34"/>
        <v>78</v>
      </c>
    </row>
    <row r="121" spans="2:9" x14ac:dyDescent="0.4">
      <c r="B121">
        <v>79</v>
      </c>
      <c r="C121" s="40">
        <v>193000</v>
      </c>
      <c r="D121" s="32">
        <f t="shared" si="30"/>
        <v>1.6704446000000001E-5</v>
      </c>
      <c r="E121" s="31">
        <f t="shared" si="31"/>
        <v>233.987033465683</v>
      </c>
      <c r="F121" s="41">
        <v>0.28999999999999998</v>
      </c>
      <c r="G121" s="31">
        <f t="shared" si="32"/>
        <v>267.90637549577468</v>
      </c>
      <c r="H121" s="31">
        <f t="shared" si="33"/>
        <v>33.919342030091684</v>
      </c>
      <c r="I121" s="34">
        <f t="shared" si="34"/>
        <v>79</v>
      </c>
    </row>
    <row r="122" spans="2:9" x14ac:dyDescent="0.4">
      <c r="B122">
        <v>80</v>
      </c>
      <c r="C122" s="40">
        <v>193000</v>
      </c>
      <c r="D122" s="32">
        <f t="shared" si="30"/>
        <v>1.6707920000000001E-5</v>
      </c>
      <c r="E122" s="31">
        <f t="shared" si="31"/>
        <v>233.10774528000002</v>
      </c>
      <c r="F122" s="41">
        <v>0.28999999999999998</v>
      </c>
      <c r="G122" s="31">
        <f t="shared" si="32"/>
        <v>272.50382197183103</v>
      </c>
      <c r="H122" s="31">
        <f t="shared" si="33"/>
        <v>39.396076691831013</v>
      </c>
      <c r="I122" s="34">
        <f t="shared" si="34"/>
        <v>80</v>
      </c>
    </row>
    <row r="123" spans="2:9" x14ac:dyDescent="0.4">
      <c r="B123">
        <v>81</v>
      </c>
      <c r="C123" s="40">
        <v>193000</v>
      </c>
      <c r="D123" s="32">
        <f t="shared" si="30"/>
        <v>1.6711394000000001E-5</v>
      </c>
      <c r="E123" s="31">
        <f t="shared" si="31"/>
        <v>232.234522241203</v>
      </c>
      <c r="F123" s="41">
        <v>0.28999999999999998</v>
      </c>
      <c r="G123" s="31">
        <f t="shared" si="32"/>
        <v>277.10315712957748</v>
      </c>
      <c r="H123" s="31">
        <f t="shared" si="33"/>
        <v>44.868634888374487</v>
      </c>
      <c r="I123" s="34">
        <f t="shared" si="34"/>
        <v>81</v>
      </c>
    </row>
    <row r="124" spans="2:9" x14ac:dyDescent="0.4">
      <c r="B124">
        <v>82</v>
      </c>
      <c r="C124" s="40">
        <v>193000</v>
      </c>
      <c r="D124" s="32">
        <f t="shared" si="30"/>
        <v>1.6714868000000001E-5</v>
      </c>
      <c r="E124" s="31">
        <f t="shared" si="31"/>
        <v>231.36733751876801</v>
      </c>
      <c r="F124" s="41">
        <v>0.28999999999999998</v>
      </c>
      <c r="G124" s="31">
        <f t="shared" si="32"/>
        <v>281.7043809690141</v>
      </c>
      <c r="H124" s="31">
        <f t="shared" si="33"/>
        <v>50.337043450246085</v>
      </c>
      <c r="I124" s="34">
        <f t="shared" si="34"/>
        <v>82</v>
      </c>
    </row>
    <row r="125" spans="2:9" x14ac:dyDescent="0.4">
      <c r="B125">
        <v>83</v>
      </c>
      <c r="C125" s="40">
        <v>193000</v>
      </c>
      <c r="D125" s="32">
        <f t="shared" si="30"/>
        <v>1.6718342E-5</v>
      </c>
      <c r="E125" s="31">
        <f t="shared" si="31"/>
        <v>230.506164336003</v>
      </c>
      <c r="F125" s="41">
        <v>0.28999999999999998</v>
      </c>
      <c r="G125" s="31">
        <f t="shared" si="32"/>
        <v>286.30749349014087</v>
      </c>
      <c r="H125" s="31">
        <f t="shared" si="33"/>
        <v>55.801329154137875</v>
      </c>
      <c r="I125" s="34">
        <f t="shared" si="34"/>
        <v>83</v>
      </c>
    </row>
    <row r="126" spans="2:9" x14ac:dyDescent="0.4">
      <c r="B126">
        <v>84</v>
      </c>
      <c r="C126" s="40">
        <v>193000</v>
      </c>
      <c r="D126" s="32">
        <f t="shared" si="30"/>
        <v>1.6721816E-5</v>
      </c>
      <c r="E126" s="31">
        <f t="shared" si="31"/>
        <v>229.65097597004802</v>
      </c>
      <c r="F126" s="41">
        <v>0.28999999999999998</v>
      </c>
      <c r="G126" s="31">
        <f t="shared" si="32"/>
        <v>290.91249469295775</v>
      </c>
      <c r="H126" s="31">
        <f t="shared" si="33"/>
        <v>61.261518722909727</v>
      </c>
      <c r="I126" s="34">
        <f t="shared" si="34"/>
        <v>84</v>
      </c>
    </row>
    <row r="127" spans="2:9" x14ac:dyDescent="0.4">
      <c r="B127">
        <v>85</v>
      </c>
      <c r="C127" s="40">
        <v>193000</v>
      </c>
      <c r="D127" s="32">
        <f t="shared" ref="D127:D190" si="37">(3.474*10^-9*B127+1.643*10^-5)</f>
        <v>1.672529E-5</v>
      </c>
      <c r="E127" s="31">
        <f t="shared" ref="E127:E190" si="38">(2.243*10^-9*B127^4-5.194*10^-6*B127^3+4.193*10^-3*B127^2-1.452*B127+325)</f>
        <v>228.80174575187499</v>
      </c>
      <c r="F127" s="41">
        <v>0.28999999999999998</v>
      </c>
      <c r="G127" s="31">
        <f t="shared" ref="G127:G190" si="39">C127*D127*(B127-$B$62)/(1-F127)</f>
        <v>295.51938457746479</v>
      </c>
      <c r="H127" s="31">
        <f t="shared" ref="H127:H190" si="40">IF(G127&gt;E127,G127-E127,0)</f>
        <v>66.717638825589802</v>
      </c>
      <c r="I127" s="34">
        <f t="shared" ref="I127:I190" si="41">IF(H127&gt;0,B127)</f>
        <v>85</v>
      </c>
    </row>
    <row r="128" spans="2:9" x14ac:dyDescent="0.4">
      <c r="B128">
        <v>86</v>
      </c>
      <c r="C128" s="40">
        <v>193000</v>
      </c>
      <c r="D128" s="32">
        <f t="shared" si="37"/>
        <v>1.6728764E-5</v>
      </c>
      <c r="E128" s="31">
        <f t="shared" si="38"/>
        <v>227.95844706628799</v>
      </c>
      <c r="F128" s="41">
        <v>0.28999999999999998</v>
      </c>
      <c r="G128" s="31">
        <f t="shared" si="39"/>
        <v>300.12816314366194</v>
      </c>
      <c r="H128" s="31">
        <f t="shared" si="40"/>
        <v>72.169716077373948</v>
      </c>
      <c r="I128" s="34">
        <f t="shared" si="41"/>
        <v>86</v>
      </c>
    </row>
    <row r="129" spans="2:9" x14ac:dyDescent="0.4">
      <c r="B129">
        <v>87</v>
      </c>
      <c r="C129" s="40">
        <v>193000</v>
      </c>
      <c r="D129" s="32">
        <f t="shared" si="37"/>
        <v>1.6732237999999999E-5</v>
      </c>
      <c r="E129" s="31">
        <f t="shared" si="38"/>
        <v>227.121053351923</v>
      </c>
      <c r="F129" s="41">
        <v>0.28999999999999998</v>
      </c>
      <c r="G129" s="31">
        <f t="shared" si="39"/>
        <v>304.7388303915493</v>
      </c>
      <c r="H129" s="31">
        <f t="shared" si="40"/>
        <v>77.617777039626304</v>
      </c>
      <c r="I129" s="34">
        <f t="shared" si="41"/>
        <v>87</v>
      </c>
    </row>
    <row r="130" spans="2:9" x14ac:dyDescent="0.4">
      <c r="B130">
        <v>88</v>
      </c>
      <c r="C130" s="40">
        <v>193000</v>
      </c>
      <c r="D130" s="32">
        <f t="shared" si="37"/>
        <v>1.6735711999999999E-5</v>
      </c>
      <c r="E130" s="31">
        <f t="shared" si="38"/>
        <v>226.28953810124801</v>
      </c>
      <c r="F130" s="41">
        <v>0.28999999999999998</v>
      </c>
      <c r="G130" s="31">
        <f t="shared" si="39"/>
        <v>309.35138632112677</v>
      </c>
      <c r="H130" s="31">
        <f t="shared" si="40"/>
        <v>83.061848219878755</v>
      </c>
      <c r="I130" s="34">
        <f t="shared" si="41"/>
        <v>88</v>
      </c>
    </row>
    <row r="131" spans="2:9" x14ac:dyDescent="0.4">
      <c r="B131">
        <v>89</v>
      </c>
      <c r="C131" s="40">
        <v>193000</v>
      </c>
      <c r="D131" s="32">
        <f t="shared" si="37"/>
        <v>1.6739185999999999E-5</v>
      </c>
      <c r="E131" s="31">
        <f t="shared" si="38"/>
        <v>225.46387486056301</v>
      </c>
      <c r="F131" s="41">
        <v>0.28999999999999998</v>
      </c>
      <c r="G131" s="31">
        <f t="shared" si="39"/>
        <v>313.96583093239434</v>
      </c>
      <c r="H131" s="31">
        <f t="shared" si="40"/>
        <v>88.50195607183133</v>
      </c>
      <c r="I131" s="34">
        <f t="shared" si="41"/>
        <v>89</v>
      </c>
    </row>
    <row r="132" spans="2:9" x14ac:dyDescent="0.4">
      <c r="B132">
        <v>90</v>
      </c>
      <c r="C132" s="40">
        <v>193000</v>
      </c>
      <c r="D132" s="32">
        <f t="shared" si="37"/>
        <v>1.6742659999999999E-5</v>
      </c>
      <c r="E132" s="31">
        <f t="shared" si="38"/>
        <v>224.64403722999998</v>
      </c>
      <c r="F132" s="41">
        <v>0.28999999999999998</v>
      </c>
      <c r="G132" s="31">
        <f t="shared" si="39"/>
        <v>318.58216422535207</v>
      </c>
      <c r="H132" s="31">
        <f t="shared" si="40"/>
        <v>93.938126995352093</v>
      </c>
      <c r="I132" s="34">
        <f t="shared" si="41"/>
        <v>90</v>
      </c>
    </row>
    <row r="133" spans="2:9" x14ac:dyDescent="0.4">
      <c r="B133">
        <v>91</v>
      </c>
      <c r="C133" s="40">
        <v>193000</v>
      </c>
      <c r="D133" s="32">
        <f t="shared" si="37"/>
        <v>1.6746134000000002E-5</v>
      </c>
      <c r="E133" s="31">
        <f t="shared" si="38"/>
        <v>223.82999886352297</v>
      </c>
      <c r="F133" s="41">
        <v>0.28999999999999998</v>
      </c>
      <c r="G133" s="31">
        <f t="shared" si="39"/>
        <v>323.20038620000003</v>
      </c>
      <c r="H133" s="31">
        <f t="shared" si="40"/>
        <v>99.370387336477052</v>
      </c>
      <c r="I133" s="34">
        <f t="shared" si="41"/>
        <v>91</v>
      </c>
    </row>
    <row r="134" spans="2:9" x14ac:dyDescent="0.4">
      <c r="B134">
        <v>92</v>
      </c>
      <c r="C134" s="40">
        <v>193000</v>
      </c>
      <c r="D134" s="32">
        <f t="shared" si="37"/>
        <v>1.6749608000000002E-5</v>
      </c>
      <c r="E134" s="31">
        <f t="shared" si="38"/>
        <v>223.02173346892801</v>
      </c>
      <c r="F134" s="41">
        <v>0.28999999999999998</v>
      </c>
      <c r="G134" s="31">
        <f t="shared" si="39"/>
        <v>327.82049685633808</v>
      </c>
      <c r="H134" s="31">
        <f t="shared" si="40"/>
        <v>104.79876338741008</v>
      </c>
      <c r="I134" s="34">
        <f t="shared" si="41"/>
        <v>92</v>
      </c>
    </row>
    <row r="135" spans="2:9" x14ac:dyDescent="0.4">
      <c r="B135">
        <v>93</v>
      </c>
      <c r="C135" s="40">
        <v>193000</v>
      </c>
      <c r="D135" s="32">
        <f t="shared" si="37"/>
        <v>1.6753082000000001E-5</v>
      </c>
      <c r="E135" s="31">
        <f t="shared" si="38"/>
        <v>222.219214807843</v>
      </c>
      <c r="F135" s="41">
        <v>0.28999999999999998</v>
      </c>
      <c r="G135" s="31">
        <f t="shared" si="39"/>
        <v>332.44249619436624</v>
      </c>
      <c r="H135" s="31">
        <f t="shared" si="40"/>
        <v>110.22328138652324</v>
      </c>
      <c r="I135" s="34">
        <f t="shared" si="41"/>
        <v>93</v>
      </c>
    </row>
    <row r="136" spans="2:9" x14ac:dyDescent="0.4">
      <c r="B136">
        <v>94</v>
      </c>
      <c r="C136" s="40">
        <v>193000</v>
      </c>
      <c r="D136" s="32">
        <f t="shared" si="37"/>
        <v>1.6756556000000001E-5</v>
      </c>
      <c r="E136" s="31">
        <f t="shared" si="38"/>
        <v>221.422416695728</v>
      </c>
      <c r="F136" s="41">
        <v>0.28999999999999998</v>
      </c>
      <c r="G136" s="31">
        <f t="shared" si="39"/>
        <v>337.06638421408451</v>
      </c>
      <c r="H136" s="31">
        <f t="shared" si="40"/>
        <v>115.6439675183565</v>
      </c>
      <c r="I136" s="34">
        <f t="shared" si="41"/>
        <v>94</v>
      </c>
    </row>
    <row r="137" spans="2:9" x14ac:dyDescent="0.4">
      <c r="B137">
        <v>95</v>
      </c>
      <c r="C137" s="40">
        <v>193000</v>
      </c>
      <c r="D137" s="32">
        <f t="shared" si="37"/>
        <v>1.6760030000000001E-5</v>
      </c>
      <c r="E137" s="31">
        <f t="shared" si="38"/>
        <v>220.63131300187501</v>
      </c>
      <c r="F137" s="41">
        <v>0.28999999999999998</v>
      </c>
      <c r="G137" s="31">
        <f t="shared" si="39"/>
        <v>341.69216091549299</v>
      </c>
      <c r="H137" s="31">
        <f t="shared" si="40"/>
        <v>121.06084791361798</v>
      </c>
      <c r="I137" s="34">
        <f t="shared" si="41"/>
        <v>95</v>
      </c>
    </row>
    <row r="138" spans="2:9" x14ac:dyDescent="0.4">
      <c r="B138">
        <v>96</v>
      </c>
      <c r="C138" s="40">
        <v>193000</v>
      </c>
      <c r="D138" s="32">
        <f t="shared" si="37"/>
        <v>1.6763504000000001E-5</v>
      </c>
      <c r="E138" s="31">
        <f t="shared" si="38"/>
        <v>219.84587764940801</v>
      </c>
      <c r="F138" s="41">
        <v>0.28999999999999998</v>
      </c>
      <c r="G138" s="31">
        <f t="shared" si="39"/>
        <v>346.31982629859158</v>
      </c>
      <c r="H138" s="31">
        <f t="shared" si="40"/>
        <v>126.47394864918357</v>
      </c>
      <c r="I138" s="34">
        <f t="shared" si="41"/>
        <v>96</v>
      </c>
    </row>
    <row r="139" spans="2:9" x14ac:dyDescent="0.4">
      <c r="B139">
        <v>97</v>
      </c>
      <c r="C139" s="40">
        <v>193000</v>
      </c>
      <c r="D139" s="32">
        <f t="shared" si="37"/>
        <v>1.6766978E-5</v>
      </c>
      <c r="E139" s="31">
        <f t="shared" si="38"/>
        <v>219.06608461528299</v>
      </c>
      <c r="F139" s="41">
        <v>0.28999999999999998</v>
      </c>
      <c r="G139" s="31">
        <f t="shared" si="39"/>
        <v>350.94938036338033</v>
      </c>
      <c r="H139" s="31">
        <f t="shared" si="40"/>
        <v>131.88329574809734</v>
      </c>
      <c r="I139" s="34">
        <f t="shared" si="41"/>
        <v>97</v>
      </c>
    </row>
    <row r="140" spans="2:9" x14ac:dyDescent="0.4">
      <c r="B140">
        <v>98</v>
      </c>
      <c r="C140" s="40">
        <v>193000</v>
      </c>
      <c r="D140" s="32">
        <f t="shared" si="37"/>
        <v>1.6770452E-5</v>
      </c>
      <c r="E140" s="31">
        <f t="shared" si="38"/>
        <v>218.291907930288</v>
      </c>
      <c r="F140" s="41">
        <v>0.28999999999999998</v>
      </c>
      <c r="G140" s="31">
        <f t="shared" si="39"/>
        <v>355.58082310985918</v>
      </c>
      <c r="H140" s="31">
        <f t="shared" si="40"/>
        <v>137.28891517957118</v>
      </c>
      <c r="I140" s="34">
        <f t="shared" si="41"/>
        <v>98</v>
      </c>
    </row>
    <row r="141" spans="2:9" x14ac:dyDescent="0.4">
      <c r="B141">
        <v>99</v>
      </c>
      <c r="C141" s="40">
        <v>193000</v>
      </c>
      <c r="D141" s="32">
        <f t="shared" si="37"/>
        <v>1.6773926E-5</v>
      </c>
      <c r="E141" s="31">
        <f t="shared" si="38"/>
        <v>217.52332167904302</v>
      </c>
      <c r="F141" s="41">
        <v>0.28999999999999998</v>
      </c>
      <c r="G141" s="31">
        <f t="shared" si="39"/>
        <v>360.21415453802814</v>
      </c>
      <c r="H141" s="31">
        <f t="shared" si="40"/>
        <v>142.69083285898512</v>
      </c>
      <c r="I141" s="34">
        <f t="shared" si="41"/>
        <v>99</v>
      </c>
    </row>
    <row r="142" spans="2:9" x14ac:dyDescent="0.4">
      <c r="B142">
        <v>100</v>
      </c>
      <c r="C142" s="40">
        <v>193000</v>
      </c>
      <c r="D142" s="32">
        <f t="shared" si="37"/>
        <v>1.67774E-5</v>
      </c>
      <c r="E142" s="31">
        <f t="shared" si="38"/>
        <v>216.76030000000003</v>
      </c>
      <c r="F142" s="41">
        <v>0.28999999999999998</v>
      </c>
      <c r="G142" s="31">
        <f t="shared" si="39"/>
        <v>364.84937464788732</v>
      </c>
      <c r="H142" s="31">
        <f t="shared" si="40"/>
        <v>148.08907464788729</v>
      </c>
      <c r="I142" s="34">
        <f t="shared" si="41"/>
        <v>100</v>
      </c>
    </row>
    <row r="143" spans="2:9" x14ac:dyDescent="0.4">
      <c r="B143">
        <v>101</v>
      </c>
      <c r="C143" s="40">
        <v>193000</v>
      </c>
      <c r="D143" s="32">
        <f t="shared" si="37"/>
        <v>1.6780873999999999E-5</v>
      </c>
      <c r="E143" s="31">
        <f t="shared" si="38"/>
        <v>216.00281708544301</v>
      </c>
      <c r="F143" s="41">
        <v>0.28999999999999998</v>
      </c>
      <c r="G143" s="31">
        <f t="shared" si="39"/>
        <v>369.4864834394366</v>
      </c>
      <c r="H143" s="31">
        <f t="shared" si="40"/>
        <v>153.48366635399358</v>
      </c>
      <c r="I143" s="34">
        <f t="shared" si="41"/>
        <v>101</v>
      </c>
    </row>
    <row r="144" spans="2:9" x14ac:dyDescent="0.4">
      <c r="B144">
        <v>102</v>
      </c>
      <c r="C144" s="40">
        <v>193000</v>
      </c>
      <c r="D144" s="32">
        <f t="shared" si="37"/>
        <v>1.6784347999999999E-5</v>
      </c>
      <c r="E144" s="31">
        <f t="shared" si="38"/>
        <v>215.25084718148801</v>
      </c>
      <c r="F144" s="41">
        <v>0.28999999999999998</v>
      </c>
      <c r="G144" s="31">
        <f t="shared" si="39"/>
        <v>374.1254809126761</v>
      </c>
      <c r="H144" s="31">
        <f t="shared" si="40"/>
        <v>158.87463373118808</v>
      </c>
      <c r="I144" s="34">
        <f t="shared" si="41"/>
        <v>102</v>
      </c>
    </row>
    <row r="145" spans="2:9" x14ac:dyDescent="0.4">
      <c r="B145">
        <v>103</v>
      </c>
      <c r="C145" s="40">
        <v>193000</v>
      </c>
      <c r="D145" s="32">
        <f t="shared" si="37"/>
        <v>1.6787821999999999E-5</v>
      </c>
      <c r="E145" s="31">
        <f t="shared" si="38"/>
        <v>214.50436458808301</v>
      </c>
      <c r="F145" s="41">
        <v>0.28999999999999998</v>
      </c>
      <c r="G145" s="31">
        <f t="shared" si="39"/>
        <v>378.76636706760559</v>
      </c>
      <c r="H145" s="31">
        <f t="shared" si="40"/>
        <v>164.26200247952258</v>
      </c>
      <c r="I145" s="34">
        <f t="shared" si="41"/>
        <v>103</v>
      </c>
    </row>
    <row r="146" spans="2:9" x14ac:dyDescent="0.4">
      <c r="B146">
        <v>104</v>
      </c>
      <c r="C146" s="40">
        <v>193000</v>
      </c>
      <c r="D146" s="32">
        <f t="shared" si="37"/>
        <v>1.6791295999999999E-5</v>
      </c>
      <c r="E146" s="31">
        <f t="shared" si="38"/>
        <v>213.763343659008</v>
      </c>
      <c r="F146" s="41">
        <v>0.28999999999999998</v>
      </c>
      <c r="G146" s="31">
        <f t="shared" si="39"/>
        <v>383.40914190422529</v>
      </c>
      <c r="H146" s="31">
        <f t="shared" si="40"/>
        <v>169.64579824521729</v>
      </c>
      <c r="I146" s="34">
        <f t="shared" si="41"/>
        <v>104</v>
      </c>
    </row>
    <row r="147" spans="2:9" x14ac:dyDescent="0.4">
      <c r="B147">
        <v>105</v>
      </c>
      <c r="C147" s="40">
        <v>193000</v>
      </c>
      <c r="D147" s="32">
        <f t="shared" si="37"/>
        <v>1.6794770000000002E-5</v>
      </c>
      <c r="E147" s="31">
        <f t="shared" si="38"/>
        <v>213.027758801875</v>
      </c>
      <c r="F147" s="41">
        <v>0.28999999999999998</v>
      </c>
      <c r="G147" s="31">
        <f t="shared" si="39"/>
        <v>388.05380542253528</v>
      </c>
      <c r="H147" s="31">
        <f t="shared" si="40"/>
        <v>175.02604662066028</v>
      </c>
      <c r="I147" s="34">
        <f t="shared" si="41"/>
        <v>105</v>
      </c>
    </row>
    <row r="148" spans="2:9" x14ac:dyDescent="0.4">
      <c r="B148">
        <v>106</v>
      </c>
      <c r="C148" s="40">
        <v>193000</v>
      </c>
      <c r="D148" s="32">
        <f t="shared" si="37"/>
        <v>1.6798244000000002E-5</v>
      </c>
      <c r="E148" s="31">
        <f t="shared" si="38"/>
        <v>212.29758447812799</v>
      </c>
      <c r="F148" s="41">
        <v>0.28999999999999998</v>
      </c>
      <c r="G148" s="31">
        <f t="shared" si="39"/>
        <v>392.70035762253525</v>
      </c>
      <c r="H148" s="31">
        <f t="shared" si="40"/>
        <v>180.40277314440726</v>
      </c>
      <c r="I148" s="34">
        <f t="shared" si="41"/>
        <v>106</v>
      </c>
    </row>
    <row r="149" spans="2:9" x14ac:dyDescent="0.4">
      <c r="B149">
        <v>107</v>
      </c>
      <c r="C149" s="40">
        <v>193000</v>
      </c>
      <c r="D149" s="32">
        <f t="shared" si="37"/>
        <v>1.6801718000000001E-5</v>
      </c>
      <c r="E149" s="31">
        <f t="shared" si="38"/>
        <v>211.572795203043</v>
      </c>
      <c r="F149" s="41">
        <v>0.28999999999999998</v>
      </c>
      <c r="G149" s="31">
        <f t="shared" si="39"/>
        <v>397.34879850422544</v>
      </c>
      <c r="H149" s="31">
        <f t="shared" si="40"/>
        <v>185.77600330118244</v>
      </c>
      <c r="I149" s="34">
        <f t="shared" si="41"/>
        <v>107</v>
      </c>
    </row>
    <row r="150" spans="2:9" x14ac:dyDescent="0.4">
      <c r="B150">
        <v>108</v>
      </c>
      <c r="C150" s="40">
        <v>193000</v>
      </c>
      <c r="D150" s="32">
        <f t="shared" si="37"/>
        <v>1.6805192000000001E-5</v>
      </c>
      <c r="E150" s="31">
        <f t="shared" si="38"/>
        <v>210.853365545728</v>
      </c>
      <c r="F150" s="41">
        <v>0.28999999999999998</v>
      </c>
      <c r="G150" s="31">
        <f t="shared" si="39"/>
        <v>401.99912806760568</v>
      </c>
      <c r="H150" s="31">
        <f t="shared" si="40"/>
        <v>191.14576252187769</v>
      </c>
      <c r="I150" s="34">
        <f t="shared" si="41"/>
        <v>108</v>
      </c>
    </row>
    <row r="151" spans="2:9" x14ac:dyDescent="0.4">
      <c r="B151">
        <v>109</v>
      </c>
      <c r="C151" s="40">
        <v>193000</v>
      </c>
      <c r="D151" s="32">
        <f t="shared" si="37"/>
        <v>1.6808666000000001E-5</v>
      </c>
      <c r="E151" s="31">
        <f t="shared" si="38"/>
        <v>210.13927012912299</v>
      </c>
      <c r="F151" s="41">
        <v>0.28999999999999998</v>
      </c>
      <c r="G151" s="31">
        <f t="shared" si="39"/>
        <v>406.65134631267608</v>
      </c>
      <c r="H151" s="31">
        <f t="shared" si="40"/>
        <v>196.51207618355309</v>
      </c>
      <c r="I151" s="34">
        <f t="shared" si="41"/>
        <v>109</v>
      </c>
    </row>
    <row r="152" spans="2:9" x14ac:dyDescent="0.4">
      <c r="B152">
        <v>110</v>
      </c>
      <c r="C152" s="40">
        <v>193000</v>
      </c>
      <c r="D152" s="32">
        <f t="shared" si="37"/>
        <v>1.6812140000000001E-5</v>
      </c>
      <c r="E152" s="31">
        <f t="shared" si="38"/>
        <v>209.43048363</v>
      </c>
      <c r="F152" s="41">
        <v>0.28999999999999998</v>
      </c>
      <c r="G152" s="31">
        <f t="shared" si="39"/>
        <v>411.30545323943659</v>
      </c>
      <c r="H152" s="31">
        <f t="shared" si="40"/>
        <v>201.87496960943659</v>
      </c>
      <c r="I152" s="34">
        <f t="shared" si="41"/>
        <v>110</v>
      </c>
    </row>
    <row r="153" spans="2:9" x14ac:dyDescent="0.4">
      <c r="B153">
        <v>111</v>
      </c>
      <c r="C153" s="40">
        <v>193000</v>
      </c>
      <c r="D153" s="32">
        <f t="shared" si="37"/>
        <v>1.6815614E-5</v>
      </c>
      <c r="E153" s="31">
        <f t="shared" si="38"/>
        <v>208.726980778963</v>
      </c>
      <c r="F153" s="41">
        <v>0.28999999999999998</v>
      </c>
      <c r="G153" s="31">
        <f t="shared" si="39"/>
        <v>415.96144884788737</v>
      </c>
      <c r="H153" s="31">
        <f t="shared" si="40"/>
        <v>207.23446806892437</v>
      </c>
      <c r="I153" s="34">
        <f t="shared" si="41"/>
        <v>111</v>
      </c>
    </row>
    <row r="154" spans="2:9" x14ac:dyDescent="0.4">
      <c r="B154">
        <v>112</v>
      </c>
      <c r="C154" s="40">
        <v>193000</v>
      </c>
      <c r="D154" s="32">
        <f t="shared" si="37"/>
        <v>1.6819088E-5</v>
      </c>
      <c r="E154" s="31">
        <f t="shared" si="38"/>
        <v>208.02873636044799</v>
      </c>
      <c r="F154" s="41">
        <v>0.28999999999999998</v>
      </c>
      <c r="G154" s="31">
        <f t="shared" si="39"/>
        <v>420.61933313802825</v>
      </c>
      <c r="H154" s="31">
        <f t="shared" si="40"/>
        <v>212.59059677758026</v>
      </c>
      <c r="I154" s="34">
        <f t="shared" si="41"/>
        <v>112</v>
      </c>
    </row>
    <row r="155" spans="2:9" x14ac:dyDescent="0.4">
      <c r="B155">
        <v>113</v>
      </c>
      <c r="C155" s="40">
        <v>193000</v>
      </c>
      <c r="D155" s="32">
        <f t="shared" si="37"/>
        <v>1.6822562E-5</v>
      </c>
      <c r="E155" s="31">
        <f t="shared" si="38"/>
        <v>207.33572521272299</v>
      </c>
      <c r="F155" s="41">
        <v>0.28999999999999998</v>
      </c>
      <c r="G155" s="31">
        <f t="shared" si="39"/>
        <v>425.27910610985919</v>
      </c>
      <c r="H155" s="31">
        <f t="shared" si="40"/>
        <v>217.94338089713619</v>
      </c>
      <c r="I155" s="34">
        <f t="shared" si="41"/>
        <v>113</v>
      </c>
    </row>
    <row r="156" spans="2:9" x14ac:dyDescent="0.4">
      <c r="B156">
        <v>114</v>
      </c>
      <c r="C156" s="40">
        <v>193000</v>
      </c>
      <c r="D156" s="32">
        <f t="shared" si="37"/>
        <v>1.6826036E-5</v>
      </c>
      <c r="E156" s="31">
        <f t="shared" si="38"/>
        <v>206.64792222788799</v>
      </c>
      <c r="F156" s="41">
        <v>0.28999999999999998</v>
      </c>
      <c r="G156" s="31">
        <f t="shared" si="39"/>
        <v>429.94076776338034</v>
      </c>
      <c r="H156" s="31">
        <f t="shared" si="40"/>
        <v>223.29284553549235</v>
      </c>
      <c r="I156" s="34">
        <f t="shared" si="41"/>
        <v>114</v>
      </c>
    </row>
    <row r="157" spans="2:9" x14ac:dyDescent="0.4">
      <c r="B157">
        <v>115</v>
      </c>
      <c r="C157" s="40">
        <v>193000</v>
      </c>
      <c r="D157" s="32">
        <f t="shared" si="37"/>
        <v>1.6829509999999999E-5</v>
      </c>
      <c r="E157" s="31">
        <f t="shared" si="38"/>
        <v>205.96530235187501</v>
      </c>
      <c r="F157" s="41">
        <v>0.28999999999999998</v>
      </c>
      <c r="G157" s="31">
        <f t="shared" si="39"/>
        <v>434.60431809859153</v>
      </c>
      <c r="H157" s="31">
        <f t="shared" si="40"/>
        <v>228.63901574671652</v>
      </c>
      <c r="I157" s="34">
        <f t="shared" si="41"/>
        <v>115</v>
      </c>
    </row>
    <row r="158" spans="2:9" x14ac:dyDescent="0.4">
      <c r="B158">
        <v>116</v>
      </c>
      <c r="C158" s="40">
        <v>193000</v>
      </c>
      <c r="D158" s="32">
        <f t="shared" si="37"/>
        <v>1.6832983999999999E-5</v>
      </c>
      <c r="E158" s="31">
        <f t="shared" si="38"/>
        <v>205.28784058444802</v>
      </c>
      <c r="F158" s="41">
        <v>0.28999999999999998</v>
      </c>
      <c r="G158" s="31">
        <f t="shared" si="39"/>
        <v>439.26975711549295</v>
      </c>
      <c r="H158" s="31">
        <f t="shared" si="40"/>
        <v>233.98191653104493</v>
      </c>
      <c r="I158" s="34">
        <f t="shared" si="41"/>
        <v>116</v>
      </c>
    </row>
    <row r="159" spans="2:9" x14ac:dyDescent="0.4">
      <c r="B159">
        <v>117</v>
      </c>
      <c r="C159" s="40">
        <v>193000</v>
      </c>
      <c r="D159" s="32">
        <f t="shared" si="37"/>
        <v>1.6836457999999999E-5</v>
      </c>
      <c r="E159" s="31">
        <f t="shared" si="38"/>
        <v>204.61551197920301</v>
      </c>
      <c r="F159" s="41">
        <v>0.28999999999999998</v>
      </c>
      <c r="G159" s="31">
        <f t="shared" si="39"/>
        <v>443.93708481408453</v>
      </c>
      <c r="H159" s="31">
        <f t="shared" si="40"/>
        <v>239.32157283488152</v>
      </c>
      <c r="I159" s="34">
        <f t="shared" si="41"/>
        <v>117</v>
      </c>
    </row>
    <row r="160" spans="2:9" x14ac:dyDescent="0.4">
      <c r="B160">
        <v>118</v>
      </c>
      <c r="C160" s="40">
        <v>193000</v>
      </c>
      <c r="D160" s="32">
        <f t="shared" si="37"/>
        <v>1.6839931999999999E-5</v>
      </c>
      <c r="E160" s="31">
        <f t="shared" si="38"/>
        <v>203.94829164356801</v>
      </c>
      <c r="F160" s="41">
        <v>0.28999999999999998</v>
      </c>
      <c r="G160" s="31">
        <f t="shared" si="39"/>
        <v>448.60630119436621</v>
      </c>
      <c r="H160" s="31">
        <f t="shared" si="40"/>
        <v>244.6580095507982</v>
      </c>
      <c r="I160" s="34">
        <f t="shared" si="41"/>
        <v>118</v>
      </c>
    </row>
    <row r="161" spans="2:9" x14ac:dyDescent="0.4">
      <c r="B161">
        <v>119</v>
      </c>
      <c r="C161" s="40">
        <v>193000</v>
      </c>
      <c r="D161" s="32">
        <f t="shared" si="37"/>
        <v>1.6843406000000002E-5</v>
      </c>
      <c r="E161" s="31">
        <f t="shared" si="38"/>
        <v>203.28615473880302</v>
      </c>
      <c r="F161" s="41">
        <v>0.28999999999999998</v>
      </c>
      <c r="G161" s="31">
        <f t="shared" si="39"/>
        <v>453.27740625633811</v>
      </c>
      <c r="H161" s="31">
        <f t="shared" si="40"/>
        <v>249.99125151753509</v>
      </c>
      <c r="I161" s="34">
        <f t="shared" si="41"/>
        <v>119</v>
      </c>
    </row>
    <row r="162" spans="2:9" x14ac:dyDescent="0.4">
      <c r="B162">
        <v>120</v>
      </c>
      <c r="C162" s="40">
        <v>193000</v>
      </c>
      <c r="D162" s="32">
        <f t="shared" si="37"/>
        <v>1.6846880000000002E-5</v>
      </c>
      <c r="E162" s="31">
        <f t="shared" si="38"/>
        <v>202.62907647999998</v>
      </c>
      <c r="F162" s="41">
        <v>0.28999999999999998</v>
      </c>
      <c r="G162" s="31">
        <f t="shared" si="39"/>
        <v>457.95040000000006</v>
      </c>
      <c r="H162" s="31">
        <f t="shared" si="40"/>
        <v>255.32132352000008</v>
      </c>
      <c r="I162" s="34">
        <f t="shared" si="41"/>
        <v>120</v>
      </c>
    </row>
    <row r="163" spans="2:9" x14ac:dyDescent="0.4">
      <c r="B163">
        <v>121</v>
      </c>
      <c r="C163" s="40">
        <v>193000</v>
      </c>
      <c r="D163" s="32">
        <f t="shared" si="37"/>
        <v>1.6850354000000001E-5</v>
      </c>
      <c r="E163" s="31">
        <f t="shared" si="38"/>
        <v>201.97703213608298</v>
      </c>
      <c r="F163" s="41">
        <v>0.28999999999999998</v>
      </c>
      <c r="G163" s="31">
        <f t="shared" si="39"/>
        <v>462.62528242535217</v>
      </c>
      <c r="H163" s="31">
        <f t="shared" si="40"/>
        <v>260.64825028926919</v>
      </c>
      <c r="I163" s="34">
        <f t="shared" si="41"/>
        <v>121</v>
      </c>
    </row>
    <row r="164" spans="2:9" x14ac:dyDescent="0.4">
      <c r="B164">
        <v>122</v>
      </c>
      <c r="C164" s="40">
        <v>193000</v>
      </c>
      <c r="D164" s="32">
        <f t="shared" si="37"/>
        <v>1.6853828000000001E-5</v>
      </c>
      <c r="E164" s="31">
        <f t="shared" si="38"/>
        <v>201.329997029808</v>
      </c>
      <c r="F164" s="41">
        <v>0.28999999999999998</v>
      </c>
      <c r="G164" s="31">
        <f t="shared" si="39"/>
        <v>467.30205353239438</v>
      </c>
      <c r="H164" s="31">
        <f t="shared" si="40"/>
        <v>265.97205650258638</v>
      </c>
      <c r="I164" s="34">
        <f t="shared" si="41"/>
        <v>122</v>
      </c>
    </row>
    <row r="165" spans="2:9" x14ac:dyDescent="0.4">
      <c r="B165">
        <v>123</v>
      </c>
      <c r="C165" s="40">
        <v>193000</v>
      </c>
      <c r="D165" s="32">
        <f t="shared" si="37"/>
        <v>1.6857302000000001E-5</v>
      </c>
      <c r="E165" s="31">
        <f t="shared" si="38"/>
        <v>200.687946537763</v>
      </c>
      <c r="F165" s="41">
        <v>0.28999999999999998</v>
      </c>
      <c r="G165" s="31">
        <f t="shared" si="39"/>
        <v>471.98071332112681</v>
      </c>
      <c r="H165" s="31">
        <f t="shared" si="40"/>
        <v>271.29276678336385</v>
      </c>
      <c r="I165" s="34">
        <f t="shared" si="41"/>
        <v>123</v>
      </c>
    </row>
    <row r="166" spans="2:9" x14ac:dyDescent="0.4">
      <c r="B166">
        <v>124</v>
      </c>
      <c r="C166" s="40">
        <v>193000</v>
      </c>
      <c r="D166" s="32">
        <f t="shared" si="37"/>
        <v>1.6860776000000001E-5</v>
      </c>
      <c r="E166" s="31">
        <f t="shared" si="38"/>
        <v>200.05085609036797</v>
      </c>
      <c r="F166" s="41">
        <v>0.28999999999999998</v>
      </c>
      <c r="G166" s="31">
        <f t="shared" si="39"/>
        <v>476.66126179154935</v>
      </c>
      <c r="H166" s="31">
        <f t="shared" si="40"/>
        <v>276.61040570118138</v>
      </c>
      <c r="I166" s="34">
        <f t="shared" si="41"/>
        <v>124</v>
      </c>
    </row>
    <row r="167" spans="2:9" x14ac:dyDescent="0.4">
      <c r="B167">
        <v>125</v>
      </c>
      <c r="C167" s="40">
        <v>193000</v>
      </c>
      <c r="D167" s="32">
        <f t="shared" si="37"/>
        <v>1.686425E-5</v>
      </c>
      <c r="E167" s="31">
        <f t="shared" si="38"/>
        <v>199.418701171875</v>
      </c>
      <c r="F167" s="41">
        <v>0.28999999999999998</v>
      </c>
      <c r="G167" s="31">
        <f t="shared" si="39"/>
        <v>481.34369894366205</v>
      </c>
      <c r="H167" s="31">
        <f t="shared" si="40"/>
        <v>281.92499777178705</v>
      </c>
      <c r="I167" s="34">
        <f t="shared" si="41"/>
        <v>125</v>
      </c>
    </row>
    <row r="168" spans="2:9" x14ac:dyDescent="0.4">
      <c r="B168">
        <v>126</v>
      </c>
      <c r="C168" s="40">
        <v>193000</v>
      </c>
      <c r="D168" s="32">
        <f t="shared" si="37"/>
        <v>1.6867724E-5</v>
      </c>
      <c r="E168" s="31">
        <f t="shared" si="38"/>
        <v>198.79145732036801</v>
      </c>
      <c r="F168" s="41">
        <v>0.28999999999999998</v>
      </c>
      <c r="G168" s="31">
        <f t="shared" si="39"/>
        <v>486.02802477746485</v>
      </c>
      <c r="H168" s="31">
        <f t="shared" si="40"/>
        <v>287.23656745709684</v>
      </c>
      <c r="I168" s="34">
        <f t="shared" si="41"/>
        <v>126</v>
      </c>
    </row>
    <row r="169" spans="2:9" x14ac:dyDescent="0.4">
      <c r="B169">
        <v>127</v>
      </c>
      <c r="C169" s="40">
        <v>193000</v>
      </c>
      <c r="D169" s="32">
        <f t="shared" si="37"/>
        <v>1.6871198E-5</v>
      </c>
      <c r="E169" s="31">
        <f t="shared" si="38"/>
        <v>198.16910012776299</v>
      </c>
      <c r="F169" s="41">
        <v>0.28999999999999998</v>
      </c>
      <c r="G169" s="31">
        <f t="shared" si="39"/>
        <v>490.71423929295776</v>
      </c>
      <c r="H169" s="31">
        <f t="shared" si="40"/>
        <v>292.54513916519477</v>
      </c>
      <c r="I169" s="34">
        <f t="shared" si="41"/>
        <v>127</v>
      </c>
    </row>
    <row r="170" spans="2:9" x14ac:dyDescent="0.4">
      <c r="B170">
        <v>128</v>
      </c>
      <c r="C170" s="40">
        <v>193000</v>
      </c>
      <c r="D170" s="32">
        <f t="shared" si="37"/>
        <v>1.6874672E-5</v>
      </c>
      <c r="E170" s="31">
        <f t="shared" si="38"/>
        <v>197.551605239808</v>
      </c>
      <c r="F170" s="41">
        <v>0.28999999999999998</v>
      </c>
      <c r="G170" s="31">
        <f t="shared" si="39"/>
        <v>495.40234249014082</v>
      </c>
      <c r="H170" s="31">
        <f t="shared" si="40"/>
        <v>297.85073725033283</v>
      </c>
      <c r="I170" s="34">
        <f t="shared" si="41"/>
        <v>128</v>
      </c>
    </row>
    <row r="171" spans="2:9" x14ac:dyDescent="0.4">
      <c r="B171">
        <v>129</v>
      </c>
      <c r="C171" s="40">
        <v>193000</v>
      </c>
      <c r="D171" s="32">
        <f t="shared" si="37"/>
        <v>1.6878145999999999E-5</v>
      </c>
      <c r="E171" s="31">
        <f t="shared" si="38"/>
        <v>196.93894835608302</v>
      </c>
      <c r="F171" s="41">
        <v>0.28999999999999998</v>
      </c>
      <c r="G171" s="31">
        <f t="shared" si="39"/>
        <v>500.09233436901417</v>
      </c>
      <c r="H171" s="31">
        <f t="shared" si="40"/>
        <v>303.15338601293115</v>
      </c>
      <c r="I171" s="34">
        <f t="shared" si="41"/>
        <v>129</v>
      </c>
    </row>
    <row r="172" spans="2:9" x14ac:dyDescent="0.4">
      <c r="B172">
        <v>130</v>
      </c>
      <c r="C172" s="40">
        <v>193000</v>
      </c>
      <c r="D172" s="32">
        <f t="shared" si="37"/>
        <v>1.6881619999999999E-5</v>
      </c>
      <c r="E172" s="31">
        <f t="shared" si="38"/>
        <v>196.33110522999999</v>
      </c>
      <c r="F172" s="41">
        <v>0.28999999999999998</v>
      </c>
      <c r="G172" s="31">
        <f t="shared" si="39"/>
        <v>504.78421492957744</v>
      </c>
      <c r="H172" s="31">
        <f t="shared" si="40"/>
        <v>308.45310969957745</v>
      </c>
      <c r="I172" s="34">
        <f t="shared" si="41"/>
        <v>130</v>
      </c>
    </row>
    <row r="173" spans="2:9" x14ac:dyDescent="0.4">
      <c r="B173">
        <v>131</v>
      </c>
      <c r="C173" s="40">
        <v>193000</v>
      </c>
      <c r="D173" s="32">
        <f t="shared" si="37"/>
        <v>1.6885093999999999E-5</v>
      </c>
      <c r="E173" s="31">
        <f t="shared" si="38"/>
        <v>195.728051668803</v>
      </c>
      <c r="F173" s="41">
        <v>0.28999999999999998</v>
      </c>
      <c r="G173" s="31">
        <f t="shared" si="39"/>
        <v>509.477984171831</v>
      </c>
      <c r="H173" s="31">
        <f t="shared" si="40"/>
        <v>313.74993250302799</v>
      </c>
      <c r="I173" s="34">
        <f t="shared" si="41"/>
        <v>131</v>
      </c>
    </row>
    <row r="174" spans="2:9" x14ac:dyDescent="0.4">
      <c r="B174">
        <v>132</v>
      </c>
      <c r="C174" s="40">
        <v>193000</v>
      </c>
      <c r="D174" s="32">
        <f t="shared" si="37"/>
        <v>1.6888567999999999E-5</v>
      </c>
      <c r="E174" s="31">
        <f t="shared" si="38"/>
        <v>195.129763533568</v>
      </c>
      <c r="F174" s="41">
        <v>0.28999999999999998</v>
      </c>
      <c r="G174" s="31">
        <f t="shared" si="39"/>
        <v>514.17364209577454</v>
      </c>
      <c r="H174" s="31">
        <f t="shared" si="40"/>
        <v>319.04387856220654</v>
      </c>
      <c r="I174" s="34">
        <f t="shared" si="41"/>
        <v>132</v>
      </c>
    </row>
    <row r="175" spans="2:9" x14ac:dyDescent="0.4">
      <c r="B175">
        <v>133</v>
      </c>
      <c r="C175" s="40">
        <v>193000</v>
      </c>
      <c r="D175" s="32">
        <f t="shared" si="37"/>
        <v>1.6892042000000002E-5</v>
      </c>
      <c r="E175" s="31">
        <f t="shared" si="38"/>
        <v>194.53621673920301</v>
      </c>
      <c r="F175" s="41">
        <v>0.28999999999999998</v>
      </c>
      <c r="G175" s="31">
        <f t="shared" si="39"/>
        <v>518.87118870140853</v>
      </c>
      <c r="H175" s="31">
        <f t="shared" si="40"/>
        <v>324.33497196220549</v>
      </c>
      <c r="I175" s="34">
        <f t="shared" si="41"/>
        <v>133</v>
      </c>
    </row>
    <row r="176" spans="2:9" x14ac:dyDescent="0.4">
      <c r="B176">
        <v>134</v>
      </c>
      <c r="C176" s="40">
        <v>193000</v>
      </c>
      <c r="D176" s="32">
        <f t="shared" si="37"/>
        <v>1.6895516000000002E-5</v>
      </c>
      <c r="E176" s="31">
        <f t="shared" si="38"/>
        <v>193.94738725444802</v>
      </c>
      <c r="F176" s="41">
        <v>0.28999999999999998</v>
      </c>
      <c r="G176" s="31">
        <f t="shared" si="39"/>
        <v>523.57062398873245</v>
      </c>
      <c r="H176" s="31">
        <f t="shared" si="40"/>
        <v>329.62323673428443</v>
      </c>
      <c r="I176" s="34">
        <f t="shared" si="41"/>
        <v>134</v>
      </c>
    </row>
    <row r="177" spans="2:9" x14ac:dyDescent="0.4">
      <c r="B177">
        <v>135</v>
      </c>
      <c r="C177" s="40">
        <v>193000</v>
      </c>
      <c r="D177" s="32">
        <f t="shared" si="37"/>
        <v>1.6898990000000001E-5</v>
      </c>
      <c r="E177" s="31">
        <f t="shared" si="38"/>
        <v>193.36325110187499</v>
      </c>
      <c r="F177" s="41">
        <v>0.28999999999999998</v>
      </c>
      <c r="G177" s="31">
        <f t="shared" si="39"/>
        <v>528.27194795774653</v>
      </c>
      <c r="H177" s="31">
        <f t="shared" si="40"/>
        <v>334.90869685587154</v>
      </c>
      <c r="I177" s="34">
        <f t="shared" si="41"/>
        <v>135</v>
      </c>
    </row>
    <row r="178" spans="2:9" x14ac:dyDescent="0.4">
      <c r="B178">
        <v>136</v>
      </c>
      <c r="C178" s="40">
        <v>193000</v>
      </c>
      <c r="D178" s="32">
        <f t="shared" si="37"/>
        <v>1.6902464000000001E-5</v>
      </c>
      <c r="E178" s="31">
        <f t="shared" si="38"/>
        <v>192.78378435788801</v>
      </c>
      <c r="F178" s="41">
        <v>0.28999999999999998</v>
      </c>
      <c r="G178" s="31">
        <f t="shared" si="39"/>
        <v>532.97516060845078</v>
      </c>
      <c r="H178" s="31">
        <f t="shared" si="40"/>
        <v>340.19137625056277</v>
      </c>
      <c r="I178" s="34">
        <f t="shared" si="41"/>
        <v>136</v>
      </c>
    </row>
    <row r="179" spans="2:9" x14ac:dyDescent="0.4">
      <c r="B179">
        <v>137</v>
      </c>
      <c r="C179" s="40">
        <v>193000</v>
      </c>
      <c r="D179" s="32">
        <f t="shared" si="37"/>
        <v>1.6905938000000001E-5</v>
      </c>
      <c r="E179" s="31">
        <f t="shared" si="38"/>
        <v>192.20896315272299</v>
      </c>
      <c r="F179" s="41">
        <v>0.28999999999999998</v>
      </c>
      <c r="G179" s="31">
        <f t="shared" si="39"/>
        <v>537.68026194084518</v>
      </c>
      <c r="H179" s="31">
        <f t="shared" si="40"/>
        <v>345.47129878812223</v>
      </c>
      <c r="I179" s="34">
        <f t="shared" si="41"/>
        <v>137</v>
      </c>
    </row>
    <row r="180" spans="2:9" x14ac:dyDescent="0.4">
      <c r="B180">
        <v>138</v>
      </c>
      <c r="C180" s="40">
        <v>193000</v>
      </c>
      <c r="D180" s="32">
        <f t="shared" si="37"/>
        <v>1.6909412000000001E-5</v>
      </c>
      <c r="E180" s="31">
        <f t="shared" si="38"/>
        <v>191.63876367044799</v>
      </c>
      <c r="F180" s="41">
        <v>0.28999999999999998</v>
      </c>
      <c r="G180" s="31">
        <f t="shared" si="39"/>
        <v>542.38725195492964</v>
      </c>
      <c r="H180" s="31">
        <f t="shared" si="40"/>
        <v>350.74848828448165</v>
      </c>
      <c r="I180" s="34">
        <f t="shared" si="41"/>
        <v>138</v>
      </c>
    </row>
    <row r="181" spans="2:9" x14ac:dyDescent="0.4">
      <c r="B181">
        <v>139</v>
      </c>
      <c r="C181" s="40">
        <v>193000</v>
      </c>
      <c r="D181" s="32">
        <f t="shared" si="37"/>
        <v>1.6912886E-5</v>
      </c>
      <c r="E181" s="31">
        <f t="shared" si="38"/>
        <v>191.07316214896298</v>
      </c>
      <c r="F181" s="41">
        <v>0.28999999999999998</v>
      </c>
      <c r="G181" s="31">
        <f t="shared" si="39"/>
        <v>547.09613065070425</v>
      </c>
      <c r="H181" s="31">
        <f t="shared" si="40"/>
        <v>356.02296850174127</v>
      </c>
      <c r="I181" s="34">
        <f t="shared" si="41"/>
        <v>139</v>
      </c>
    </row>
    <row r="182" spans="2:9" x14ac:dyDescent="0.4">
      <c r="B182">
        <v>140</v>
      </c>
      <c r="C182" s="40">
        <v>193000</v>
      </c>
      <c r="D182" s="32">
        <f t="shared" si="37"/>
        <v>1.691636E-5</v>
      </c>
      <c r="E182" s="31">
        <f t="shared" si="38"/>
        <v>190.51213488000002</v>
      </c>
      <c r="F182" s="41">
        <v>0.28999999999999998</v>
      </c>
      <c r="G182" s="31">
        <f t="shared" si="39"/>
        <v>551.80689802816903</v>
      </c>
      <c r="H182" s="31">
        <f t="shared" si="40"/>
        <v>361.29476314816901</v>
      </c>
      <c r="I182" s="34">
        <f t="shared" si="41"/>
        <v>140</v>
      </c>
    </row>
    <row r="183" spans="2:9" x14ac:dyDescent="0.4">
      <c r="B183">
        <v>141</v>
      </c>
      <c r="C183" s="40">
        <v>193000</v>
      </c>
      <c r="D183" s="32">
        <f t="shared" si="37"/>
        <v>1.6919834E-5</v>
      </c>
      <c r="E183" s="31">
        <f t="shared" si="38"/>
        <v>189.95565820912299</v>
      </c>
      <c r="F183" s="41">
        <v>0.28999999999999998</v>
      </c>
      <c r="G183" s="31">
        <f t="shared" si="39"/>
        <v>556.51955408732408</v>
      </c>
      <c r="H183" s="31">
        <f t="shared" si="40"/>
        <v>366.56389587820109</v>
      </c>
      <c r="I183" s="34">
        <f t="shared" si="41"/>
        <v>141</v>
      </c>
    </row>
    <row r="184" spans="2:9" x14ac:dyDescent="0.4">
      <c r="B184">
        <v>142</v>
      </c>
      <c r="C184" s="40">
        <v>193000</v>
      </c>
      <c r="D184" s="32">
        <f t="shared" si="37"/>
        <v>1.6923308E-5</v>
      </c>
      <c r="E184" s="31">
        <f t="shared" si="38"/>
        <v>189.40370853572801</v>
      </c>
      <c r="F184" s="41">
        <v>0.28999999999999998</v>
      </c>
      <c r="G184" s="31">
        <f t="shared" si="39"/>
        <v>561.23409882816907</v>
      </c>
      <c r="H184" s="31">
        <f t="shared" si="40"/>
        <v>371.83039029244105</v>
      </c>
      <c r="I184" s="34">
        <f t="shared" si="41"/>
        <v>142</v>
      </c>
    </row>
    <row r="185" spans="2:9" x14ac:dyDescent="0.4">
      <c r="B185">
        <v>143</v>
      </c>
      <c r="C185" s="40">
        <v>193000</v>
      </c>
      <c r="D185" s="32">
        <f t="shared" si="37"/>
        <v>1.6926781999999999E-5</v>
      </c>
      <c r="E185" s="31">
        <f t="shared" si="38"/>
        <v>188.856262313043</v>
      </c>
      <c r="F185" s="41">
        <v>0.28999999999999998</v>
      </c>
      <c r="G185" s="31">
        <f t="shared" si="39"/>
        <v>565.95053225070421</v>
      </c>
      <c r="H185" s="31">
        <f t="shared" si="40"/>
        <v>377.09426993766124</v>
      </c>
      <c r="I185" s="34">
        <f t="shared" si="41"/>
        <v>143</v>
      </c>
    </row>
    <row r="186" spans="2:9" x14ac:dyDescent="0.4">
      <c r="B186">
        <v>144</v>
      </c>
      <c r="C186" s="40">
        <v>193000</v>
      </c>
      <c r="D186" s="32">
        <f t="shared" si="37"/>
        <v>1.6930255999999999E-5</v>
      </c>
      <c r="E186" s="31">
        <f t="shared" si="38"/>
        <v>188.313296048128</v>
      </c>
      <c r="F186" s="41">
        <v>0.28999999999999998</v>
      </c>
      <c r="G186" s="31">
        <f t="shared" si="39"/>
        <v>570.66885435492952</v>
      </c>
      <c r="H186" s="31">
        <f t="shared" si="40"/>
        <v>382.35555830680153</v>
      </c>
      <c r="I186" s="34">
        <f t="shared" si="41"/>
        <v>144</v>
      </c>
    </row>
    <row r="187" spans="2:9" x14ac:dyDescent="0.4">
      <c r="B187">
        <v>145</v>
      </c>
      <c r="C187" s="40">
        <v>193000</v>
      </c>
      <c r="D187" s="32">
        <f t="shared" si="37"/>
        <v>1.6933729999999999E-5</v>
      </c>
      <c r="E187" s="31">
        <f t="shared" si="38"/>
        <v>187.774786301875</v>
      </c>
      <c r="F187" s="41">
        <v>0.28999999999999998</v>
      </c>
      <c r="G187" s="31">
        <f t="shared" si="39"/>
        <v>575.38906514084499</v>
      </c>
      <c r="H187" s="31">
        <f t="shared" si="40"/>
        <v>387.61427883896999</v>
      </c>
      <c r="I187" s="34">
        <f t="shared" si="41"/>
        <v>145</v>
      </c>
    </row>
    <row r="188" spans="2:9" x14ac:dyDescent="0.4">
      <c r="B188">
        <v>146</v>
      </c>
      <c r="C188" s="40">
        <v>193000</v>
      </c>
      <c r="D188" s="32">
        <f t="shared" si="37"/>
        <v>1.6937204000000002E-5</v>
      </c>
      <c r="E188" s="31">
        <f t="shared" si="38"/>
        <v>187.24070968900799</v>
      </c>
      <c r="F188" s="41">
        <v>0.28999999999999998</v>
      </c>
      <c r="G188" s="31">
        <f t="shared" si="39"/>
        <v>580.11116460845074</v>
      </c>
      <c r="H188" s="31">
        <f t="shared" si="40"/>
        <v>392.87045491944275</v>
      </c>
      <c r="I188" s="34">
        <f t="shared" si="41"/>
        <v>146</v>
      </c>
    </row>
    <row r="189" spans="2:9" x14ac:dyDescent="0.4">
      <c r="B189">
        <v>147</v>
      </c>
      <c r="C189" s="40">
        <v>193000</v>
      </c>
      <c r="D189" s="32">
        <f t="shared" si="37"/>
        <v>1.6940678000000002E-5</v>
      </c>
      <c r="E189" s="31">
        <f t="shared" si="38"/>
        <v>186.71104287808299</v>
      </c>
      <c r="F189" s="41">
        <v>0.28999999999999998</v>
      </c>
      <c r="G189" s="31">
        <f t="shared" si="39"/>
        <v>584.83515275774653</v>
      </c>
      <c r="H189" s="31">
        <f t="shared" si="40"/>
        <v>398.12410987966354</v>
      </c>
      <c r="I189" s="34">
        <f t="shared" si="41"/>
        <v>147</v>
      </c>
    </row>
    <row r="190" spans="2:9" x14ac:dyDescent="0.4">
      <c r="B190">
        <v>148</v>
      </c>
      <c r="C190" s="40">
        <v>193000</v>
      </c>
      <c r="D190" s="32">
        <f t="shared" si="37"/>
        <v>1.6944152000000002E-5</v>
      </c>
      <c r="E190" s="31">
        <f t="shared" si="38"/>
        <v>186.18576259148801</v>
      </c>
      <c r="F190" s="41">
        <v>0.28999999999999998</v>
      </c>
      <c r="G190" s="31">
        <f t="shared" si="39"/>
        <v>589.56102958873248</v>
      </c>
      <c r="H190" s="31">
        <f t="shared" si="40"/>
        <v>403.37526699724447</v>
      </c>
      <c r="I190" s="34">
        <f t="shared" si="41"/>
        <v>148</v>
      </c>
    </row>
    <row r="191" spans="2:9" x14ac:dyDescent="0.4">
      <c r="B191">
        <v>149</v>
      </c>
      <c r="C191" s="40">
        <v>193000</v>
      </c>
      <c r="D191" s="32">
        <f t="shared" ref="D191:D254" si="42">(3.474*10^-9*B191+1.643*10^-5)</f>
        <v>1.6947626000000001E-5</v>
      </c>
      <c r="E191" s="31">
        <f t="shared" ref="E191:E254" si="43">(2.243*10^-9*B191^4-5.194*10^-6*B191^3+4.193*10^-3*B191^2-1.452*B191+325)</f>
        <v>185.66484560544302</v>
      </c>
      <c r="F191" s="41">
        <v>0.28999999999999998</v>
      </c>
      <c r="G191" s="31">
        <f t="shared" ref="G191:G254" si="44">C191*D191*(B191-$B$62)/(1-F191)</f>
        <v>594.2887951014086</v>
      </c>
      <c r="H191" s="31">
        <f t="shared" ref="H191:H254" si="45">IF(G191&gt;E191,G191-E191,0)</f>
        <v>408.62394949596558</v>
      </c>
      <c r="I191" s="34">
        <f t="shared" ref="I191:I254" si="46">IF(H191&gt;0,B191)</f>
        <v>149</v>
      </c>
    </row>
    <row r="192" spans="2:9" x14ac:dyDescent="0.4">
      <c r="B192">
        <v>150</v>
      </c>
      <c r="C192" s="40">
        <v>193000</v>
      </c>
      <c r="D192" s="32">
        <f t="shared" si="42"/>
        <v>1.6951100000000001E-5</v>
      </c>
      <c r="E192" s="31">
        <f t="shared" si="43"/>
        <v>185.14826875</v>
      </c>
      <c r="F192" s="41">
        <v>0.28999999999999998</v>
      </c>
      <c r="G192" s="31">
        <f t="shared" si="44"/>
        <v>599.01844929577476</v>
      </c>
      <c r="H192" s="31">
        <f t="shared" si="45"/>
        <v>413.87018054577476</v>
      </c>
      <c r="I192" s="34">
        <f t="shared" si="46"/>
        <v>150</v>
      </c>
    </row>
    <row r="193" spans="2:9" x14ac:dyDescent="0.4">
      <c r="B193">
        <v>151</v>
      </c>
      <c r="C193" s="40">
        <v>193000</v>
      </c>
      <c r="D193" s="32">
        <f t="shared" si="42"/>
        <v>1.6954574000000001E-5</v>
      </c>
      <c r="E193" s="31">
        <f t="shared" si="43"/>
        <v>184.63600890904303</v>
      </c>
      <c r="F193" s="41">
        <v>0.28999999999999998</v>
      </c>
      <c r="G193" s="31">
        <f t="shared" si="44"/>
        <v>603.74999217183108</v>
      </c>
      <c r="H193" s="31">
        <f t="shared" si="45"/>
        <v>419.11398326278805</v>
      </c>
      <c r="I193" s="34">
        <f t="shared" si="46"/>
        <v>151</v>
      </c>
    </row>
    <row r="194" spans="2:9" x14ac:dyDescent="0.4">
      <c r="B194">
        <v>152</v>
      </c>
      <c r="C194" s="40">
        <v>193000</v>
      </c>
      <c r="D194" s="32">
        <f t="shared" si="42"/>
        <v>1.6958048000000001E-5</v>
      </c>
      <c r="E194" s="31">
        <f t="shared" si="43"/>
        <v>184.12804302028798</v>
      </c>
      <c r="F194" s="41">
        <v>0.28999999999999998</v>
      </c>
      <c r="G194" s="31">
        <f t="shared" si="44"/>
        <v>608.48342372957757</v>
      </c>
      <c r="H194" s="31">
        <f t="shared" si="45"/>
        <v>424.35538070928959</v>
      </c>
      <c r="I194" s="34">
        <f t="shared" si="46"/>
        <v>152</v>
      </c>
    </row>
    <row r="195" spans="2:9" x14ac:dyDescent="0.4">
      <c r="B195">
        <v>153</v>
      </c>
      <c r="C195" s="40">
        <v>193000</v>
      </c>
      <c r="D195" s="32">
        <f t="shared" si="42"/>
        <v>1.6961522E-5</v>
      </c>
      <c r="E195" s="31">
        <f t="shared" si="43"/>
        <v>183.624348075283</v>
      </c>
      <c r="F195" s="41">
        <v>0.28999999999999998</v>
      </c>
      <c r="G195" s="31">
        <f t="shared" si="44"/>
        <v>613.21874396901421</v>
      </c>
      <c r="H195" s="31">
        <f t="shared" si="45"/>
        <v>429.59439589373119</v>
      </c>
      <c r="I195" s="34">
        <f t="shared" si="46"/>
        <v>153</v>
      </c>
    </row>
    <row r="196" spans="2:9" x14ac:dyDescent="0.4">
      <c r="B196">
        <v>154</v>
      </c>
      <c r="C196" s="40">
        <v>193000</v>
      </c>
      <c r="D196" s="32">
        <f t="shared" si="42"/>
        <v>1.6964996E-5</v>
      </c>
      <c r="E196" s="31">
        <f t="shared" si="43"/>
        <v>183.12490111940798</v>
      </c>
      <c r="F196" s="41">
        <v>0.28999999999999998</v>
      </c>
      <c r="G196" s="31">
        <f t="shared" si="44"/>
        <v>617.95595289014091</v>
      </c>
      <c r="H196" s="31">
        <f t="shared" si="45"/>
        <v>434.83105177073293</v>
      </c>
      <c r="I196" s="34">
        <f t="shared" si="46"/>
        <v>154</v>
      </c>
    </row>
    <row r="197" spans="2:9" x14ac:dyDescent="0.4">
      <c r="B197">
        <v>155</v>
      </c>
      <c r="C197" s="40">
        <v>193000</v>
      </c>
      <c r="D197" s="32">
        <f t="shared" si="42"/>
        <v>1.696847E-5</v>
      </c>
      <c r="E197" s="31">
        <f t="shared" si="43"/>
        <v>182.62967925187499</v>
      </c>
      <c r="F197" s="41">
        <v>0.28999999999999998</v>
      </c>
      <c r="G197" s="31">
        <f t="shared" si="44"/>
        <v>622.69505049295776</v>
      </c>
      <c r="H197" s="31">
        <f t="shared" si="45"/>
        <v>440.06537124108274</v>
      </c>
      <c r="I197" s="34">
        <f t="shared" si="46"/>
        <v>155</v>
      </c>
    </row>
    <row r="198" spans="2:9" x14ac:dyDescent="0.4">
      <c r="B198">
        <v>156</v>
      </c>
      <c r="C198" s="40">
        <v>193000</v>
      </c>
      <c r="D198" s="32">
        <f t="shared" si="42"/>
        <v>1.6971944E-5</v>
      </c>
      <c r="E198" s="31">
        <f t="shared" si="43"/>
        <v>182.138659625728</v>
      </c>
      <c r="F198" s="41">
        <v>0.28999999999999998</v>
      </c>
      <c r="G198" s="31">
        <f t="shared" si="44"/>
        <v>627.43603677746478</v>
      </c>
      <c r="H198" s="31">
        <f t="shared" si="45"/>
        <v>445.29737715173678</v>
      </c>
      <c r="I198" s="34">
        <f t="shared" si="46"/>
        <v>156</v>
      </c>
    </row>
    <row r="199" spans="2:9" x14ac:dyDescent="0.4">
      <c r="B199">
        <v>157</v>
      </c>
      <c r="C199" s="40">
        <v>193000</v>
      </c>
      <c r="D199" s="32">
        <f t="shared" si="42"/>
        <v>1.6975417999999999E-5</v>
      </c>
      <c r="E199" s="31">
        <f t="shared" si="43"/>
        <v>181.65181944784297</v>
      </c>
      <c r="F199" s="41">
        <v>0.28999999999999998</v>
      </c>
      <c r="G199" s="31">
        <f t="shared" si="44"/>
        <v>632.17891174366196</v>
      </c>
      <c r="H199" s="31">
        <f t="shared" si="45"/>
        <v>450.52709229581899</v>
      </c>
      <c r="I199" s="34">
        <f t="shared" si="46"/>
        <v>157</v>
      </c>
    </row>
    <row r="200" spans="2:9" x14ac:dyDescent="0.4">
      <c r="B200">
        <v>158</v>
      </c>
      <c r="C200" s="40">
        <v>193000</v>
      </c>
      <c r="D200" s="32">
        <f t="shared" si="42"/>
        <v>1.6978891999999999E-5</v>
      </c>
      <c r="E200" s="31">
        <f t="shared" si="43"/>
        <v>181.16913597892801</v>
      </c>
      <c r="F200" s="41">
        <v>0.28999999999999998</v>
      </c>
      <c r="G200" s="31">
        <f t="shared" si="44"/>
        <v>636.92367539154941</v>
      </c>
      <c r="H200" s="31">
        <f t="shared" si="45"/>
        <v>455.7545394126214</v>
      </c>
      <c r="I200" s="34">
        <f t="shared" si="46"/>
        <v>158</v>
      </c>
    </row>
    <row r="201" spans="2:9" x14ac:dyDescent="0.4">
      <c r="B201">
        <v>159</v>
      </c>
      <c r="C201" s="40">
        <v>193000</v>
      </c>
      <c r="D201" s="32">
        <f t="shared" si="42"/>
        <v>1.6982365999999999E-5</v>
      </c>
      <c r="E201" s="31">
        <f t="shared" si="43"/>
        <v>180.690586533523</v>
      </c>
      <c r="F201" s="41">
        <v>0.28999999999999998</v>
      </c>
      <c r="G201" s="31">
        <f t="shared" si="44"/>
        <v>641.6703277211268</v>
      </c>
      <c r="H201" s="31">
        <f t="shared" si="45"/>
        <v>460.97974118760379</v>
      </c>
      <c r="I201" s="34">
        <f t="shared" si="46"/>
        <v>159</v>
      </c>
    </row>
    <row r="202" spans="2:9" x14ac:dyDescent="0.4">
      <c r="B202">
        <v>160</v>
      </c>
      <c r="C202" s="40">
        <v>193000</v>
      </c>
      <c r="D202" s="32">
        <f t="shared" si="42"/>
        <v>1.6985839999999999E-5</v>
      </c>
      <c r="E202" s="31">
        <f t="shared" si="43"/>
        <v>180.21614847999999</v>
      </c>
      <c r="F202" s="41">
        <v>0.28999999999999998</v>
      </c>
      <c r="G202" s="31">
        <f t="shared" si="44"/>
        <v>646.41886873239434</v>
      </c>
      <c r="H202" s="31">
        <f t="shared" si="45"/>
        <v>466.20272025239433</v>
      </c>
      <c r="I202" s="34">
        <f t="shared" si="46"/>
        <v>160</v>
      </c>
    </row>
    <row r="203" spans="2:9" x14ac:dyDescent="0.4">
      <c r="B203">
        <v>161</v>
      </c>
      <c r="C203" s="40">
        <v>193000</v>
      </c>
      <c r="D203" s="32">
        <f t="shared" si="42"/>
        <v>1.6989314000000002E-5</v>
      </c>
      <c r="E203" s="31">
        <f t="shared" si="43"/>
        <v>179.745799240563</v>
      </c>
      <c r="F203" s="41">
        <v>0.28999999999999998</v>
      </c>
      <c r="G203" s="31">
        <f t="shared" si="44"/>
        <v>651.16929842535228</v>
      </c>
      <c r="H203" s="31">
        <f t="shared" si="45"/>
        <v>471.42349918478931</v>
      </c>
      <c r="I203" s="34">
        <f t="shared" si="46"/>
        <v>161</v>
      </c>
    </row>
    <row r="204" spans="2:9" x14ac:dyDescent="0.4">
      <c r="B204">
        <v>162</v>
      </c>
      <c r="C204" s="40">
        <v>193000</v>
      </c>
      <c r="D204" s="32">
        <f t="shared" si="42"/>
        <v>1.6992788000000002E-5</v>
      </c>
      <c r="E204" s="31">
        <f t="shared" si="43"/>
        <v>179.279516291248</v>
      </c>
      <c r="F204" s="41">
        <v>0.28999999999999998</v>
      </c>
      <c r="G204" s="31">
        <f t="shared" si="44"/>
        <v>655.92161680000015</v>
      </c>
      <c r="H204" s="31">
        <f t="shared" si="45"/>
        <v>476.64210050875215</v>
      </c>
      <c r="I204" s="34">
        <f t="shared" si="46"/>
        <v>162</v>
      </c>
    </row>
    <row r="205" spans="2:9" x14ac:dyDescent="0.4">
      <c r="B205">
        <v>163</v>
      </c>
      <c r="C205" s="40">
        <v>193000</v>
      </c>
      <c r="D205" s="32">
        <f t="shared" si="42"/>
        <v>1.6996262000000001E-5</v>
      </c>
      <c r="E205" s="31">
        <f t="shared" si="43"/>
        <v>178.81727716192302</v>
      </c>
      <c r="F205" s="41">
        <v>0.28999999999999998</v>
      </c>
      <c r="G205" s="31">
        <f t="shared" si="44"/>
        <v>660.67582385633807</v>
      </c>
      <c r="H205" s="31">
        <f t="shared" si="45"/>
        <v>481.85854669441505</v>
      </c>
      <c r="I205" s="34">
        <f t="shared" si="46"/>
        <v>163</v>
      </c>
    </row>
    <row r="206" spans="2:9" x14ac:dyDescent="0.4">
      <c r="B206">
        <v>164</v>
      </c>
      <c r="C206" s="40">
        <v>193000</v>
      </c>
      <c r="D206" s="32">
        <f t="shared" si="42"/>
        <v>1.6999736000000001E-5</v>
      </c>
      <c r="E206" s="31">
        <f t="shared" si="43"/>
        <v>178.35905943628802</v>
      </c>
      <c r="F206" s="41">
        <v>0.28999999999999998</v>
      </c>
      <c r="G206" s="31">
        <f t="shared" si="44"/>
        <v>665.43191959436626</v>
      </c>
      <c r="H206" s="31">
        <f t="shared" si="45"/>
        <v>487.07286015807824</v>
      </c>
      <c r="I206" s="34">
        <f t="shared" si="46"/>
        <v>164</v>
      </c>
    </row>
    <row r="207" spans="2:9" x14ac:dyDescent="0.4">
      <c r="B207">
        <v>165</v>
      </c>
      <c r="C207" s="40">
        <v>193000</v>
      </c>
      <c r="D207" s="32">
        <f t="shared" si="42"/>
        <v>1.7003210000000001E-5</v>
      </c>
      <c r="E207" s="31">
        <f t="shared" si="43"/>
        <v>177.90484075187499</v>
      </c>
      <c r="F207" s="41">
        <v>0.28999999999999998</v>
      </c>
      <c r="G207" s="31">
        <f t="shared" si="44"/>
        <v>670.1899040140845</v>
      </c>
      <c r="H207" s="31">
        <f t="shared" si="45"/>
        <v>492.28506326220952</v>
      </c>
      <c r="I207" s="34">
        <f t="shared" si="46"/>
        <v>165</v>
      </c>
    </row>
    <row r="208" spans="2:9" x14ac:dyDescent="0.4">
      <c r="B208">
        <v>166</v>
      </c>
      <c r="C208" s="40">
        <v>193000</v>
      </c>
      <c r="D208" s="32">
        <f t="shared" si="42"/>
        <v>1.7006684000000001E-5</v>
      </c>
      <c r="E208" s="31">
        <f t="shared" si="43"/>
        <v>177.45459880004802</v>
      </c>
      <c r="F208" s="41">
        <v>0.28999999999999998</v>
      </c>
      <c r="G208" s="31">
        <f t="shared" si="44"/>
        <v>674.94977711549302</v>
      </c>
      <c r="H208" s="31">
        <f t="shared" si="45"/>
        <v>497.495178315445</v>
      </c>
      <c r="I208" s="34">
        <f t="shared" si="46"/>
        <v>166</v>
      </c>
    </row>
    <row r="209" spans="2:9" x14ac:dyDescent="0.4">
      <c r="B209">
        <v>167</v>
      </c>
      <c r="C209" s="40">
        <v>193000</v>
      </c>
      <c r="D209" s="32">
        <f t="shared" si="42"/>
        <v>1.7010158E-5</v>
      </c>
      <c r="E209" s="31">
        <f t="shared" si="43"/>
        <v>177.00831132600302</v>
      </c>
      <c r="F209" s="41">
        <v>0.28999999999999998</v>
      </c>
      <c r="G209" s="31">
        <f t="shared" si="44"/>
        <v>679.71153889859158</v>
      </c>
      <c r="H209" s="31">
        <f t="shared" si="45"/>
        <v>502.70322757258856</v>
      </c>
      <c r="I209" s="34">
        <f t="shared" si="46"/>
        <v>167</v>
      </c>
    </row>
    <row r="210" spans="2:9" x14ac:dyDescent="0.4">
      <c r="B210">
        <v>168</v>
      </c>
      <c r="C210" s="40">
        <v>193000</v>
      </c>
      <c r="D210" s="32">
        <f t="shared" si="42"/>
        <v>1.7013632E-5</v>
      </c>
      <c r="E210" s="31">
        <f t="shared" si="43"/>
        <v>176.56595612876799</v>
      </c>
      <c r="F210" s="41">
        <v>0.28999999999999998</v>
      </c>
      <c r="G210" s="31">
        <f t="shared" si="44"/>
        <v>684.47518936338031</v>
      </c>
      <c r="H210" s="31">
        <f t="shared" si="45"/>
        <v>507.90923323461232</v>
      </c>
      <c r="I210" s="34">
        <f t="shared" si="46"/>
        <v>168</v>
      </c>
    </row>
    <row r="211" spans="2:9" x14ac:dyDescent="0.4">
      <c r="B211">
        <v>169</v>
      </c>
      <c r="C211" s="40">
        <v>193000</v>
      </c>
      <c r="D211" s="32">
        <f t="shared" si="42"/>
        <v>1.7017106E-5</v>
      </c>
      <c r="E211" s="31">
        <f t="shared" si="43"/>
        <v>176.12751106120299</v>
      </c>
      <c r="F211" s="41">
        <v>0.28999999999999998</v>
      </c>
      <c r="G211" s="31">
        <f t="shared" si="44"/>
        <v>689.2407285098592</v>
      </c>
      <c r="H211" s="31">
        <f t="shared" si="45"/>
        <v>513.1132174486562</v>
      </c>
      <c r="I211" s="34">
        <f t="shared" si="46"/>
        <v>169</v>
      </c>
    </row>
    <row r="212" spans="2:9" x14ac:dyDescent="0.4">
      <c r="B212">
        <v>170</v>
      </c>
      <c r="C212" s="40">
        <v>193000</v>
      </c>
      <c r="D212" s="32">
        <f t="shared" si="42"/>
        <v>1.702058E-5</v>
      </c>
      <c r="E212" s="31">
        <f t="shared" si="43"/>
        <v>175.69295402999998</v>
      </c>
      <c r="F212" s="41">
        <v>0.28999999999999998</v>
      </c>
      <c r="G212" s="31">
        <f t="shared" si="44"/>
        <v>694.00815633802813</v>
      </c>
      <c r="H212" s="31">
        <f t="shared" si="45"/>
        <v>518.31520230802812</v>
      </c>
      <c r="I212" s="34">
        <f t="shared" si="46"/>
        <v>170</v>
      </c>
    </row>
    <row r="213" spans="2:9" x14ac:dyDescent="0.4">
      <c r="B213">
        <v>171</v>
      </c>
      <c r="C213" s="40">
        <v>193000</v>
      </c>
      <c r="D213" s="32">
        <f t="shared" si="42"/>
        <v>1.7024053999999999E-5</v>
      </c>
      <c r="E213" s="31">
        <f t="shared" si="43"/>
        <v>175.26226299568299</v>
      </c>
      <c r="F213" s="41">
        <v>0.28999999999999998</v>
      </c>
      <c r="G213" s="31">
        <f t="shared" si="44"/>
        <v>698.77747284788734</v>
      </c>
      <c r="H213" s="31">
        <f t="shared" si="45"/>
        <v>523.51520985220441</v>
      </c>
      <c r="I213" s="34">
        <f t="shared" si="46"/>
        <v>171</v>
      </c>
    </row>
    <row r="214" spans="2:9" x14ac:dyDescent="0.4">
      <c r="B214">
        <v>172</v>
      </c>
      <c r="C214" s="40">
        <v>193000</v>
      </c>
      <c r="D214" s="32">
        <f t="shared" si="42"/>
        <v>1.7027527999999999E-5</v>
      </c>
      <c r="E214" s="31">
        <f t="shared" si="43"/>
        <v>174.83541597260799</v>
      </c>
      <c r="F214" s="41">
        <v>0.28999999999999998</v>
      </c>
      <c r="G214" s="31">
        <f t="shared" si="44"/>
        <v>703.5486780394366</v>
      </c>
      <c r="H214" s="31">
        <f t="shared" si="45"/>
        <v>528.71326206682863</v>
      </c>
      <c r="I214" s="34">
        <f t="shared" si="46"/>
        <v>172</v>
      </c>
    </row>
    <row r="215" spans="2:9" x14ac:dyDescent="0.4">
      <c r="B215">
        <v>173</v>
      </c>
      <c r="C215" s="40">
        <v>193000</v>
      </c>
      <c r="D215" s="32">
        <f t="shared" si="42"/>
        <v>1.7031001999999999E-5</v>
      </c>
      <c r="E215" s="31">
        <f t="shared" si="43"/>
        <v>174.41239102896299</v>
      </c>
      <c r="F215" s="41">
        <v>0.28999999999999998</v>
      </c>
      <c r="G215" s="31">
        <f t="shared" si="44"/>
        <v>708.32177191267601</v>
      </c>
      <c r="H215" s="31">
        <f t="shared" si="45"/>
        <v>533.90938088371308</v>
      </c>
      <c r="I215" s="34">
        <f t="shared" si="46"/>
        <v>173</v>
      </c>
    </row>
    <row r="216" spans="2:9" x14ac:dyDescent="0.4">
      <c r="B216">
        <v>174</v>
      </c>
      <c r="C216" s="40">
        <v>193000</v>
      </c>
      <c r="D216" s="32">
        <f t="shared" si="42"/>
        <v>1.7034476000000002E-5</v>
      </c>
      <c r="E216" s="31">
        <f t="shared" si="43"/>
        <v>173.993166286768</v>
      </c>
      <c r="F216" s="41">
        <v>0.28999999999999998</v>
      </c>
      <c r="G216" s="31">
        <f t="shared" si="44"/>
        <v>713.09675446760571</v>
      </c>
      <c r="H216" s="31">
        <f t="shared" si="45"/>
        <v>539.10358818083773</v>
      </c>
      <c r="I216" s="34">
        <f t="shared" si="46"/>
        <v>174</v>
      </c>
    </row>
    <row r="217" spans="2:9" x14ac:dyDescent="0.4">
      <c r="B217">
        <v>175</v>
      </c>
      <c r="C217" s="40">
        <v>193000</v>
      </c>
      <c r="D217" s="32">
        <f t="shared" si="42"/>
        <v>1.7037950000000002E-5</v>
      </c>
      <c r="E217" s="31">
        <f t="shared" si="43"/>
        <v>173.57771992187497</v>
      </c>
      <c r="F217" s="41">
        <v>0.28999999999999998</v>
      </c>
      <c r="G217" s="31">
        <f t="shared" si="44"/>
        <v>717.87362570422545</v>
      </c>
      <c r="H217" s="31">
        <f t="shared" si="45"/>
        <v>544.29590578235047</v>
      </c>
      <c r="I217" s="34">
        <f t="shared" si="46"/>
        <v>175</v>
      </c>
    </row>
    <row r="218" spans="2:9" x14ac:dyDescent="0.4">
      <c r="B218">
        <v>176</v>
      </c>
      <c r="C218" s="40">
        <v>193000</v>
      </c>
      <c r="D218" s="32">
        <f t="shared" si="42"/>
        <v>1.7041424000000002E-5</v>
      </c>
      <c r="E218" s="31">
        <f t="shared" si="43"/>
        <v>173.166030163968</v>
      </c>
      <c r="F218" s="41">
        <v>0.28999999999999998</v>
      </c>
      <c r="G218" s="31">
        <f t="shared" si="44"/>
        <v>722.65238562253523</v>
      </c>
      <c r="H218" s="31">
        <f t="shared" si="45"/>
        <v>549.48635545856723</v>
      </c>
      <c r="I218" s="34">
        <f t="shared" si="46"/>
        <v>176</v>
      </c>
    </row>
    <row r="219" spans="2:9" x14ac:dyDescent="0.4">
      <c r="B219">
        <v>177</v>
      </c>
      <c r="C219" s="40">
        <v>193000</v>
      </c>
      <c r="D219" s="32">
        <f t="shared" si="42"/>
        <v>1.7044898000000001E-5</v>
      </c>
      <c r="E219" s="31">
        <f t="shared" si="43"/>
        <v>172.75807529656299</v>
      </c>
      <c r="F219" s="41">
        <v>0.28999999999999998</v>
      </c>
      <c r="G219" s="31">
        <f t="shared" si="44"/>
        <v>727.4330342225353</v>
      </c>
      <c r="H219" s="31">
        <f t="shared" si="45"/>
        <v>554.67495892597231</v>
      </c>
      <c r="I219" s="34">
        <f t="shared" si="46"/>
        <v>177</v>
      </c>
    </row>
    <row r="220" spans="2:9" x14ac:dyDescent="0.4">
      <c r="B220">
        <v>178</v>
      </c>
      <c r="C220" s="40">
        <v>193000</v>
      </c>
      <c r="D220" s="32">
        <f t="shared" si="42"/>
        <v>1.7048372000000001E-5</v>
      </c>
      <c r="E220" s="31">
        <f t="shared" si="43"/>
        <v>172.35383365700798</v>
      </c>
      <c r="F220" s="41">
        <v>0.28999999999999998</v>
      </c>
      <c r="G220" s="31">
        <f t="shared" si="44"/>
        <v>732.21557150422552</v>
      </c>
      <c r="H220" s="31">
        <f t="shared" si="45"/>
        <v>559.86173784721757</v>
      </c>
      <c r="I220" s="34">
        <f t="shared" si="46"/>
        <v>178</v>
      </c>
    </row>
    <row r="221" spans="2:9" x14ac:dyDescent="0.4">
      <c r="B221">
        <v>179</v>
      </c>
      <c r="C221" s="40">
        <v>193000</v>
      </c>
      <c r="D221" s="32">
        <f t="shared" si="42"/>
        <v>1.7051846000000001E-5</v>
      </c>
      <c r="E221" s="31">
        <f t="shared" si="43"/>
        <v>171.95328363648298</v>
      </c>
      <c r="F221" s="41">
        <v>0.28999999999999998</v>
      </c>
      <c r="G221" s="31">
        <f t="shared" si="44"/>
        <v>736.99999746760568</v>
      </c>
      <c r="H221" s="31">
        <f t="shared" si="45"/>
        <v>565.0467138311227</v>
      </c>
      <c r="I221" s="34">
        <f t="shared" si="46"/>
        <v>179</v>
      </c>
    </row>
    <row r="222" spans="2:9" x14ac:dyDescent="0.4">
      <c r="B222">
        <v>180</v>
      </c>
      <c r="C222" s="40">
        <v>193000</v>
      </c>
      <c r="D222" s="32">
        <f t="shared" si="42"/>
        <v>1.7055320000000001E-5</v>
      </c>
      <c r="E222" s="31">
        <f t="shared" si="43"/>
        <v>171.55640367999996</v>
      </c>
      <c r="F222" s="41">
        <v>0.28999999999999998</v>
      </c>
      <c r="G222" s="31">
        <f t="shared" si="44"/>
        <v>741.78631211267611</v>
      </c>
      <c r="H222" s="31">
        <f t="shared" si="45"/>
        <v>570.22990843267621</v>
      </c>
      <c r="I222" s="34">
        <f t="shared" si="46"/>
        <v>180</v>
      </c>
    </row>
    <row r="223" spans="2:9" x14ac:dyDescent="0.4">
      <c r="B223">
        <v>181</v>
      </c>
      <c r="C223" s="40">
        <v>193000</v>
      </c>
      <c r="D223" s="32">
        <f t="shared" si="42"/>
        <v>1.7058794E-5</v>
      </c>
      <c r="E223" s="31">
        <f t="shared" si="43"/>
        <v>171.16317228640298</v>
      </c>
      <c r="F223" s="41">
        <v>0.28999999999999998</v>
      </c>
      <c r="G223" s="31">
        <f t="shared" si="44"/>
        <v>746.5745154394366</v>
      </c>
      <c r="H223" s="31">
        <f t="shared" si="45"/>
        <v>575.41134315303361</v>
      </c>
      <c r="I223" s="34">
        <f t="shared" si="46"/>
        <v>181</v>
      </c>
    </row>
    <row r="224" spans="2:9" x14ac:dyDescent="0.4">
      <c r="B224">
        <v>182</v>
      </c>
      <c r="C224" s="40">
        <v>193000</v>
      </c>
      <c r="D224" s="32">
        <f t="shared" si="42"/>
        <v>1.7062268E-5</v>
      </c>
      <c r="E224" s="31">
        <f t="shared" si="43"/>
        <v>170.77356800836799</v>
      </c>
      <c r="F224" s="41">
        <v>0.28999999999999998</v>
      </c>
      <c r="G224" s="31">
        <f t="shared" si="44"/>
        <v>751.36460744788724</v>
      </c>
      <c r="H224" s="31">
        <f t="shared" si="45"/>
        <v>580.59103943951925</v>
      </c>
      <c r="I224" s="34">
        <f t="shared" si="46"/>
        <v>182</v>
      </c>
    </row>
    <row r="225" spans="2:9" x14ac:dyDescent="0.4">
      <c r="B225">
        <v>183</v>
      </c>
      <c r="C225" s="40">
        <v>193000</v>
      </c>
      <c r="D225" s="32">
        <f t="shared" si="42"/>
        <v>1.7065742E-5</v>
      </c>
      <c r="E225" s="31">
        <f t="shared" si="43"/>
        <v>170.387569452403</v>
      </c>
      <c r="F225" s="41">
        <v>0.28999999999999998</v>
      </c>
      <c r="G225" s="31">
        <f t="shared" si="44"/>
        <v>756.15658813802827</v>
      </c>
      <c r="H225" s="31">
        <f t="shared" si="45"/>
        <v>585.76901868562527</v>
      </c>
      <c r="I225" s="34">
        <f t="shared" si="46"/>
        <v>183</v>
      </c>
    </row>
    <row r="226" spans="2:9" x14ac:dyDescent="0.4">
      <c r="B226">
        <v>184</v>
      </c>
      <c r="C226" s="40">
        <v>193000</v>
      </c>
      <c r="D226" s="32">
        <f t="shared" si="42"/>
        <v>1.7069216E-5</v>
      </c>
      <c r="E226" s="31">
        <f t="shared" si="43"/>
        <v>170.00515527884798</v>
      </c>
      <c r="F226" s="41">
        <v>0.28999999999999998</v>
      </c>
      <c r="G226" s="31">
        <f t="shared" si="44"/>
        <v>760.95045750985923</v>
      </c>
      <c r="H226" s="31">
        <f t="shared" si="45"/>
        <v>590.94530223101128</v>
      </c>
      <c r="I226" s="34">
        <f t="shared" si="46"/>
        <v>184</v>
      </c>
    </row>
    <row r="227" spans="2:9" x14ac:dyDescent="0.4">
      <c r="B227">
        <v>185</v>
      </c>
      <c r="C227" s="40">
        <v>193000</v>
      </c>
      <c r="D227" s="32">
        <f t="shared" si="42"/>
        <v>1.7072689999999999E-5</v>
      </c>
      <c r="E227" s="31">
        <f t="shared" si="43"/>
        <v>169.626304201875</v>
      </c>
      <c r="F227" s="41">
        <v>0.28999999999999998</v>
      </c>
      <c r="G227" s="31">
        <f t="shared" si="44"/>
        <v>765.74621556338036</v>
      </c>
      <c r="H227" s="31">
        <f t="shared" si="45"/>
        <v>596.11991136150539</v>
      </c>
      <c r="I227" s="34">
        <f t="shared" si="46"/>
        <v>185</v>
      </c>
    </row>
    <row r="228" spans="2:9" x14ac:dyDescent="0.4">
      <c r="B228">
        <v>186</v>
      </c>
      <c r="C228" s="40">
        <v>193000</v>
      </c>
      <c r="D228" s="32">
        <f t="shared" si="42"/>
        <v>1.7076163999999999E-5</v>
      </c>
      <c r="E228" s="31">
        <f t="shared" si="43"/>
        <v>169.25099498948799</v>
      </c>
      <c r="F228" s="41">
        <v>0.28999999999999998</v>
      </c>
      <c r="G228" s="31">
        <f t="shared" si="44"/>
        <v>770.54386229859153</v>
      </c>
      <c r="H228" s="31">
        <f t="shared" si="45"/>
        <v>601.29286730910349</v>
      </c>
      <c r="I228" s="34">
        <f t="shared" si="46"/>
        <v>186</v>
      </c>
    </row>
    <row r="229" spans="2:9" x14ac:dyDescent="0.4">
      <c r="B229">
        <v>187</v>
      </c>
      <c r="C229" s="40">
        <v>193000</v>
      </c>
      <c r="D229" s="32">
        <f t="shared" si="42"/>
        <v>1.7079637999999999E-5</v>
      </c>
      <c r="E229" s="31">
        <f t="shared" si="43"/>
        <v>168.87920646352299</v>
      </c>
      <c r="F229" s="41">
        <v>0.28999999999999998</v>
      </c>
      <c r="G229" s="31">
        <f t="shared" si="44"/>
        <v>775.34339771549287</v>
      </c>
      <c r="H229" s="31">
        <f t="shared" si="45"/>
        <v>606.46419125196985</v>
      </c>
      <c r="I229" s="34">
        <f t="shared" si="46"/>
        <v>187</v>
      </c>
    </row>
    <row r="230" spans="2:9" x14ac:dyDescent="0.4">
      <c r="B230">
        <v>188</v>
      </c>
      <c r="C230" s="40">
        <v>193000</v>
      </c>
      <c r="D230" s="32">
        <f t="shared" si="42"/>
        <v>1.7083112000000002E-5</v>
      </c>
      <c r="E230" s="31">
        <f t="shared" si="43"/>
        <v>168.51091749964797</v>
      </c>
      <c r="F230" s="41">
        <v>0.28999999999999998</v>
      </c>
      <c r="G230" s="31">
        <f t="shared" si="44"/>
        <v>780.14482181408471</v>
      </c>
      <c r="H230" s="31">
        <f t="shared" si="45"/>
        <v>611.63390431443668</v>
      </c>
      <c r="I230" s="34">
        <f t="shared" si="46"/>
        <v>188</v>
      </c>
    </row>
    <row r="231" spans="2:9" x14ac:dyDescent="0.4">
      <c r="B231">
        <v>189</v>
      </c>
      <c r="C231" s="40">
        <v>193000</v>
      </c>
      <c r="D231" s="32">
        <f t="shared" si="42"/>
        <v>1.7086586000000002E-5</v>
      </c>
      <c r="E231" s="31">
        <f t="shared" si="43"/>
        <v>168.14610702736297</v>
      </c>
      <c r="F231" s="41">
        <v>0.28999999999999998</v>
      </c>
      <c r="G231" s="31">
        <f t="shared" si="44"/>
        <v>784.94813459436637</v>
      </c>
      <c r="H231" s="31">
        <f t="shared" si="45"/>
        <v>616.80202756700339</v>
      </c>
      <c r="I231" s="34">
        <f t="shared" si="46"/>
        <v>189</v>
      </c>
    </row>
    <row r="232" spans="2:9" x14ac:dyDescent="0.4">
      <c r="B232">
        <v>190</v>
      </c>
      <c r="C232" s="40">
        <v>193000</v>
      </c>
      <c r="D232" s="32">
        <f t="shared" si="42"/>
        <v>1.7090060000000002E-5</v>
      </c>
      <c r="E232" s="31">
        <f t="shared" si="43"/>
        <v>167.78475403000002</v>
      </c>
      <c r="F232" s="41">
        <v>0.28999999999999998</v>
      </c>
      <c r="G232" s="31">
        <f t="shared" si="44"/>
        <v>789.75333605633807</v>
      </c>
      <c r="H232" s="31">
        <f t="shared" si="45"/>
        <v>621.96858202633803</v>
      </c>
      <c r="I232" s="34">
        <f t="shared" si="46"/>
        <v>190</v>
      </c>
    </row>
    <row r="233" spans="2:9" x14ac:dyDescent="0.4">
      <c r="B233">
        <v>191</v>
      </c>
      <c r="C233" s="40">
        <v>193000</v>
      </c>
      <c r="D233" s="32">
        <f t="shared" si="42"/>
        <v>1.7093534000000001E-5</v>
      </c>
      <c r="E233" s="31">
        <f t="shared" si="43"/>
        <v>167.42683754472301</v>
      </c>
      <c r="F233" s="41">
        <v>0.28999999999999998</v>
      </c>
      <c r="G233" s="31">
        <f t="shared" si="44"/>
        <v>794.56042620000017</v>
      </c>
      <c r="H233" s="31">
        <f t="shared" si="45"/>
        <v>627.13358865527721</v>
      </c>
      <c r="I233" s="34">
        <f t="shared" si="46"/>
        <v>191</v>
      </c>
    </row>
    <row r="234" spans="2:9" x14ac:dyDescent="0.4">
      <c r="B234">
        <v>192</v>
      </c>
      <c r="C234" s="40">
        <v>193000</v>
      </c>
      <c r="D234" s="32">
        <f t="shared" si="42"/>
        <v>1.7097008000000001E-5</v>
      </c>
      <c r="E234" s="31">
        <f t="shared" si="43"/>
        <v>167.07233666252802</v>
      </c>
      <c r="F234" s="41">
        <v>0.28999999999999998</v>
      </c>
      <c r="G234" s="31">
        <f t="shared" si="44"/>
        <v>799.36940502535219</v>
      </c>
      <c r="H234" s="31">
        <f t="shared" si="45"/>
        <v>632.29706836282412</v>
      </c>
      <c r="I234" s="34">
        <f t="shared" si="46"/>
        <v>192</v>
      </c>
    </row>
    <row r="235" spans="2:9" x14ac:dyDescent="0.4">
      <c r="B235">
        <v>193</v>
      </c>
      <c r="C235" s="40">
        <v>193000</v>
      </c>
      <c r="D235" s="32">
        <f t="shared" si="42"/>
        <v>1.7100482000000001E-5</v>
      </c>
      <c r="E235" s="31">
        <f t="shared" si="43"/>
        <v>166.72123052824301</v>
      </c>
      <c r="F235" s="41">
        <v>0.28999999999999998</v>
      </c>
      <c r="G235" s="31">
        <f t="shared" si="44"/>
        <v>804.1802725323945</v>
      </c>
      <c r="H235" s="31">
        <f t="shared" si="45"/>
        <v>637.45904200415146</v>
      </c>
      <c r="I235" s="34">
        <f t="shared" si="46"/>
        <v>193</v>
      </c>
    </row>
    <row r="236" spans="2:9" x14ac:dyDescent="0.4">
      <c r="B236">
        <v>194</v>
      </c>
      <c r="C236" s="40">
        <v>193000</v>
      </c>
      <c r="D236" s="32">
        <f t="shared" si="42"/>
        <v>1.7103956000000001E-5</v>
      </c>
      <c r="E236" s="31">
        <f t="shared" si="43"/>
        <v>166.37349834052799</v>
      </c>
      <c r="F236" s="41">
        <v>0.28999999999999998</v>
      </c>
      <c r="G236" s="31">
        <f t="shared" si="44"/>
        <v>808.99302872112685</v>
      </c>
      <c r="H236" s="31">
        <f t="shared" si="45"/>
        <v>642.61953038059892</v>
      </c>
      <c r="I236" s="34">
        <f t="shared" si="46"/>
        <v>194</v>
      </c>
    </row>
    <row r="237" spans="2:9" x14ac:dyDescent="0.4">
      <c r="B237">
        <v>195</v>
      </c>
      <c r="C237" s="40">
        <v>193000</v>
      </c>
      <c r="D237" s="32">
        <f t="shared" si="42"/>
        <v>1.710743E-5</v>
      </c>
      <c r="E237" s="31">
        <f t="shared" si="43"/>
        <v>166.02911935187498</v>
      </c>
      <c r="F237" s="41">
        <v>0.28999999999999998</v>
      </c>
      <c r="G237" s="31">
        <f t="shared" si="44"/>
        <v>813.80767359154947</v>
      </c>
      <c r="H237" s="31">
        <f t="shared" si="45"/>
        <v>647.77855423967446</v>
      </c>
      <c r="I237" s="34">
        <f t="shared" si="46"/>
        <v>195</v>
      </c>
    </row>
    <row r="238" spans="2:9" x14ac:dyDescent="0.4">
      <c r="B238">
        <v>196</v>
      </c>
      <c r="C238" s="40">
        <v>193000</v>
      </c>
      <c r="D238" s="32">
        <f t="shared" si="42"/>
        <v>1.7110904E-5</v>
      </c>
      <c r="E238" s="31">
        <f t="shared" si="43"/>
        <v>165.688072868608</v>
      </c>
      <c r="F238" s="41">
        <v>0.28999999999999998</v>
      </c>
      <c r="G238" s="31">
        <f t="shared" si="44"/>
        <v>818.62420714366192</v>
      </c>
      <c r="H238" s="31">
        <f t="shared" si="45"/>
        <v>652.93613427505397</v>
      </c>
      <c r="I238" s="34">
        <f t="shared" si="46"/>
        <v>196</v>
      </c>
    </row>
    <row r="239" spans="2:9" x14ac:dyDescent="0.4">
      <c r="B239">
        <v>197</v>
      </c>
      <c r="C239" s="40">
        <v>193000</v>
      </c>
      <c r="D239" s="32">
        <f t="shared" si="42"/>
        <v>1.7114378E-5</v>
      </c>
      <c r="E239" s="31">
        <f t="shared" si="43"/>
        <v>165.350338250883</v>
      </c>
      <c r="F239" s="41">
        <v>0.28999999999999998</v>
      </c>
      <c r="G239" s="31">
        <f t="shared" si="44"/>
        <v>823.44262937746487</v>
      </c>
      <c r="H239" s="31">
        <f t="shared" si="45"/>
        <v>658.09229112658181</v>
      </c>
      <c r="I239" s="34">
        <f t="shared" si="46"/>
        <v>197</v>
      </c>
    </row>
    <row r="240" spans="2:9" x14ac:dyDescent="0.4">
      <c r="B240">
        <v>198</v>
      </c>
      <c r="C240" s="40">
        <v>193000</v>
      </c>
      <c r="D240" s="32">
        <f t="shared" si="42"/>
        <v>1.7117852E-5</v>
      </c>
      <c r="E240" s="31">
        <f t="shared" si="43"/>
        <v>165.015894912688</v>
      </c>
      <c r="F240" s="41">
        <v>0.28999999999999998</v>
      </c>
      <c r="G240" s="31">
        <f t="shared" si="44"/>
        <v>828.26294029295775</v>
      </c>
      <c r="H240" s="31">
        <f t="shared" si="45"/>
        <v>663.24704538026981</v>
      </c>
      <c r="I240" s="34">
        <f t="shared" si="46"/>
        <v>198</v>
      </c>
    </row>
    <row r="241" spans="2:9" x14ac:dyDescent="0.4">
      <c r="B241">
        <v>199</v>
      </c>
      <c r="C241" s="40">
        <v>193000</v>
      </c>
      <c r="D241" s="32">
        <f t="shared" si="42"/>
        <v>1.7121325999999999E-5</v>
      </c>
      <c r="E241" s="31">
        <f t="shared" si="43"/>
        <v>164.68472232184303</v>
      </c>
      <c r="F241" s="41">
        <v>0.28999999999999998</v>
      </c>
      <c r="G241" s="31">
        <f t="shared" si="44"/>
        <v>833.08513989014079</v>
      </c>
      <c r="H241" s="31">
        <f t="shared" si="45"/>
        <v>668.40041756829783</v>
      </c>
      <c r="I241" s="34">
        <f t="shared" si="46"/>
        <v>199</v>
      </c>
    </row>
    <row r="242" spans="2:9" x14ac:dyDescent="0.4">
      <c r="B242">
        <v>200</v>
      </c>
      <c r="C242" s="40">
        <v>193000</v>
      </c>
      <c r="D242" s="32">
        <f t="shared" si="42"/>
        <v>1.7124799999999999E-5</v>
      </c>
      <c r="E242" s="31">
        <f t="shared" si="43"/>
        <v>164.35680000000002</v>
      </c>
      <c r="F242" s="41">
        <v>0.28999999999999998</v>
      </c>
      <c r="G242" s="31">
        <f t="shared" si="44"/>
        <v>837.90922816901423</v>
      </c>
      <c r="H242" s="31">
        <f t="shared" si="45"/>
        <v>673.55242816901421</v>
      </c>
      <c r="I242" s="34">
        <f t="shared" si="46"/>
        <v>200</v>
      </c>
    </row>
    <row r="243" spans="2:9" x14ac:dyDescent="0.4">
      <c r="B243">
        <v>201</v>
      </c>
      <c r="C243" s="40">
        <v>193000</v>
      </c>
      <c r="D243" s="32">
        <f t="shared" si="42"/>
        <v>1.7128273999999999E-5</v>
      </c>
      <c r="E243" s="31">
        <f t="shared" si="43"/>
        <v>164.032107522643</v>
      </c>
      <c r="F243" s="41">
        <v>0.28999999999999998</v>
      </c>
      <c r="G243" s="31">
        <f t="shared" si="44"/>
        <v>842.73520512957737</v>
      </c>
      <c r="H243" s="31">
        <f t="shared" si="45"/>
        <v>678.70309760693431</v>
      </c>
      <c r="I243" s="34">
        <f t="shared" si="46"/>
        <v>201</v>
      </c>
    </row>
    <row r="244" spans="2:9" x14ac:dyDescent="0.4">
      <c r="B244">
        <v>202</v>
      </c>
      <c r="C244" s="40">
        <v>193000</v>
      </c>
      <c r="D244" s="32">
        <f t="shared" si="42"/>
        <v>1.7131748000000002E-5</v>
      </c>
      <c r="E244" s="31">
        <f t="shared" si="43"/>
        <v>163.71062451908801</v>
      </c>
      <c r="F244" s="41">
        <v>0.28999999999999998</v>
      </c>
      <c r="G244" s="31">
        <f t="shared" si="44"/>
        <v>847.56307077183112</v>
      </c>
      <c r="H244" s="31">
        <f t="shared" si="45"/>
        <v>683.85244625274311</v>
      </c>
      <c r="I244" s="34">
        <f t="shared" si="46"/>
        <v>202</v>
      </c>
    </row>
    <row r="245" spans="2:9" x14ac:dyDescent="0.4">
      <c r="B245">
        <v>203</v>
      </c>
      <c r="C245" s="40">
        <v>193000</v>
      </c>
      <c r="D245" s="32">
        <f t="shared" si="42"/>
        <v>1.7135222000000002E-5</v>
      </c>
      <c r="E245" s="31">
        <f t="shared" si="43"/>
        <v>163.39233067248301</v>
      </c>
      <c r="F245" s="41">
        <v>0.28999999999999998</v>
      </c>
      <c r="G245" s="31">
        <f t="shared" si="44"/>
        <v>852.39282509577481</v>
      </c>
      <c r="H245" s="31">
        <f t="shared" si="45"/>
        <v>689.0004944232918</v>
      </c>
      <c r="I245" s="34">
        <f t="shared" si="46"/>
        <v>203</v>
      </c>
    </row>
    <row r="246" spans="2:9" x14ac:dyDescent="0.4">
      <c r="B246">
        <v>204</v>
      </c>
      <c r="C246" s="40">
        <v>193000</v>
      </c>
      <c r="D246" s="32">
        <f t="shared" si="42"/>
        <v>1.7138696000000001E-5</v>
      </c>
      <c r="E246" s="31">
        <f t="shared" si="43"/>
        <v>163.07720571980801</v>
      </c>
      <c r="F246" s="41">
        <v>0.28999999999999998</v>
      </c>
      <c r="G246" s="31">
        <f t="shared" si="44"/>
        <v>857.22446810140855</v>
      </c>
      <c r="H246" s="31">
        <f t="shared" si="45"/>
        <v>694.14726238160051</v>
      </c>
      <c r="I246" s="34">
        <f t="shared" si="46"/>
        <v>204</v>
      </c>
    </row>
    <row r="247" spans="2:9" x14ac:dyDescent="0.4">
      <c r="B247">
        <v>205</v>
      </c>
      <c r="C247" s="40">
        <v>193000</v>
      </c>
      <c r="D247" s="32">
        <f t="shared" si="42"/>
        <v>1.7142170000000001E-5</v>
      </c>
      <c r="E247" s="31">
        <f t="shared" si="43"/>
        <v>162.76522945187503</v>
      </c>
      <c r="F247" s="41">
        <v>0.28999999999999998</v>
      </c>
      <c r="G247" s="31">
        <f t="shared" si="44"/>
        <v>862.05799978873245</v>
      </c>
      <c r="H247" s="31">
        <f t="shared" si="45"/>
        <v>699.29277033685742</v>
      </c>
      <c r="I247" s="34">
        <f t="shared" si="46"/>
        <v>205</v>
      </c>
    </row>
    <row r="248" spans="2:9" x14ac:dyDescent="0.4">
      <c r="B248">
        <v>206</v>
      </c>
      <c r="C248" s="40">
        <v>193000</v>
      </c>
      <c r="D248" s="32">
        <f t="shared" si="42"/>
        <v>1.7145644000000001E-5</v>
      </c>
      <c r="E248" s="31">
        <f t="shared" si="43"/>
        <v>162.45638171332803</v>
      </c>
      <c r="F248" s="41">
        <v>0.28999999999999998</v>
      </c>
      <c r="G248" s="31">
        <f t="shared" si="44"/>
        <v>866.8934201577465</v>
      </c>
      <c r="H248" s="31">
        <f t="shared" si="45"/>
        <v>704.43703844441848</v>
      </c>
      <c r="I248" s="34">
        <f t="shared" si="46"/>
        <v>206</v>
      </c>
    </row>
    <row r="249" spans="2:9" x14ac:dyDescent="0.4">
      <c r="B249">
        <v>207</v>
      </c>
      <c r="C249" s="40">
        <v>193000</v>
      </c>
      <c r="D249" s="32">
        <f t="shared" si="42"/>
        <v>1.7149118000000001E-5</v>
      </c>
      <c r="E249" s="31">
        <f t="shared" si="43"/>
        <v>162.15064240264303</v>
      </c>
      <c r="F249" s="41">
        <v>0.28999999999999998</v>
      </c>
      <c r="G249" s="31">
        <f t="shared" si="44"/>
        <v>871.73072920845073</v>
      </c>
      <c r="H249" s="31">
        <f t="shared" si="45"/>
        <v>709.5800868058077</v>
      </c>
      <c r="I249" s="34">
        <f t="shared" si="46"/>
        <v>207</v>
      </c>
    </row>
    <row r="250" spans="2:9" x14ac:dyDescent="0.4">
      <c r="B250">
        <v>208</v>
      </c>
      <c r="C250" s="40">
        <v>193000</v>
      </c>
      <c r="D250" s="32">
        <f t="shared" si="42"/>
        <v>1.7152592000000001E-5</v>
      </c>
      <c r="E250" s="31">
        <f t="shared" si="43"/>
        <v>161.84799147212803</v>
      </c>
      <c r="F250" s="41">
        <v>0.28999999999999998</v>
      </c>
      <c r="G250" s="31">
        <f t="shared" si="44"/>
        <v>876.56992694084511</v>
      </c>
      <c r="H250" s="31">
        <f t="shared" si="45"/>
        <v>714.72193546871711</v>
      </c>
      <c r="I250" s="34">
        <f t="shared" si="46"/>
        <v>208</v>
      </c>
    </row>
    <row r="251" spans="2:9" x14ac:dyDescent="0.4">
      <c r="B251">
        <v>209</v>
      </c>
      <c r="C251" s="40">
        <v>193000</v>
      </c>
      <c r="D251" s="32">
        <f t="shared" si="42"/>
        <v>1.7156066E-5</v>
      </c>
      <c r="E251" s="31">
        <f t="shared" si="43"/>
        <v>161.54840892792296</v>
      </c>
      <c r="F251" s="41">
        <v>0.28999999999999998</v>
      </c>
      <c r="G251" s="31">
        <f t="shared" si="44"/>
        <v>881.41101335492965</v>
      </c>
      <c r="H251" s="31">
        <f t="shared" si="45"/>
        <v>719.86260442700666</v>
      </c>
      <c r="I251" s="34">
        <f t="shared" si="46"/>
        <v>209</v>
      </c>
    </row>
    <row r="252" spans="2:9" x14ac:dyDescent="0.4">
      <c r="B252">
        <v>210</v>
      </c>
      <c r="C252" s="40">
        <v>193000</v>
      </c>
      <c r="D252" s="32">
        <f t="shared" si="42"/>
        <v>1.715954E-5</v>
      </c>
      <c r="E252" s="31">
        <f t="shared" si="43"/>
        <v>161.25187482999996</v>
      </c>
      <c r="F252" s="41">
        <v>0.28999999999999998</v>
      </c>
      <c r="G252" s="31">
        <f t="shared" si="44"/>
        <v>886.25398845070436</v>
      </c>
      <c r="H252" s="31">
        <f t="shared" si="45"/>
        <v>725.00211362070445</v>
      </c>
      <c r="I252" s="34">
        <f t="shared" si="46"/>
        <v>210</v>
      </c>
    </row>
    <row r="253" spans="2:9" x14ac:dyDescent="0.4">
      <c r="B253">
        <v>211</v>
      </c>
      <c r="C253" s="40">
        <v>193000</v>
      </c>
      <c r="D253" s="32">
        <f t="shared" si="42"/>
        <v>1.7163014E-5</v>
      </c>
      <c r="E253" s="31">
        <f t="shared" si="43"/>
        <v>160.95836929216296</v>
      </c>
      <c r="F253" s="41">
        <v>0.28999999999999998</v>
      </c>
      <c r="G253" s="31">
        <f t="shared" si="44"/>
        <v>891.09885222816899</v>
      </c>
      <c r="H253" s="31">
        <f t="shared" si="45"/>
        <v>730.14048293600604</v>
      </c>
      <c r="I253" s="34">
        <f t="shared" si="46"/>
        <v>211</v>
      </c>
    </row>
    <row r="254" spans="2:9" x14ac:dyDescent="0.4">
      <c r="B254">
        <v>212</v>
      </c>
      <c r="C254" s="40">
        <v>193000</v>
      </c>
      <c r="D254" s="32">
        <f t="shared" si="42"/>
        <v>1.7166488E-5</v>
      </c>
      <c r="E254" s="31">
        <f t="shared" si="43"/>
        <v>160.66787248204798</v>
      </c>
      <c r="F254" s="41">
        <v>0.28999999999999998</v>
      </c>
      <c r="G254" s="31">
        <f t="shared" si="44"/>
        <v>895.94560468732402</v>
      </c>
      <c r="H254" s="31">
        <f t="shared" si="45"/>
        <v>735.27773220527604</v>
      </c>
      <c r="I254" s="34">
        <f t="shared" si="46"/>
        <v>212</v>
      </c>
    </row>
    <row r="255" spans="2:9" x14ac:dyDescent="0.4">
      <c r="B255">
        <v>213</v>
      </c>
      <c r="C255" s="40">
        <v>193000</v>
      </c>
      <c r="D255" s="32">
        <f t="shared" ref="D255:D318" si="47">(3.474*10^-9*B255+1.643*10^-5)</f>
        <v>1.7169961999999999E-5</v>
      </c>
      <c r="E255" s="31">
        <f t="shared" ref="E255:E318" si="48">(2.243*10^-9*B255^4-5.194*10^-6*B255^3+4.193*10^-3*B255^2-1.452*B255+325)</f>
        <v>160.38036462112296</v>
      </c>
      <c r="F255" s="41">
        <v>0.28999999999999998</v>
      </c>
      <c r="G255" s="31">
        <f t="shared" ref="G255:G318" si="49">C255*D255*(B255-$B$62)/(1-F255)</f>
        <v>900.79424582816898</v>
      </c>
      <c r="H255" s="31">
        <f t="shared" ref="H255:H318" si="50">IF(G255&gt;E255,G255-E255,0)</f>
        <v>740.41388120704596</v>
      </c>
      <c r="I255" s="34">
        <f t="shared" ref="I255:I318" si="51">IF(H255&gt;0,B255)</f>
        <v>213</v>
      </c>
    </row>
    <row r="256" spans="2:9" x14ac:dyDescent="0.4">
      <c r="B256">
        <v>214</v>
      </c>
      <c r="C256" s="40">
        <v>193000</v>
      </c>
      <c r="D256" s="32">
        <f t="shared" si="47"/>
        <v>1.7173435999999999E-5</v>
      </c>
      <c r="E256" s="31">
        <f t="shared" si="48"/>
        <v>160.09582598468799</v>
      </c>
      <c r="F256" s="41">
        <v>0.28999999999999998</v>
      </c>
      <c r="G256" s="31">
        <f t="shared" si="49"/>
        <v>905.64477565070422</v>
      </c>
      <c r="H256" s="31">
        <f t="shared" si="50"/>
        <v>745.54894966601626</v>
      </c>
      <c r="I256" s="34">
        <f t="shared" si="51"/>
        <v>214</v>
      </c>
    </row>
    <row r="257" spans="2:9" x14ac:dyDescent="0.4">
      <c r="B257">
        <v>215</v>
      </c>
      <c r="C257" s="40">
        <v>193000</v>
      </c>
      <c r="D257" s="32">
        <f t="shared" si="47"/>
        <v>1.7176909999999999E-5</v>
      </c>
      <c r="E257" s="31">
        <f t="shared" si="48"/>
        <v>159.81423690187498</v>
      </c>
      <c r="F257" s="41">
        <v>0.28999999999999998</v>
      </c>
      <c r="G257" s="31">
        <f t="shared" si="49"/>
        <v>910.4971941549295</v>
      </c>
      <c r="H257" s="31">
        <f t="shared" si="50"/>
        <v>750.6829572530545</v>
      </c>
      <c r="I257" s="34">
        <f t="shared" si="51"/>
        <v>215</v>
      </c>
    </row>
    <row r="258" spans="2:9" x14ac:dyDescent="0.4">
      <c r="B258">
        <v>216</v>
      </c>
      <c r="C258" s="40">
        <v>193000</v>
      </c>
      <c r="D258" s="32">
        <f t="shared" si="47"/>
        <v>1.7180384000000002E-5</v>
      </c>
      <c r="E258" s="31">
        <f t="shared" si="48"/>
        <v>159.53557775564798</v>
      </c>
      <c r="F258" s="41">
        <v>0.28999999999999998</v>
      </c>
      <c r="G258" s="31">
        <f t="shared" si="49"/>
        <v>915.35150134084529</v>
      </c>
      <c r="H258" s="31">
        <f t="shared" si="50"/>
        <v>755.81592358519731</v>
      </c>
      <c r="I258" s="34">
        <f t="shared" si="51"/>
        <v>216</v>
      </c>
    </row>
    <row r="259" spans="2:9" x14ac:dyDescent="0.4">
      <c r="B259">
        <v>217</v>
      </c>
      <c r="C259" s="40">
        <v>193000</v>
      </c>
      <c r="D259" s="32">
        <f t="shared" si="47"/>
        <v>1.7183858000000002E-5</v>
      </c>
      <c r="E259" s="31">
        <f t="shared" si="48"/>
        <v>159.25982898280299</v>
      </c>
      <c r="F259" s="41">
        <v>0.28999999999999998</v>
      </c>
      <c r="G259" s="31">
        <f t="shared" si="49"/>
        <v>920.2076972084509</v>
      </c>
      <c r="H259" s="31">
        <f t="shared" si="50"/>
        <v>760.94786822564788</v>
      </c>
      <c r="I259" s="34">
        <f t="shared" si="51"/>
        <v>217</v>
      </c>
    </row>
    <row r="260" spans="2:9" x14ac:dyDescent="0.4">
      <c r="B260">
        <v>218</v>
      </c>
      <c r="C260" s="40">
        <v>193000</v>
      </c>
      <c r="D260" s="32">
        <f t="shared" si="47"/>
        <v>1.7187332000000001E-5</v>
      </c>
      <c r="E260" s="31">
        <f t="shared" si="48"/>
        <v>158.98697107396799</v>
      </c>
      <c r="F260" s="41">
        <v>0.28999999999999998</v>
      </c>
      <c r="G260" s="31">
        <f t="shared" si="49"/>
        <v>925.06578175774655</v>
      </c>
      <c r="H260" s="31">
        <f t="shared" si="50"/>
        <v>766.07881068377856</v>
      </c>
      <c r="I260" s="34">
        <f t="shared" si="51"/>
        <v>218</v>
      </c>
    </row>
    <row r="261" spans="2:9" x14ac:dyDescent="0.4">
      <c r="B261">
        <v>219</v>
      </c>
      <c r="C261" s="40">
        <v>193000</v>
      </c>
      <c r="D261" s="32">
        <f t="shared" si="47"/>
        <v>1.7190806000000001E-5</v>
      </c>
      <c r="E261" s="31">
        <f t="shared" si="48"/>
        <v>158.71698457360299</v>
      </c>
      <c r="F261" s="41">
        <v>0.28999999999999998</v>
      </c>
      <c r="G261" s="31">
        <f t="shared" si="49"/>
        <v>929.92575498873248</v>
      </c>
      <c r="H261" s="31">
        <f t="shared" si="50"/>
        <v>771.20877041512949</v>
      </c>
      <c r="I261" s="34">
        <f t="shared" si="51"/>
        <v>219</v>
      </c>
    </row>
    <row r="262" spans="2:9" x14ac:dyDescent="0.4">
      <c r="B262">
        <v>220</v>
      </c>
      <c r="C262" s="40">
        <v>193000</v>
      </c>
      <c r="D262" s="32">
        <f t="shared" si="47"/>
        <v>1.7194280000000001E-5</v>
      </c>
      <c r="E262" s="31">
        <f t="shared" si="48"/>
        <v>158.44985007999998</v>
      </c>
      <c r="F262" s="41">
        <v>0.28999999999999998</v>
      </c>
      <c r="G262" s="31">
        <f t="shared" si="49"/>
        <v>934.78761690140868</v>
      </c>
      <c r="H262" s="31">
        <f t="shared" si="50"/>
        <v>776.33776682140865</v>
      </c>
      <c r="I262" s="34">
        <f t="shared" si="51"/>
        <v>220</v>
      </c>
    </row>
    <row r="263" spans="2:9" x14ac:dyDescent="0.4">
      <c r="B263">
        <v>221</v>
      </c>
      <c r="C263" s="40">
        <v>193000</v>
      </c>
      <c r="D263" s="32">
        <f t="shared" si="47"/>
        <v>1.7197754000000001E-5</v>
      </c>
      <c r="E263" s="31">
        <f t="shared" si="48"/>
        <v>158.185548245283</v>
      </c>
      <c r="F263" s="41">
        <v>0.28999999999999998</v>
      </c>
      <c r="G263" s="31">
        <f t="shared" si="49"/>
        <v>939.65136749577471</v>
      </c>
      <c r="H263" s="31">
        <f t="shared" si="50"/>
        <v>781.46581925049168</v>
      </c>
      <c r="I263" s="34">
        <f t="shared" si="51"/>
        <v>221</v>
      </c>
    </row>
    <row r="264" spans="2:9" x14ac:dyDescent="0.4">
      <c r="B264">
        <v>222</v>
      </c>
      <c r="C264" s="40">
        <v>193000</v>
      </c>
      <c r="D264" s="32">
        <f t="shared" si="47"/>
        <v>1.7201228000000001E-5</v>
      </c>
      <c r="E264" s="31">
        <f t="shared" si="48"/>
        <v>157.92405977540801</v>
      </c>
      <c r="F264" s="41">
        <v>0.28999999999999998</v>
      </c>
      <c r="G264" s="31">
        <f t="shared" si="49"/>
        <v>944.51700677183101</v>
      </c>
      <c r="H264" s="31">
        <f t="shared" si="50"/>
        <v>786.59294699642305</v>
      </c>
      <c r="I264" s="34">
        <f t="shared" si="51"/>
        <v>222</v>
      </c>
    </row>
    <row r="265" spans="2:9" x14ac:dyDescent="0.4">
      <c r="B265">
        <v>223</v>
      </c>
      <c r="C265" s="40">
        <v>193000</v>
      </c>
      <c r="D265" s="32">
        <f t="shared" si="47"/>
        <v>1.7204702E-5</v>
      </c>
      <c r="E265" s="31">
        <f t="shared" si="48"/>
        <v>157.66536543016298</v>
      </c>
      <c r="F265" s="41">
        <v>0.28999999999999998</v>
      </c>
      <c r="G265" s="31">
        <f t="shared" si="49"/>
        <v>949.38453472957758</v>
      </c>
      <c r="H265" s="31">
        <f t="shared" si="50"/>
        <v>791.7191692994146</v>
      </c>
      <c r="I265" s="34">
        <f t="shared" si="51"/>
        <v>223</v>
      </c>
    </row>
    <row r="266" spans="2:9" x14ac:dyDescent="0.4">
      <c r="B266">
        <v>224</v>
      </c>
      <c r="C266" s="40">
        <v>193000</v>
      </c>
      <c r="D266" s="32">
        <f t="shared" si="47"/>
        <v>1.7208176E-5</v>
      </c>
      <c r="E266" s="31">
        <f t="shared" si="48"/>
        <v>157.40944602316799</v>
      </c>
      <c r="F266" s="41">
        <v>0.28999999999999998</v>
      </c>
      <c r="G266" s="31">
        <f t="shared" si="49"/>
        <v>954.2539513690142</v>
      </c>
      <c r="H266" s="31">
        <f t="shared" si="50"/>
        <v>796.84450534584619</v>
      </c>
      <c r="I266" s="34">
        <f t="shared" si="51"/>
        <v>224</v>
      </c>
    </row>
    <row r="267" spans="2:9" x14ac:dyDescent="0.4">
      <c r="B267">
        <v>225</v>
      </c>
      <c r="C267" s="40">
        <v>193000</v>
      </c>
      <c r="D267" s="32">
        <f t="shared" si="47"/>
        <v>1.721165E-5</v>
      </c>
      <c r="E267" s="31">
        <f t="shared" si="48"/>
        <v>157.15628242187501</v>
      </c>
      <c r="F267" s="41">
        <v>0.28999999999999998</v>
      </c>
      <c r="G267" s="31">
        <f t="shared" si="49"/>
        <v>959.12525669014087</v>
      </c>
      <c r="H267" s="31">
        <f t="shared" si="50"/>
        <v>801.96897426826581</v>
      </c>
      <c r="I267" s="34">
        <f t="shared" si="51"/>
        <v>225</v>
      </c>
    </row>
    <row r="268" spans="2:9" x14ac:dyDescent="0.4">
      <c r="B268">
        <v>226</v>
      </c>
      <c r="C268" s="40">
        <v>193000</v>
      </c>
      <c r="D268" s="32">
        <f t="shared" si="47"/>
        <v>1.7215124E-5</v>
      </c>
      <c r="E268" s="31">
        <f t="shared" si="48"/>
        <v>156.90585554756802</v>
      </c>
      <c r="F268" s="41">
        <v>0.28999999999999998</v>
      </c>
      <c r="G268" s="31">
        <f t="shared" si="49"/>
        <v>963.9984506929577</v>
      </c>
      <c r="H268" s="31">
        <f t="shared" si="50"/>
        <v>807.09259514538962</v>
      </c>
      <c r="I268" s="34">
        <f t="shared" si="51"/>
        <v>226</v>
      </c>
    </row>
    <row r="269" spans="2:9" x14ac:dyDescent="0.4">
      <c r="B269">
        <v>227</v>
      </c>
      <c r="C269" s="40">
        <v>193000</v>
      </c>
      <c r="D269" s="32">
        <f t="shared" si="47"/>
        <v>1.7218597999999999E-5</v>
      </c>
      <c r="E269" s="31">
        <f t="shared" si="48"/>
        <v>156.658146375363</v>
      </c>
      <c r="F269" s="41">
        <v>0.28999999999999998</v>
      </c>
      <c r="G269" s="31">
        <f t="shared" si="49"/>
        <v>968.8735333774647</v>
      </c>
      <c r="H269" s="31">
        <f t="shared" si="50"/>
        <v>812.21538700210169</v>
      </c>
      <c r="I269" s="34">
        <f t="shared" si="51"/>
        <v>227</v>
      </c>
    </row>
    <row r="270" spans="2:9" x14ac:dyDescent="0.4">
      <c r="B270">
        <v>228</v>
      </c>
      <c r="C270" s="40">
        <v>193000</v>
      </c>
      <c r="D270" s="32">
        <f t="shared" si="47"/>
        <v>1.7222071999999999E-5</v>
      </c>
      <c r="E270" s="31">
        <f t="shared" si="48"/>
        <v>156.41313593420801</v>
      </c>
      <c r="F270" s="41">
        <v>0.28999999999999998</v>
      </c>
      <c r="G270" s="31">
        <f t="shared" si="49"/>
        <v>973.75050474366196</v>
      </c>
      <c r="H270" s="31">
        <f t="shared" si="50"/>
        <v>817.33736880945389</v>
      </c>
      <c r="I270" s="34">
        <f t="shared" si="51"/>
        <v>228</v>
      </c>
    </row>
    <row r="271" spans="2:9" x14ac:dyDescent="0.4">
      <c r="B271">
        <v>229</v>
      </c>
      <c r="C271" s="40">
        <v>193000</v>
      </c>
      <c r="D271" s="32">
        <f t="shared" si="47"/>
        <v>1.7225545999999999E-5</v>
      </c>
      <c r="E271" s="31">
        <f t="shared" si="48"/>
        <v>156.17080530688301</v>
      </c>
      <c r="F271" s="41">
        <v>0.28999999999999998</v>
      </c>
      <c r="G271" s="31">
        <f t="shared" si="49"/>
        <v>978.62936479154939</v>
      </c>
      <c r="H271" s="31">
        <f t="shared" si="50"/>
        <v>822.45855948466635</v>
      </c>
      <c r="I271" s="34">
        <f t="shared" si="51"/>
        <v>229</v>
      </c>
    </row>
    <row r="272" spans="2:9" x14ac:dyDescent="0.4">
      <c r="B272">
        <v>230</v>
      </c>
      <c r="C272" s="40">
        <v>193000</v>
      </c>
      <c r="D272" s="32">
        <f t="shared" si="47"/>
        <v>1.7229020000000002E-5</v>
      </c>
      <c r="E272" s="31">
        <f t="shared" si="48"/>
        <v>155.93113563000003</v>
      </c>
      <c r="F272" s="41">
        <v>0.28999999999999998</v>
      </c>
      <c r="G272" s="31">
        <f t="shared" si="49"/>
        <v>983.51011352112687</v>
      </c>
      <c r="H272" s="31">
        <f t="shared" si="50"/>
        <v>827.5789778911269</v>
      </c>
      <c r="I272" s="34">
        <f t="shared" si="51"/>
        <v>230</v>
      </c>
    </row>
    <row r="273" spans="2:9" x14ac:dyDescent="0.4">
      <c r="B273">
        <v>231</v>
      </c>
      <c r="C273" s="40">
        <v>193000</v>
      </c>
      <c r="D273" s="32">
        <f t="shared" si="47"/>
        <v>1.7232494000000002E-5</v>
      </c>
      <c r="E273" s="31">
        <f t="shared" si="48"/>
        <v>155.69410809400301</v>
      </c>
      <c r="F273" s="41">
        <v>0.28999999999999998</v>
      </c>
      <c r="G273" s="31">
        <f t="shared" si="49"/>
        <v>988.39275093239451</v>
      </c>
      <c r="H273" s="31">
        <f t="shared" si="50"/>
        <v>832.69864283839149</v>
      </c>
      <c r="I273" s="34">
        <f t="shared" si="51"/>
        <v>231</v>
      </c>
    </row>
    <row r="274" spans="2:9" x14ac:dyDescent="0.4">
      <c r="B274">
        <v>232</v>
      </c>
      <c r="C274" s="40">
        <v>193000</v>
      </c>
      <c r="D274" s="32">
        <f t="shared" si="47"/>
        <v>1.7235968000000001E-5</v>
      </c>
      <c r="E274" s="31">
        <f t="shared" si="48"/>
        <v>155.45970394316799</v>
      </c>
      <c r="F274" s="41">
        <v>0.28999999999999998</v>
      </c>
      <c r="G274" s="31">
        <f t="shared" si="49"/>
        <v>993.2772770253523</v>
      </c>
      <c r="H274" s="31">
        <f t="shared" si="50"/>
        <v>837.81757308218425</v>
      </c>
      <c r="I274" s="34">
        <f t="shared" si="51"/>
        <v>232</v>
      </c>
    </row>
    <row r="275" spans="2:9" x14ac:dyDescent="0.4">
      <c r="B275">
        <v>233</v>
      </c>
      <c r="C275" s="40">
        <v>193000</v>
      </c>
      <c r="D275" s="32">
        <f t="shared" si="47"/>
        <v>1.7239442000000001E-5</v>
      </c>
      <c r="E275" s="31">
        <f t="shared" si="48"/>
        <v>155.22790447560303</v>
      </c>
      <c r="F275" s="41">
        <v>0.28999999999999998</v>
      </c>
      <c r="G275" s="31">
        <f t="shared" si="49"/>
        <v>998.16369180000015</v>
      </c>
      <c r="H275" s="31">
        <f t="shared" si="50"/>
        <v>842.9357873243971</v>
      </c>
      <c r="I275" s="34">
        <f t="shared" si="51"/>
        <v>233</v>
      </c>
    </row>
    <row r="276" spans="2:9" x14ac:dyDescent="0.4">
      <c r="B276">
        <v>234</v>
      </c>
      <c r="C276" s="40">
        <v>193000</v>
      </c>
      <c r="D276" s="32">
        <f t="shared" si="47"/>
        <v>1.7242916000000001E-5</v>
      </c>
      <c r="E276" s="31">
        <f t="shared" si="48"/>
        <v>154.99869104324802</v>
      </c>
      <c r="F276" s="41">
        <v>0.28999999999999998</v>
      </c>
      <c r="G276" s="31">
        <f t="shared" si="49"/>
        <v>1003.0519952563382</v>
      </c>
      <c r="H276" s="31">
        <f t="shared" si="50"/>
        <v>848.05330421309009</v>
      </c>
      <c r="I276" s="34">
        <f t="shared" si="51"/>
        <v>234</v>
      </c>
    </row>
    <row r="277" spans="2:9" x14ac:dyDescent="0.4">
      <c r="B277">
        <v>235</v>
      </c>
      <c r="C277" s="40">
        <v>193000</v>
      </c>
      <c r="D277" s="32">
        <f t="shared" si="47"/>
        <v>1.7246390000000001E-5</v>
      </c>
      <c r="E277" s="31">
        <f t="shared" si="48"/>
        <v>154.77204505187501</v>
      </c>
      <c r="F277" s="41">
        <v>0.28999999999999998</v>
      </c>
      <c r="G277" s="31">
        <f t="shared" si="49"/>
        <v>1007.9421873943663</v>
      </c>
      <c r="H277" s="31">
        <f t="shared" si="50"/>
        <v>853.17014234249132</v>
      </c>
      <c r="I277" s="34">
        <f t="shared" si="51"/>
        <v>235</v>
      </c>
    </row>
    <row r="278" spans="2:9" x14ac:dyDescent="0.4">
      <c r="B278">
        <v>236</v>
      </c>
      <c r="C278" s="40">
        <v>193000</v>
      </c>
      <c r="D278" s="32">
        <f t="shared" si="47"/>
        <v>1.7249864E-5</v>
      </c>
      <c r="E278" s="31">
        <f t="shared" si="48"/>
        <v>154.54794796108803</v>
      </c>
      <c r="F278" s="41">
        <v>0.28999999999999998</v>
      </c>
      <c r="G278" s="31">
        <f t="shared" si="49"/>
        <v>1012.8342682140845</v>
      </c>
      <c r="H278" s="31">
        <f t="shared" si="50"/>
        <v>858.28632025299657</v>
      </c>
      <c r="I278" s="34">
        <f t="shared" si="51"/>
        <v>236</v>
      </c>
    </row>
    <row r="279" spans="2:9" x14ac:dyDescent="0.4">
      <c r="B279">
        <v>237</v>
      </c>
      <c r="C279" s="40">
        <v>193000</v>
      </c>
      <c r="D279" s="32">
        <f t="shared" si="47"/>
        <v>1.7253338E-5</v>
      </c>
      <c r="E279" s="31">
        <f t="shared" si="48"/>
        <v>154.32638128432299</v>
      </c>
      <c r="F279" s="41">
        <v>0.28999999999999998</v>
      </c>
      <c r="G279" s="31">
        <f t="shared" si="49"/>
        <v>1017.728237715493</v>
      </c>
      <c r="H279" s="31">
        <f t="shared" si="50"/>
        <v>863.40185643117002</v>
      </c>
      <c r="I279" s="34">
        <f t="shared" si="51"/>
        <v>237</v>
      </c>
    </row>
    <row r="280" spans="2:9" x14ac:dyDescent="0.4">
      <c r="B280">
        <v>238</v>
      </c>
      <c r="C280" s="40">
        <v>193000</v>
      </c>
      <c r="D280" s="32">
        <f t="shared" si="47"/>
        <v>1.7256812E-5</v>
      </c>
      <c r="E280" s="31">
        <f t="shared" si="48"/>
        <v>154.10732658884803</v>
      </c>
      <c r="F280" s="41">
        <v>0.28999999999999998</v>
      </c>
      <c r="G280" s="31">
        <f t="shared" si="49"/>
        <v>1022.6240958985917</v>
      </c>
      <c r="H280" s="31">
        <f t="shared" si="50"/>
        <v>868.51676930974372</v>
      </c>
      <c r="I280" s="34">
        <f t="shared" si="51"/>
        <v>238</v>
      </c>
    </row>
    <row r="281" spans="2:9" x14ac:dyDescent="0.4">
      <c r="B281">
        <v>239</v>
      </c>
      <c r="C281" s="40">
        <v>193000</v>
      </c>
      <c r="D281" s="32">
        <f t="shared" si="47"/>
        <v>1.7260286E-5</v>
      </c>
      <c r="E281" s="31">
        <f t="shared" si="48"/>
        <v>153.89076549576302</v>
      </c>
      <c r="F281" s="41">
        <v>0.28999999999999998</v>
      </c>
      <c r="G281" s="31">
        <f t="shared" si="49"/>
        <v>1027.5218427633804</v>
      </c>
      <c r="H281" s="31">
        <f t="shared" si="50"/>
        <v>873.63107726761734</v>
      </c>
      <c r="I281" s="34">
        <f t="shared" si="51"/>
        <v>239</v>
      </c>
    </row>
    <row r="282" spans="2:9" x14ac:dyDescent="0.4">
      <c r="B282">
        <v>240</v>
      </c>
      <c r="C282" s="40">
        <v>193000</v>
      </c>
      <c r="D282" s="32">
        <f t="shared" si="47"/>
        <v>1.726376E-5</v>
      </c>
      <c r="E282" s="31">
        <f t="shared" si="48"/>
        <v>153.67667967999998</v>
      </c>
      <c r="F282" s="41">
        <v>0.28999999999999998</v>
      </c>
      <c r="G282" s="31">
        <f t="shared" si="49"/>
        <v>1032.4214783098591</v>
      </c>
      <c r="H282" s="31">
        <f t="shared" si="50"/>
        <v>878.74479862985913</v>
      </c>
      <c r="I282" s="34">
        <f t="shared" si="51"/>
        <v>240</v>
      </c>
    </row>
    <row r="283" spans="2:9" x14ac:dyDescent="0.4">
      <c r="B283">
        <v>241</v>
      </c>
      <c r="C283" s="40">
        <v>193000</v>
      </c>
      <c r="D283" s="32">
        <f t="shared" si="47"/>
        <v>1.7267233999999999E-5</v>
      </c>
      <c r="E283" s="31">
        <f t="shared" si="48"/>
        <v>153.46505087032295</v>
      </c>
      <c r="F283" s="41">
        <v>0.28999999999999998</v>
      </c>
      <c r="G283" s="31">
        <f t="shared" si="49"/>
        <v>1037.3230025380283</v>
      </c>
      <c r="H283" s="31">
        <f t="shared" si="50"/>
        <v>883.85795166770527</v>
      </c>
      <c r="I283" s="34">
        <f t="shared" si="51"/>
        <v>241</v>
      </c>
    </row>
    <row r="284" spans="2:9" x14ac:dyDescent="0.4">
      <c r="B284">
        <v>242</v>
      </c>
      <c r="C284" s="40">
        <v>193000</v>
      </c>
      <c r="D284" s="32">
        <f t="shared" si="47"/>
        <v>1.7270707999999999E-5</v>
      </c>
      <c r="E284" s="31">
        <f t="shared" si="48"/>
        <v>153.25586084932797</v>
      </c>
      <c r="F284" s="41">
        <v>0.28999999999999998</v>
      </c>
      <c r="G284" s="31">
        <f t="shared" si="49"/>
        <v>1042.2264154478873</v>
      </c>
      <c r="H284" s="31">
        <f t="shared" si="50"/>
        <v>888.97055459855937</v>
      </c>
      <c r="I284" s="34">
        <f t="shared" si="51"/>
        <v>242</v>
      </c>
    </row>
    <row r="285" spans="2:9" x14ac:dyDescent="0.4">
      <c r="B285">
        <v>243</v>
      </c>
      <c r="C285" s="40">
        <v>193000</v>
      </c>
      <c r="D285" s="32">
        <f t="shared" si="47"/>
        <v>1.7274181999999999E-5</v>
      </c>
      <c r="E285" s="31">
        <f t="shared" si="48"/>
        <v>153.04909145344294</v>
      </c>
      <c r="F285" s="41">
        <v>0.28999999999999998</v>
      </c>
      <c r="G285" s="31">
        <f t="shared" si="49"/>
        <v>1047.1317170394366</v>
      </c>
      <c r="H285" s="31">
        <f t="shared" si="50"/>
        <v>894.08262558599358</v>
      </c>
      <c r="I285" s="34">
        <f t="shared" si="51"/>
        <v>243</v>
      </c>
    </row>
    <row r="286" spans="2:9" x14ac:dyDescent="0.4">
      <c r="B286">
        <v>244</v>
      </c>
      <c r="C286" s="40">
        <v>193000</v>
      </c>
      <c r="D286" s="32">
        <f t="shared" si="47"/>
        <v>1.7277656000000002E-5</v>
      </c>
      <c r="E286" s="31">
        <f t="shared" si="48"/>
        <v>152.84472457292799</v>
      </c>
      <c r="F286" s="41">
        <v>0.28999999999999998</v>
      </c>
      <c r="G286" s="31">
        <f t="shared" si="49"/>
        <v>1052.0389073126764</v>
      </c>
      <c r="H286" s="31">
        <f t="shared" si="50"/>
        <v>899.19418273974838</v>
      </c>
      <c r="I286" s="34">
        <f t="shared" si="51"/>
        <v>244</v>
      </c>
    </row>
    <row r="287" spans="2:9" x14ac:dyDescent="0.4">
      <c r="B287">
        <v>245</v>
      </c>
      <c r="C287" s="40">
        <v>193000</v>
      </c>
      <c r="D287" s="32">
        <f t="shared" si="47"/>
        <v>1.7281130000000002E-5</v>
      </c>
      <c r="E287" s="31">
        <f t="shared" si="48"/>
        <v>152.64274215187498</v>
      </c>
      <c r="F287" s="41">
        <v>0.28999999999999998</v>
      </c>
      <c r="G287" s="31">
        <f t="shared" si="49"/>
        <v>1056.9479862676058</v>
      </c>
      <c r="H287" s="31">
        <f t="shared" si="50"/>
        <v>904.30524411573083</v>
      </c>
      <c r="I287" s="34">
        <f t="shared" si="51"/>
        <v>245</v>
      </c>
    </row>
    <row r="288" spans="2:9" x14ac:dyDescent="0.4">
      <c r="B288">
        <v>246</v>
      </c>
      <c r="C288" s="40">
        <v>193000</v>
      </c>
      <c r="D288" s="32">
        <f t="shared" si="47"/>
        <v>1.7284604000000001E-5</v>
      </c>
      <c r="E288" s="31">
        <f t="shared" si="48"/>
        <v>152.443126188208</v>
      </c>
      <c r="F288" s="41">
        <v>0.28999999999999998</v>
      </c>
      <c r="G288" s="31">
        <f t="shared" si="49"/>
        <v>1061.8589539042255</v>
      </c>
      <c r="H288" s="31">
        <f t="shared" si="50"/>
        <v>909.41582771601747</v>
      </c>
      <c r="I288" s="34">
        <f t="shared" si="51"/>
        <v>246</v>
      </c>
    </row>
    <row r="289" spans="2:9" x14ac:dyDescent="0.4">
      <c r="B289">
        <v>247</v>
      </c>
      <c r="C289" s="40">
        <v>193000</v>
      </c>
      <c r="D289" s="32">
        <f t="shared" si="47"/>
        <v>1.7288078000000001E-5</v>
      </c>
      <c r="E289" s="31">
        <f t="shared" si="48"/>
        <v>152.24585873368301</v>
      </c>
      <c r="F289" s="41">
        <v>0.28999999999999998</v>
      </c>
      <c r="G289" s="31">
        <f t="shared" si="49"/>
        <v>1066.7718102225354</v>
      </c>
      <c r="H289" s="31">
        <f t="shared" si="50"/>
        <v>914.52595148885234</v>
      </c>
      <c r="I289" s="34">
        <f t="shared" si="51"/>
        <v>247</v>
      </c>
    </row>
    <row r="290" spans="2:9" x14ac:dyDescent="0.4">
      <c r="B290">
        <v>248</v>
      </c>
      <c r="C290" s="40">
        <v>193000</v>
      </c>
      <c r="D290" s="32">
        <f t="shared" si="47"/>
        <v>1.7291552000000001E-5</v>
      </c>
      <c r="E290" s="31">
        <f t="shared" si="48"/>
        <v>152.05092189388796</v>
      </c>
      <c r="F290" s="41">
        <v>0.28999999999999998</v>
      </c>
      <c r="G290" s="31">
        <f t="shared" si="49"/>
        <v>1071.6865552225352</v>
      </c>
      <c r="H290" s="31">
        <f t="shared" si="50"/>
        <v>919.63563332864715</v>
      </c>
      <c r="I290" s="34">
        <f t="shared" si="51"/>
        <v>248</v>
      </c>
    </row>
    <row r="291" spans="2:9" x14ac:dyDescent="0.4">
      <c r="B291">
        <v>249</v>
      </c>
      <c r="C291" s="40">
        <v>193000</v>
      </c>
      <c r="D291" s="32">
        <f t="shared" si="47"/>
        <v>1.7295026000000001E-5</v>
      </c>
      <c r="E291" s="31">
        <f t="shared" si="48"/>
        <v>151.858297828243</v>
      </c>
      <c r="F291" s="41">
        <v>0.28999999999999998</v>
      </c>
      <c r="G291" s="31">
        <f t="shared" si="49"/>
        <v>1076.6031889042254</v>
      </c>
      <c r="H291" s="31">
        <f t="shared" si="50"/>
        <v>924.74489107598242</v>
      </c>
      <c r="I291" s="34">
        <f t="shared" si="51"/>
        <v>249</v>
      </c>
    </row>
    <row r="292" spans="2:9" x14ac:dyDescent="0.4">
      <c r="B292">
        <v>250</v>
      </c>
      <c r="C292" s="40">
        <v>193000</v>
      </c>
      <c r="D292" s="32">
        <f t="shared" si="47"/>
        <v>1.72985E-5</v>
      </c>
      <c r="E292" s="31">
        <f t="shared" si="48"/>
        <v>151.66796875</v>
      </c>
      <c r="F292" s="41">
        <v>0.28999999999999998</v>
      </c>
      <c r="G292" s="31">
        <f t="shared" si="49"/>
        <v>1081.5217112676057</v>
      </c>
      <c r="H292" s="31">
        <f t="shared" si="50"/>
        <v>929.85374251760572</v>
      </c>
      <c r="I292" s="34">
        <f t="shared" si="51"/>
        <v>250</v>
      </c>
    </row>
    <row r="293" spans="2:9" x14ac:dyDescent="0.4">
      <c r="B293">
        <v>251</v>
      </c>
      <c r="C293" s="40">
        <v>193000</v>
      </c>
      <c r="D293" s="32">
        <f t="shared" si="47"/>
        <v>1.7301974E-5</v>
      </c>
      <c r="E293" s="31">
        <f t="shared" si="48"/>
        <v>151.47991692624299</v>
      </c>
      <c r="F293" s="41">
        <v>0.28999999999999998</v>
      </c>
      <c r="G293" s="31">
        <f t="shared" si="49"/>
        <v>1086.442122312676</v>
      </c>
      <c r="H293" s="31">
        <f t="shared" si="50"/>
        <v>934.96220538643297</v>
      </c>
      <c r="I293" s="34">
        <f t="shared" si="51"/>
        <v>251</v>
      </c>
    </row>
    <row r="294" spans="2:9" x14ac:dyDescent="0.4">
      <c r="B294">
        <v>252</v>
      </c>
      <c r="C294" s="40">
        <v>193000</v>
      </c>
      <c r="D294" s="32">
        <f t="shared" si="47"/>
        <v>1.7305448E-5</v>
      </c>
      <c r="E294" s="31">
        <f t="shared" si="48"/>
        <v>151.29412467788799</v>
      </c>
      <c r="F294" s="41">
        <v>0.28999999999999998</v>
      </c>
      <c r="G294" s="31">
        <f t="shared" si="49"/>
        <v>1091.3644220394367</v>
      </c>
      <c r="H294" s="31">
        <f t="shared" si="50"/>
        <v>940.07029736154868</v>
      </c>
      <c r="I294" s="34">
        <f t="shared" si="51"/>
        <v>252</v>
      </c>
    </row>
    <row r="295" spans="2:9" x14ac:dyDescent="0.4">
      <c r="B295">
        <v>253</v>
      </c>
      <c r="C295" s="40">
        <v>193000</v>
      </c>
      <c r="D295" s="32">
        <f t="shared" si="47"/>
        <v>1.7308922E-5</v>
      </c>
      <c r="E295" s="31">
        <f t="shared" si="48"/>
        <v>151.11057437968299</v>
      </c>
      <c r="F295" s="41">
        <v>0.28999999999999998</v>
      </c>
      <c r="G295" s="31">
        <f t="shared" si="49"/>
        <v>1096.2886104478873</v>
      </c>
      <c r="H295" s="31">
        <f t="shared" si="50"/>
        <v>945.17803606820439</v>
      </c>
      <c r="I295" s="34">
        <f t="shared" si="51"/>
        <v>253</v>
      </c>
    </row>
    <row r="296" spans="2:9" x14ac:dyDescent="0.4">
      <c r="B296">
        <v>254</v>
      </c>
      <c r="C296" s="40">
        <v>193000</v>
      </c>
      <c r="D296" s="32">
        <f t="shared" si="47"/>
        <v>1.7312396E-5</v>
      </c>
      <c r="E296" s="31">
        <f t="shared" si="48"/>
        <v>150.92924846020799</v>
      </c>
      <c r="F296" s="41">
        <v>0.28999999999999998</v>
      </c>
      <c r="G296" s="31">
        <f t="shared" si="49"/>
        <v>1101.2146875380283</v>
      </c>
      <c r="H296" s="31">
        <f t="shared" si="50"/>
        <v>950.28543907782034</v>
      </c>
      <c r="I296" s="34">
        <f t="shared" si="51"/>
        <v>254</v>
      </c>
    </row>
    <row r="297" spans="2:9" x14ac:dyDescent="0.4">
      <c r="B297">
        <v>255</v>
      </c>
      <c r="C297" s="40">
        <v>193000</v>
      </c>
      <c r="D297" s="32">
        <f t="shared" si="47"/>
        <v>1.7315869999999999E-5</v>
      </c>
      <c r="E297" s="31">
        <f t="shared" si="48"/>
        <v>150.75012940187497</v>
      </c>
      <c r="F297" s="41">
        <v>0.28999999999999998</v>
      </c>
      <c r="G297" s="31">
        <f t="shared" si="49"/>
        <v>1106.142653309859</v>
      </c>
      <c r="H297" s="31">
        <f t="shared" si="50"/>
        <v>955.39252390798401</v>
      </c>
      <c r="I297" s="34">
        <f t="shared" si="51"/>
        <v>255</v>
      </c>
    </row>
    <row r="298" spans="2:9" x14ac:dyDescent="0.4">
      <c r="B298">
        <v>256</v>
      </c>
      <c r="C298" s="40">
        <v>193000</v>
      </c>
      <c r="D298" s="32">
        <f t="shared" si="47"/>
        <v>1.7319343999999999E-5</v>
      </c>
      <c r="E298" s="31">
        <f t="shared" si="48"/>
        <v>150.57319974092798</v>
      </c>
      <c r="F298" s="41">
        <v>0.28999999999999998</v>
      </c>
      <c r="G298" s="31">
        <f t="shared" si="49"/>
        <v>1111.0725077633804</v>
      </c>
      <c r="H298" s="31">
        <f t="shared" si="50"/>
        <v>960.4993080224524</v>
      </c>
      <c r="I298" s="34">
        <f t="shared" si="51"/>
        <v>256</v>
      </c>
    </row>
    <row r="299" spans="2:9" x14ac:dyDescent="0.4">
      <c r="B299">
        <v>257</v>
      </c>
      <c r="C299" s="40">
        <v>193000</v>
      </c>
      <c r="D299" s="32">
        <f t="shared" si="47"/>
        <v>1.7322817999999999E-5</v>
      </c>
      <c r="E299" s="31">
        <f t="shared" si="48"/>
        <v>150.39844206744297</v>
      </c>
      <c r="F299" s="41">
        <v>0.28999999999999998</v>
      </c>
      <c r="G299" s="31">
        <f t="shared" si="49"/>
        <v>1116.0042508985914</v>
      </c>
      <c r="H299" s="31">
        <f t="shared" si="50"/>
        <v>965.60580883114847</v>
      </c>
      <c r="I299" s="34">
        <f t="shared" si="51"/>
        <v>257</v>
      </c>
    </row>
    <row r="300" spans="2:9" x14ac:dyDescent="0.4">
      <c r="B300">
        <v>258</v>
      </c>
      <c r="C300" s="40">
        <v>193000</v>
      </c>
      <c r="D300" s="32">
        <f t="shared" si="47"/>
        <v>1.7326292000000002E-5</v>
      </c>
      <c r="E300" s="31">
        <f t="shared" si="48"/>
        <v>150.22583902532801</v>
      </c>
      <c r="F300" s="41">
        <v>0.28999999999999998</v>
      </c>
      <c r="G300" s="31">
        <f t="shared" si="49"/>
        <v>1120.9378827154931</v>
      </c>
      <c r="H300" s="31">
        <f t="shared" si="50"/>
        <v>970.71204369016505</v>
      </c>
      <c r="I300" s="34">
        <f t="shared" si="51"/>
        <v>258</v>
      </c>
    </row>
    <row r="301" spans="2:9" x14ac:dyDescent="0.4">
      <c r="B301">
        <v>259</v>
      </c>
      <c r="C301" s="40">
        <v>193000</v>
      </c>
      <c r="D301" s="32">
        <f t="shared" si="47"/>
        <v>1.7329766000000002E-5</v>
      </c>
      <c r="E301" s="31">
        <f t="shared" si="48"/>
        <v>150.05537331232301</v>
      </c>
      <c r="F301" s="41">
        <v>0.28999999999999998</v>
      </c>
      <c r="G301" s="31">
        <f t="shared" si="49"/>
        <v>1125.8734032140846</v>
      </c>
      <c r="H301" s="31">
        <f t="shared" si="50"/>
        <v>975.81802990176163</v>
      </c>
      <c r="I301" s="34">
        <f t="shared" si="51"/>
        <v>259</v>
      </c>
    </row>
    <row r="302" spans="2:9" x14ac:dyDescent="0.4">
      <c r="B302">
        <v>260</v>
      </c>
      <c r="C302" s="40">
        <v>193000</v>
      </c>
      <c r="D302" s="32">
        <f t="shared" si="47"/>
        <v>1.7333240000000001E-5</v>
      </c>
      <c r="E302" s="31">
        <f t="shared" si="48"/>
        <v>149.88702768000002</v>
      </c>
      <c r="F302" s="41">
        <v>0.28999999999999998</v>
      </c>
      <c r="G302" s="31">
        <f t="shared" si="49"/>
        <v>1130.8108123943664</v>
      </c>
      <c r="H302" s="31">
        <f t="shared" si="50"/>
        <v>980.92378471436632</v>
      </c>
      <c r="I302" s="34">
        <f t="shared" si="51"/>
        <v>260</v>
      </c>
    </row>
    <row r="303" spans="2:9" x14ac:dyDescent="0.4">
      <c r="B303">
        <v>261</v>
      </c>
      <c r="C303" s="40">
        <v>193000</v>
      </c>
      <c r="D303" s="32">
        <f t="shared" si="47"/>
        <v>1.7336714000000001E-5</v>
      </c>
      <c r="E303" s="31">
        <f t="shared" si="48"/>
        <v>149.72078493376301</v>
      </c>
      <c r="F303" s="41">
        <v>0.28999999999999998</v>
      </c>
      <c r="G303" s="31">
        <f t="shared" si="49"/>
        <v>1135.7501102563381</v>
      </c>
      <c r="H303" s="31">
        <f t="shared" si="50"/>
        <v>986.029325322575</v>
      </c>
      <c r="I303" s="34">
        <f t="shared" si="51"/>
        <v>261</v>
      </c>
    </row>
    <row r="304" spans="2:9" x14ac:dyDescent="0.4">
      <c r="B304">
        <v>262</v>
      </c>
      <c r="C304" s="40">
        <v>193000</v>
      </c>
      <c r="D304" s="32">
        <f t="shared" si="47"/>
        <v>1.7340188000000001E-5</v>
      </c>
      <c r="E304" s="31">
        <f t="shared" si="48"/>
        <v>149.55662793284799</v>
      </c>
      <c r="F304" s="41">
        <v>0.28999999999999998</v>
      </c>
      <c r="G304" s="31">
        <f t="shared" si="49"/>
        <v>1140.6912968000001</v>
      </c>
      <c r="H304" s="31">
        <f t="shared" si="50"/>
        <v>991.13466886715219</v>
      </c>
      <c r="I304" s="34">
        <f t="shared" si="51"/>
        <v>262</v>
      </c>
    </row>
    <row r="305" spans="2:9" x14ac:dyDescent="0.4">
      <c r="B305">
        <v>263</v>
      </c>
      <c r="C305" s="40">
        <v>193000</v>
      </c>
      <c r="D305" s="32">
        <f t="shared" si="47"/>
        <v>1.7343662000000001E-5</v>
      </c>
      <c r="E305" s="31">
        <f t="shared" si="48"/>
        <v>149.39453959032301</v>
      </c>
      <c r="F305" s="41">
        <v>0.28999999999999998</v>
      </c>
      <c r="G305" s="31">
        <f t="shared" si="49"/>
        <v>1145.6343720253521</v>
      </c>
      <c r="H305" s="31">
        <f t="shared" si="50"/>
        <v>996.23983243502914</v>
      </c>
      <c r="I305" s="34">
        <f t="shared" si="51"/>
        <v>263</v>
      </c>
    </row>
    <row r="306" spans="2:9" x14ac:dyDescent="0.4">
      <c r="B306">
        <v>264</v>
      </c>
      <c r="C306" s="40">
        <v>193000</v>
      </c>
      <c r="D306" s="32">
        <f t="shared" si="47"/>
        <v>1.7347136E-5</v>
      </c>
      <c r="E306" s="31">
        <f t="shared" si="48"/>
        <v>149.23450287308799</v>
      </c>
      <c r="F306" s="41">
        <v>0.28999999999999998</v>
      </c>
      <c r="G306" s="31">
        <f t="shared" si="49"/>
        <v>1150.5793359323943</v>
      </c>
      <c r="H306" s="31">
        <f t="shared" si="50"/>
        <v>1001.3448330593063</v>
      </c>
      <c r="I306" s="34">
        <f t="shared" si="51"/>
        <v>264</v>
      </c>
    </row>
    <row r="307" spans="2:9" x14ac:dyDescent="0.4">
      <c r="B307">
        <v>265</v>
      </c>
      <c r="C307" s="40">
        <v>193000</v>
      </c>
      <c r="D307" s="32">
        <f t="shared" si="47"/>
        <v>1.735061E-5</v>
      </c>
      <c r="E307" s="31">
        <f t="shared" si="48"/>
        <v>149.076500801875</v>
      </c>
      <c r="F307" s="41">
        <v>0.28999999999999998</v>
      </c>
      <c r="G307" s="31">
        <f t="shared" si="49"/>
        <v>1155.5261885211269</v>
      </c>
      <c r="H307" s="31">
        <f t="shared" si="50"/>
        <v>1006.4496877192519</v>
      </c>
      <c r="I307" s="34">
        <f t="shared" si="51"/>
        <v>265</v>
      </c>
    </row>
    <row r="308" spans="2:9" x14ac:dyDescent="0.4">
      <c r="B308">
        <v>266</v>
      </c>
      <c r="C308" s="40">
        <v>193000</v>
      </c>
      <c r="D308" s="32">
        <f t="shared" si="47"/>
        <v>1.7354084E-5</v>
      </c>
      <c r="E308" s="31">
        <f t="shared" si="48"/>
        <v>148.92051645124798</v>
      </c>
      <c r="F308" s="41">
        <v>0.28999999999999998</v>
      </c>
      <c r="G308" s="31">
        <f t="shared" si="49"/>
        <v>1160.4749297915494</v>
      </c>
      <c r="H308" s="31">
        <f t="shared" si="50"/>
        <v>1011.5544133403014</v>
      </c>
      <c r="I308" s="34">
        <f t="shared" si="51"/>
        <v>266</v>
      </c>
    </row>
    <row r="309" spans="2:9" x14ac:dyDescent="0.4">
      <c r="B309">
        <v>267</v>
      </c>
      <c r="C309" s="40">
        <v>193000</v>
      </c>
      <c r="D309" s="32">
        <f t="shared" si="47"/>
        <v>1.7357558E-5</v>
      </c>
      <c r="E309" s="31">
        <f t="shared" si="48"/>
        <v>148.766532949603</v>
      </c>
      <c r="F309" s="41">
        <v>0.28999999999999998</v>
      </c>
      <c r="G309" s="31">
        <f t="shared" si="49"/>
        <v>1165.425559743662</v>
      </c>
      <c r="H309" s="31">
        <f t="shared" si="50"/>
        <v>1016.6590267940589</v>
      </c>
      <c r="I309" s="34">
        <f t="shared" si="51"/>
        <v>267</v>
      </c>
    </row>
    <row r="310" spans="2:9" x14ac:dyDescent="0.4">
      <c r="B310">
        <v>268</v>
      </c>
      <c r="C310" s="40">
        <v>193000</v>
      </c>
      <c r="D310" s="32">
        <f t="shared" si="47"/>
        <v>1.7361031999999999E-5</v>
      </c>
      <c r="E310" s="31">
        <f t="shared" si="48"/>
        <v>148.61453347916802</v>
      </c>
      <c r="F310" s="41">
        <v>0.28999999999999998</v>
      </c>
      <c r="G310" s="31">
        <f t="shared" si="49"/>
        <v>1170.3780783774648</v>
      </c>
      <c r="H310" s="31">
        <f t="shared" si="50"/>
        <v>1021.7635448982968</v>
      </c>
      <c r="I310" s="34">
        <f t="shared" si="51"/>
        <v>268</v>
      </c>
    </row>
    <row r="311" spans="2:9" x14ac:dyDescent="0.4">
      <c r="B311">
        <v>269</v>
      </c>
      <c r="C311" s="40">
        <v>193000</v>
      </c>
      <c r="D311" s="32">
        <f t="shared" si="47"/>
        <v>1.7364505999999999E-5</v>
      </c>
      <c r="E311" s="31">
        <f t="shared" si="48"/>
        <v>148.46450127600303</v>
      </c>
      <c r="F311" s="41">
        <v>0.28999999999999998</v>
      </c>
      <c r="G311" s="31">
        <f t="shared" si="49"/>
        <v>1175.3324856929576</v>
      </c>
      <c r="H311" s="31">
        <f t="shared" si="50"/>
        <v>1026.8679844169546</v>
      </c>
      <c r="I311" s="34">
        <f t="shared" si="51"/>
        <v>269</v>
      </c>
    </row>
    <row r="312" spans="2:9" x14ac:dyDescent="0.4">
      <c r="B312">
        <v>270</v>
      </c>
      <c r="C312" s="40">
        <v>193000</v>
      </c>
      <c r="D312" s="32">
        <f t="shared" si="47"/>
        <v>1.7367979999999999E-5</v>
      </c>
      <c r="E312" s="31">
        <f t="shared" si="48"/>
        <v>148.31641963000001</v>
      </c>
      <c r="F312" s="41">
        <v>0.28999999999999998</v>
      </c>
      <c r="G312" s="31">
        <f t="shared" si="49"/>
        <v>1180.2887816901407</v>
      </c>
      <c r="H312" s="31">
        <f t="shared" si="50"/>
        <v>1031.9723620601408</v>
      </c>
      <c r="I312" s="34">
        <f t="shared" si="51"/>
        <v>270</v>
      </c>
    </row>
    <row r="313" spans="2:9" x14ac:dyDescent="0.4">
      <c r="B313">
        <v>271</v>
      </c>
      <c r="C313" s="40">
        <v>193000</v>
      </c>
      <c r="D313" s="32">
        <f t="shared" si="47"/>
        <v>1.7371454000000002E-5</v>
      </c>
      <c r="E313" s="31">
        <f t="shared" si="48"/>
        <v>148.17027188488305</v>
      </c>
      <c r="F313" s="41">
        <v>0.28999999999999998</v>
      </c>
      <c r="G313" s="31">
        <f t="shared" si="49"/>
        <v>1185.2469663690142</v>
      </c>
      <c r="H313" s="31">
        <f t="shared" si="50"/>
        <v>1037.0766944841312</v>
      </c>
      <c r="I313" s="34">
        <f t="shared" si="51"/>
        <v>271</v>
      </c>
    </row>
    <row r="314" spans="2:9" x14ac:dyDescent="0.4">
      <c r="B314">
        <v>272</v>
      </c>
      <c r="C314" s="40">
        <v>193000</v>
      </c>
      <c r="D314" s="32">
        <f t="shared" si="47"/>
        <v>1.7374928000000002E-5</v>
      </c>
      <c r="E314" s="31">
        <f t="shared" si="48"/>
        <v>148.02604143820804</v>
      </c>
      <c r="F314" s="41">
        <v>0.28999999999999998</v>
      </c>
      <c r="G314" s="31">
        <f t="shared" si="49"/>
        <v>1190.2070397295777</v>
      </c>
      <c r="H314" s="31">
        <f t="shared" si="50"/>
        <v>1042.1809982913696</v>
      </c>
      <c r="I314" s="34">
        <f t="shared" si="51"/>
        <v>272</v>
      </c>
    </row>
    <row r="315" spans="2:9" x14ac:dyDescent="0.4">
      <c r="B315">
        <v>273</v>
      </c>
      <c r="C315" s="40">
        <v>193000</v>
      </c>
      <c r="D315" s="32">
        <f t="shared" si="47"/>
        <v>1.7378402000000002E-5</v>
      </c>
      <c r="E315" s="31">
        <f t="shared" si="48"/>
        <v>147.88371174136296</v>
      </c>
      <c r="F315" s="41">
        <v>0.28999999999999998</v>
      </c>
      <c r="G315" s="31">
        <f t="shared" si="49"/>
        <v>1195.1690017718311</v>
      </c>
      <c r="H315" s="31">
        <f t="shared" si="50"/>
        <v>1047.2852900304681</v>
      </c>
      <c r="I315" s="34">
        <f t="shared" si="51"/>
        <v>273</v>
      </c>
    </row>
    <row r="316" spans="2:9" x14ac:dyDescent="0.4">
      <c r="B316">
        <v>274</v>
      </c>
      <c r="C316" s="40">
        <v>193000</v>
      </c>
      <c r="D316" s="32">
        <f t="shared" si="47"/>
        <v>1.7381876000000001E-5</v>
      </c>
      <c r="E316" s="31">
        <f t="shared" si="48"/>
        <v>147.74326629956795</v>
      </c>
      <c r="F316" s="41">
        <v>0.28999999999999998</v>
      </c>
      <c r="G316" s="31">
        <f t="shared" si="49"/>
        <v>1200.1328524957748</v>
      </c>
      <c r="H316" s="31">
        <f t="shared" si="50"/>
        <v>1052.3895861962069</v>
      </c>
      <c r="I316" s="34">
        <f t="shared" si="51"/>
        <v>274</v>
      </c>
    </row>
    <row r="317" spans="2:9" x14ac:dyDescent="0.4">
      <c r="B317">
        <v>275</v>
      </c>
      <c r="C317" s="40">
        <v>193000</v>
      </c>
      <c r="D317" s="32">
        <f t="shared" si="47"/>
        <v>1.7385350000000001E-5</v>
      </c>
      <c r="E317" s="31">
        <f t="shared" si="48"/>
        <v>147.60468867187498</v>
      </c>
      <c r="F317" s="41">
        <v>0.28999999999999998</v>
      </c>
      <c r="G317" s="31">
        <f t="shared" si="49"/>
        <v>1205.0985919014086</v>
      </c>
      <c r="H317" s="31">
        <f t="shared" si="50"/>
        <v>1057.4939032295335</v>
      </c>
      <c r="I317" s="34">
        <f t="shared" si="51"/>
        <v>275</v>
      </c>
    </row>
    <row r="318" spans="2:9" x14ac:dyDescent="0.4">
      <c r="B318">
        <v>276</v>
      </c>
      <c r="C318" s="40">
        <v>193000</v>
      </c>
      <c r="D318" s="32">
        <f t="shared" si="47"/>
        <v>1.7388824000000001E-5</v>
      </c>
      <c r="E318" s="31">
        <f t="shared" si="48"/>
        <v>147.46796247116797</v>
      </c>
      <c r="F318" s="41">
        <v>0.28999999999999998</v>
      </c>
      <c r="G318" s="31">
        <f t="shared" si="49"/>
        <v>1210.0662199887324</v>
      </c>
      <c r="H318" s="31">
        <f t="shared" si="50"/>
        <v>1062.5982575175644</v>
      </c>
      <c r="I318" s="34">
        <f t="shared" si="51"/>
        <v>276</v>
      </c>
    </row>
    <row r="319" spans="2:9" x14ac:dyDescent="0.4">
      <c r="B319">
        <v>277</v>
      </c>
      <c r="C319" s="40">
        <v>193000</v>
      </c>
      <c r="D319" s="32">
        <f t="shared" ref="D319:D382" si="52">(3.474*10^-9*B319+1.643*10^-5)</f>
        <v>1.7392298000000001E-5</v>
      </c>
      <c r="E319" s="31">
        <f t="shared" ref="E319:E382" si="53">(2.243*10^-9*B319^4-5.194*10^-6*B319^3+4.193*10^-3*B319^2-1.452*B319+325)</f>
        <v>147.333071364163</v>
      </c>
      <c r="F319" s="41">
        <v>0.28999999999999998</v>
      </c>
      <c r="G319" s="31">
        <f t="shared" ref="G319:G382" si="54">C319*D319*(B319-$B$62)/(1-F319)</f>
        <v>1215.0357367577465</v>
      </c>
      <c r="H319" s="31">
        <f t="shared" ref="H319:H382" si="55">IF(G319&gt;E319,G319-E319,0)</f>
        <v>1067.7026653935834</v>
      </c>
      <c r="I319" s="34">
        <f t="shared" ref="I319:I382" si="56">IF(H319&gt;0,B319)</f>
        <v>277</v>
      </c>
    </row>
    <row r="320" spans="2:9" x14ac:dyDescent="0.4">
      <c r="B320">
        <v>278</v>
      </c>
      <c r="C320" s="40">
        <v>193000</v>
      </c>
      <c r="D320" s="32">
        <f t="shared" si="52"/>
        <v>1.7395772E-5</v>
      </c>
      <c r="E320" s="31">
        <f t="shared" si="53"/>
        <v>147.199999071408</v>
      </c>
      <c r="F320" s="41">
        <v>0.28999999999999998</v>
      </c>
      <c r="G320" s="31">
        <f t="shared" si="54"/>
        <v>1220.0071422084509</v>
      </c>
      <c r="H320" s="31">
        <f t="shared" si="55"/>
        <v>1072.8071431370429</v>
      </c>
      <c r="I320" s="34">
        <f t="shared" si="56"/>
        <v>278</v>
      </c>
    </row>
    <row r="321" spans="2:9" x14ac:dyDescent="0.4">
      <c r="B321">
        <v>279</v>
      </c>
      <c r="C321" s="40">
        <v>193000</v>
      </c>
      <c r="D321" s="32">
        <f t="shared" si="52"/>
        <v>1.7399246E-5</v>
      </c>
      <c r="E321" s="31">
        <f t="shared" si="53"/>
        <v>147.06872936728297</v>
      </c>
      <c r="F321" s="41">
        <v>0.28999999999999998</v>
      </c>
      <c r="G321" s="31">
        <f t="shared" si="54"/>
        <v>1224.980436340845</v>
      </c>
      <c r="H321" s="31">
        <f t="shared" si="55"/>
        <v>1077.9117069735621</v>
      </c>
      <c r="I321" s="34">
        <f t="shared" si="56"/>
        <v>279</v>
      </c>
    </row>
    <row r="322" spans="2:9" x14ac:dyDescent="0.4">
      <c r="B322">
        <v>280</v>
      </c>
      <c r="C322" s="40">
        <v>193000</v>
      </c>
      <c r="D322" s="32">
        <f t="shared" si="52"/>
        <v>1.740272E-5</v>
      </c>
      <c r="E322" s="31">
        <f t="shared" si="53"/>
        <v>146.93924608</v>
      </c>
      <c r="F322" s="41">
        <v>0.28999999999999998</v>
      </c>
      <c r="G322" s="31">
        <f t="shared" si="54"/>
        <v>1229.9556191549295</v>
      </c>
      <c r="H322" s="31">
        <f t="shared" si="55"/>
        <v>1083.0163730749296</v>
      </c>
      <c r="I322" s="34">
        <f t="shared" si="56"/>
        <v>280</v>
      </c>
    </row>
    <row r="323" spans="2:9" x14ac:dyDescent="0.4">
      <c r="B323">
        <v>281</v>
      </c>
      <c r="C323" s="40">
        <v>193000</v>
      </c>
      <c r="D323" s="32">
        <f t="shared" si="52"/>
        <v>1.7406194E-5</v>
      </c>
      <c r="E323" s="31">
        <f t="shared" si="53"/>
        <v>146.811533091603</v>
      </c>
      <c r="F323" s="41">
        <v>0.28999999999999998</v>
      </c>
      <c r="G323" s="31">
        <f t="shared" si="54"/>
        <v>1234.9326906507042</v>
      </c>
      <c r="H323" s="31">
        <f t="shared" si="55"/>
        <v>1088.1211575591012</v>
      </c>
      <c r="I323" s="34">
        <f t="shared" si="56"/>
        <v>281</v>
      </c>
    </row>
    <row r="324" spans="2:9" x14ac:dyDescent="0.4">
      <c r="B324">
        <v>282</v>
      </c>
      <c r="C324" s="40">
        <v>193000</v>
      </c>
      <c r="D324" s="32">
        <f t="shared" si="52"/>
        <v>1.7409667999999999E-5</v>
      </c>
      <c r="E324" s="31">
        <f t="shared" si="53"/>
        <v>146.68557433796798</v>
      </c>
      <c r="F324" s="41">
        <v>0.28999999999999998</v>
      </c>
      <c r="G324" s="31">
        <f t="shared" si="54"/>
        <v>1239.9116508281691</v>
      </c>
      <c r="H324" s="31">
        <f t="shared" si="55"/>
        <v>1093.2260764902012</v>
      </c>
      <c r="I324" s="34">
        <f t="shared" si="56"/>
        <v>282</v>
      </c>
    </row>
    <row r="325" spans="2:9" x14ac:dyDescent="0.4">
      <c r="B325">
        <v>283</v>
      </c>
      <c r="C325" s="40">
        <v>193000</v>
      </c>
      <c r="D325" s="32">
        <f t="shared" si="52"/>
        <v>1.7413141999999999E-5</v>
      </c>
      <c r="E325" s="31">
        <f t="shared" si="53"/>
        <v>146.56135380880301</v>
      </c>
      <c r="F325" s="41">
        <v>0.28999999999999998</v>
      </c>
      <c r="G325" s="31">
        <f t="shared" si="54"/>
        <v>1244.8924996873241</v>
      </c>
      <c r="H325" s="31">
        <f t="shared" si="55"/>
        <v>1098.3311458785211</v>
      </c>
      <c r="I325" s="34">
        <f t="shared" si="56"/>
        <v>283</v>
      </c>
    </row>
    <row r="326" spans="2:9" x14ac:dyDescent="0.4">
      <c r="B326">
        <v>284</v>
      </c>
      <c r="C326" s="40">
        <v>193000</v>
      </c>
      <c r="D326" s="32">
        <f t="shared" si="52"/>
        <v>1.7416615999999999E-5</v>
      </c>
      <c r="E326" s="31">
        <f t="shared" si="53"/>
        <v>146.43885554764802</v>
      </c>
      <c r="F326" s="41">
        <v>0.28999999999999998</v>
      </c>
      <c r="G326" s="31">
        <f t="shared" si="54"/>
        <v>1249.875237228169</v>
      </c>
      <c r="H326" s="31">
        <f t="shared" si="55"/>
        <v>1103.436381680521</v>
      </c>
      <c r="I326" s="34">
        <f t="shared" si="56"/>
        <v>284</v>
      </c>
    </row>
    <row r="327" spans="2:9" x14ac:dyDescent="0.4">
      <c r="B327">
        <v>285</v>
      </c>
      <c r="C327" s="40">
        <v>193000</v>
      </c>
      <c r="D327" s="32">
        <f t="shared" si="52"/>
        <v>1.7420089999999999E-5</v>
      </c>
      <c r="E327" s="31">
        <f t="shared" si="53"/>
        <v>146.31806365187498</v>
      </c>
      <c r="F327" s="41">
        <v>0.28999999999999998</v>
      </c>
      <c r="G327" s="31">
        <f t="shared" si="54"/>
        <v>1254.8598634507043</v>
      </c>
      <c r="H327" s="31">
        <f t="shared" si="55"/>
        <v>1108.5417997988293</v>
      </c>
      <c r="I327" s="34">
        <f t="shared" si="56"/>
        <v>285</v>
      </c>
    </row>
    <row r="328" spans="2:9" x14ac:dyDescent="0.4">
      <c r="B328">
        <v>286</v>
      </c>
      <c r="C328" s="40">
        <v>193000</v>
      </c>
      <c r="D328" s="32">
        <f t="shared" si="52"/>
        <v>1.7423564000000002E-5</v>
      </c>
      <c r="E328" s="31">
        <f t="shared" si="53"/>
        <v>146.19896227268799</v>
      </c>
      <c r="F328" s="41">
        <v>0.28999999999999998</v>
      </c>
      <c r="G328" s="31">
        <f t="shared" si="54"/>
        <v>1259.8463783549298</v>
      </c>
      <c r="H328" s="31">
        <f t="shared" si="55"/>
        <v>1113.6474160822418</v>
      </c>
      <c r="I328" s="34">
        <f t="shared" si="56"/>
        <v>286</v>
      </c>
    </row>
    <row r="329" spans="2:9" x14ac:dyDescent="0.4">
      <c r="B329">
        <v>287</v>
      </c>
      <c r="C329" s="40">
        <v>193000</v>
      </c>
      <c r="D329" s="32">
        <f t="shared" si="52"/>
        <v>1.7427038000000002E-5</v>
      </c>
      <c r="E329" s="31">
        <f t="shared" si="53"/>
        <v>146.08153561512296</v>
      </c>
      <c r="F329" s="41">
        <v>0.28999999999999998</v>
      </c>
      <c r="G329" s="31">
        <f t="shared" si="54"/>
        <v>1264.8347819408452</v>
      </c>
      <c r="H329" s="31">
        <f t="shared" si="55"/>
        <v>1118.7532463257223</v>
      </c>
      <c r="I329" s="34">
        <f t="shared" si="56"/>
        <v>287</v>
      </c>
    </row>
    <row r="330" spans="2:9" x14ac:dyDescent="0.4">
      <c r="B330">
        <v>288</v>
      </c>
      <c r="C330" s="40">
        <v>193000</v>
      </c>
      <c r="D330" s="32">
        <f t="shared" si="52"/>
        <v>1.7430512000000001E-5</v>
      </c>
      <c r="E330" s="31">
        <f t="shared" si="53"/>
        <v>145.96576793804797</v>
      </c>
      <c r="F330" s="41">
        <v>0.28999999999999998</v>
      </c>
      <c r="G330" s="31">
        <f t="shared" si="54"/>
        <v>1269.8250742084508</v>
      </c>
      <c r="H330" s="31">
        <f t="shared" si="55"/>
        <v>1123.8593062704028</v>
      </c>
      <c r="I330" s="34">
        <f t="shared" si="56"/>
        <v>288</v>
      </c>
    </row>
    <row r="331" spans="2:9" x14ac:dyDescent="0.4">
      <c r="B331">
        <v>289</v>
      </c>
      <c r="C331" s="40">
        <v>193000</v>
      </c>
      <c r="D331" s="32">
        <f t="shared" si="52"/>
        <v>1.7433986000000001E-5</v>
      </c>
      <c r="E331" s="31">
        <f t="shared" si="53"/>
        <v>145.85164355416302</v>
      </c>
      <c r="F331" s="41">
        <v>0.28999999999999998</v>
      </c>
      <c r="G331" s="31">
        <f t="shared" si="54"/>
        <v>1274.8172551577466</v>
      </c>
      <c r="H331" s="31">
        <f t="shared" si="55"/>
        <v>1128.9656116035835</v>
      </c>
      <c r="I331" s="34">
        <f t="shared" si="56"/>
        <v>289</v>
      </c>
    </row>
    <row r="332" spans="2:9" x14ac:dyDescent="0.4">
      <c r="B332">
        <v>290</v>
      </c>
      <c r="C332" s="40">
        <v>193000</v>
      </c>
      <c r="D332" s="32">
        <f t="shared" si="52"/>
        <v>1.7437460000000001E-5</v>
      </c>
      <c r="E332" s="31">
        <f t="shared" si="53"/>
        <v>145.73914682999998</v>
      </c>
      <c r="F332" s="41">
        <v>0.28999999999999998</v>
      </c>
      <c r="G332" s="31">
        <f t="shared" si="54"/>
        <v>1279.8113247887327</v>
      </c>
      <c r="H332" s="31">
        <f t="shared" si="55"/>
        <v>1134.0721779587327</v>
      </c>
      <c r="I332" s="34">
        <f t="shared" si="56"/>
        <v>290</v>
      </c>
    </row>
    <row r="333" spans="2:9" x14ac:dyDescent="0.4">
      <c r="B333">
        <v>291</v>
      </c>
      <c r="C333" s="40">
        <v>193000</v>
      </c>
      <c r="D333" s="32">
        <f t="shared" si="52"/>
        <v>1.7440934000000001E-5</v>
      </c>
      <c r="E333" s="31">
        <f t="shared" si="53"/>
        <v>145.62826218592301</v>
      </c>
      <c r="F333" s="41">
        <v>0.28999999999999998</v>
      </c>
      <c r="G333" s="31">
        <f t="shared" si="54"/>
        <v>1284.8072831014085</v>
      </c>
      <c r="H333" s="31">
        <f t="shared" si="55"/>
        <v>1139.1790209154856</v>
      </c>
      <c r="I333" s="34">
        <f t="shared" si="56"/>
        <v>291</v>
      </c>
    </row>
    <row r="334" spans="2:9" x14ac:dyDescent="0.4">
      <c r="B334">
        <v>292</v>
      </c>
      <c r="C334" s="40">
        <v>193000</v>
      </c>
      <c r="D334" s="32">
        <f t="shared" si="52"/>
        <v>1.7444408E-5</v>
      </c>
      <c r="E334" s="31">
        <f t="shared" si="53"/>
        <v>145.51897409612798</v>
      </c>
      <c r="F334" s="41">
        <v>0.28999999999999998</v>
      </c>
      <c r="G334" s="31">
        <f t="shared" si="54"/>
        <v>1289.8051300957748</v>
      </c>
      <c r="H334" s="31">
        <f t="shared" si="55"/>
        <v>1144.2861559996468</v>
      </c>
      <c r="I334" s="34">
        <f t="shared" si="56"/>
        <v>292</v>
      </c>
    </row>
    <row r="335" spans="2:9" x14ac:dyDescent="0.4">
      <c r="B335">
        <v>293</v>
      </c>
      <c r="C335" s="40">
        <v>193000</v>
      </c>
      <c r="D335" s="32">
        <f t="shared" si="52"/>
        <v>1.7447882E-5</v>
      </c>
      <c r="E335" s="31">
        <f t="shared" si="53"/>
        <v>145.411267088643</v>
      </c>
      <c r="F335" s="41">
        <v>0.28999999999999998</v>
      </c>
      <c r="G335" s="31">
        <f t="shared" si="54"/>
        <v>1294.8048657718311</v>
      </c>
      <c r="H335" s="31">
        <f t="shared" si="55"/>
        <v>1149.3935986831882</v>
      </c>
      <c r="I335" s="34">
        <f t="shared" si="56"/>
        <v>293</v>
      </c>
    </row>
    <row r="336" spans="2:9" x14ac:dyDescent="0.4">
      <c r="B336">
        <v>294</v>
      </c>
      <c r="C336" s="40">
        <v>193000</v>
      </c>
      <c r="D336" s="32">
        <f t="shared" si="52"/>
        <v>1.7451356E-5</v>
      </c>
      <c r="E336" s="31">
        <f t="shared" si="53"/>
        <v>145.30512574532798</v>
      </c>
      <c r="F336" s="41">
        <v>0.28999999999999998</v>
      </c>
      <c r="G336" s="31">
        <f t="shared" si="54"/>
        <v>1299.8064901295775</v>
      </c>
      <c r="H336" s="31">
        <f t="shared" si="55"/>
        <v>1154.5013643842494</v>
      </c>
      <c r="I336" s="34">
        <f t="shared" si="56"/>
        <v>294</v>
      </c>
    </row>
    <row r="337" spans="2:9" x14ac:dyDescent="0.4">
      <c r="B337">
        <v>295</v>
      </c>
      <c r="C337" s="40">
        <v>193000</v>
      </c>
      <c r="D337" s="32">
        <f t="shared" si="52"/>
        <v>1.745483E-5</v>
      </c>
      <c r="E337" s="31">
        <f t="shared" si="53"/>
        <v>145.20053470187497</v>
      </c>
      <c r="F337" s="41">
        <v>0.28999999999999998</v>
      </c>
      <c r="G337" s="31">
        <f t="shared" si="54"/>
        <v>1304.8100031690142</v>
      </c>
      <c r="H337" s="31">
        <f t="shared" si="55"/>
        <v>1159.6094684671393</v>
      </c>
      <c r="I337" s="34">
        <f t="shared" si="56"/>
        <v>295</v>
      </c>
    </row>
    <row r="338" spans="2:9" x14ac:dyDescent="0.4">
      <c r="B338">
        <v>296</v>
      </c>
      <c r="C338" s="40">
        <v>193000</v>
      </c>
      <c r="D338" s="32">
        <f t="shared" si="52"/>
        <v>1.7458303999999999E-5</v>
      </c>
      <c r="E338" s="31">
        <f t="shared" si="53"/>
        <v>145.097478647808</v>
      </c>
      <c r="F338" s="41">
        <v>0.28999999999999998</v>
      </c>
      <c r="G338" s="31">
        <f t="shared" si="54"/>
        <v>1309.8154048901408</v>
      </c>
      <c r="H338" s="31">
        <f t="shared" si="55"/>
        <v>1164.7179262423329</v>
      </c>
      <c r="I338" s="34">
        <f t="shared" si="56"/>
        <v>296</v>
      </c>
    </row>
    <row r="339" spans="2:9" x14ac:dyDescent="0.4">
      <c r="B339">
        <v>297</v>
      </c>
      <c r="C339" s="40">
        <v>193000</v>
      </c>
      <c r="D339" s="32">
        <f t="shared" si="52"/>
        <v>1.7461777999999999E-5</v>
      </c>
      <c r="E339" s="31">
        <f t="shared" si="53"/>
        <v>144.995942326483</v>
      </c>
      <c r="F339" s="41">
        <v>0.28999999999999998</v>
      </c>
      <c r="G339" s="31">
        <f t="shared" si="54"/>
        <v>1314.8226952929576</v>
      </c>
      <c r="H339" s="31">
        <f t="shared" si="55"/>
        <v>1169.8267529664747</v>
      </c>
      <c r="I339" s="34">
        <f t="shared" si="56"/>
        <v>297</v>
      </c>
    </row>
    <row r="340" spans="2:9" x14ac:dyDescent="0.4">
      <c r="B340">
        <v>298</v>
      </c>
      <c r="C340" s="40">
        <v>193000</v>
      </c>
      <c r="D340" s="32">
        <f t="shared" si="52"/>
        <v>1.7465251999999999E-5</v>
      </c>
      <c r="E340" s="31">
        <f t="shared" si="53"/>
        <v>144.89591053508803</v>
      </c>
      <c r="F340" s="41">
        <v>0.28999999999999998</v>
      </c>
      <c r="G340" s="31">
        <f t="shared" si="54"/>
        <v>1319.8318743774648</v>
      </c>
      <c r="H340" s="31">
        <f t="shared" si="55"/>
        <v>1174.9359638423769</v>
      </c>
      <c r="I340" s="34">
        <f t="shared" si="56"/>
        <v>298</v>
      </c>
    </row>
    <row r="341" spans="2:9" x14ac:dyDescent="0.4">
      <c r="B341">
        <v>299</v>
      </c>
      <c r="C341" s="40">
        <v>193000</v>
      </c>
      <c r="D341" s="32">
        <f t="shared" si="52"/>
        <v>1.7468726000000002E-5</v>
      </c>
      <c r="E341" s="31">
        <f t="shared" si="53"/>
        <v>144.79736812464301</v>
      </c>
      <c r="F341" s="41">
        <v>0.28999999999999998</v>
      </c>
      <c r="G341" s="31">
        <f t="shared" si="54"/>
        <v>1324.8429421436622</v>
      </c>
      <c r="H341" s="31">
        <f t="shared" si="55"/>
        <v>1180.0455740190191</v>
      </c>
      <c r="I341" s="34">
        <f t="shared" si="56"/>
        <v>299</v>
      </c>
    </row>
    <row r="342" spans="2:9" x14ac:dyDescent="0.4">
      <c r="B342">
        <v>300</v>
      </c>
      <c r="C342" s="40">
        <v>193000</v>
      </c>
      <c r="D342" s="32">
        <f t="shared" si="52"/>
        <v>1.7472200000000002E-5</v>
      </c>
      <c r="E342" s="31">
        <f t="shared" si="53"/>
        <v>144.70029999999997</v>
      </c>
      <c r="F342" s="41">
        <v>0.28999999999999998</v>
      </c>
      <c r="G342" s="31">
        <f t="shared" si="54"/>
        <v>1329.8558985915495</v>
      </c>
      <c r="H342" s="31">
        <f t="shared" si="55"/>
        <v>1185.1555985915495</v>
      </c>
      <c r="I342" s="34">
        <f t="shared" si="56"/>
        <v>300</v>
      </c>
    </row>
    <row r="343" spans="2:9" x14ac:dyDescent="0.4">
      <c r="B343">
        <v>301</v>
      </c>
      <c r="C343" s="40">
        <v>193000</v>
      </c>
      <c r="D343" s="32">
        <f t="shared" si="52"/>
        <v>1.7475674000000002E-5</v>
      </c>
      <c r="E343" s="31">
        <f t="shared" si="53"/>
        <v>144.60469111984298</v>
      </c>
      <c r="F343" s="41">
        <v>0.28999999999999998</v>
      </c>
      <c r="G343" s="31">
        <f t="shared" si="54"/>
        <v>1334.8707437211269</v>
      </c>
      <c r="H343" s="31">
        <f t="shared" si="55"/>
        <v>1190.2660526012839</v>
      </c>
      <c r="I343" s="34">
        <f t="shared" si="56"/>
        <v>301</v>
      </c>
    </row>
    <row r="344" spans="2:9" x14ac:dyDescent="0.4">
      <c r="B344">
        <v>302</v>
      </c>
      <c r="C344" s="40">
        <v>193000</v>
      </c>
      <c r="D344" s="32">
        <f t="shared" si="52"/>
        <v>1.7479148000000001E-5</v>
      </c>
      <c r="E344" s="31">
        <f t="shared" si="53"/>
        <v>144.51052649668804</v>
      </c>
      <c r="F344" s="41">
        <v>0.28999999999999998</v>
      </c>
      <c r="G344" s="31">
        <f t="shared" si="54"/>
        <v>1339.8874775323948</v>
      </c>
      <c r="H344" s="31">
        <f t="shared" si="55"/>
        <v>1195.3769510357067</v>
      </c>
      <c r="I344" s="34">
        <f t="shared" si="56"/>
        <v>302</v>
      </c>
    </row>
    <row r="345" spans="2:9" x14ac:dyDescent="0.4">
      <c r="B345">
        <v>303</v>
      </c>
      <c r="C345" s="40">
        <v>193000</v>
      </c>
      <c r="D345" s="32">
        <f t="shared" si="52"/>
        <v>1.7482622000000001E-5</v>
      </c>
      <c r="E345" s="31">
        <f t="shared" si="53"/>
        <v>144.41779119688306</v>
      </c>
      <c r="F345" s="41">
        <v>0.28999999999999998</v>
      </c>
      <c r="G345" s="31">
        <f t="shared" si="54"/>
        <v>1344.9061000253523</v>
      </c>
      <c r="H345" s="31">
        <f t="shared" si="55"/>
        <v>1200.4883088284691</v>
      </c>
      <c r="I345" s="34">
        <f t="shared" si="56"/>
        <v>303</v>
      </c>
    </row>
    <row r="346" spans="2:9" x14ac:dyDescent="0.4">
      <c r="B346">
        <v>304</v>
      </c>
      <c r="C346" s="40">
        <v>193000</v>
      </c>
      <c r="D346" s="32">
        <f t="shared" si="52"/>
        <v>1.7486096000000001E-5</v>
      </c>
      <c r="E346" s="31">
        <f t="shared" si="53"/>
        <v>144.32647034060795</v>
      </c>
      <c r="F346" s="41">
        <v>0.28999999999999998</v>
      </c>
      <c r="G346" s="31">
        <f t="shared" si="54"/>
        <v>1349.9266112000003</v>
      </c>
      <c r="H346" s="31">
        <f t="shared" si="55"/>
        <v>1205.6001408593922</v>
      </c>
      <c r="I346" s="34">
        <f t="shared" si="56"/>
        <v>304</v>
      </c>
    </row>
    <row r="347" spans="2:9" x14ac:dyDescent="0.4">
      <c r="B347">
        <v>305</v>
      </c>
      <c r="C347" s="40">
        <v>193000</v>
      </c>
      <c r="D347" s="32">
        <f t="shared" si="52"/>
        <v>1.7489570000000001E-5</v>
      </c>
      <c r="E347" s="31">
        <f t="shared" si="53"/>
        <v>144.23654910187497</v>
      </c>
      <c r="F347" s="41">
        <v>0.28999999999999998</v>
      </c>
      <c r="G347" s="31">
        <f t="shared" si="54"/>
        <v>1354.9490110563381</v>
      </c>
      <c r="H347" s="31">
        <f t="shared" si="55"/>
        <v>1210.7124619544632</v>
      </c>
      <c r="I347" s="34">
        <f t="shared" si="56"/>
        <v>305</v>
      </c>
    </row>
    <row r="348" spans="2:9" x14ac:dyDescent="0.4">
      <c r="B348">
        <v>306</v>
      </c>
      <c r="C348" s="40">
        <v>193000</v>
      </c>
      <c r="D348" s="32">
        <f t="shared" si="52"/>
        <v>1.7493044E-5</v>
      </c>
      <c r="E348" s="31">
        <f t="shared" si="53"/>
        <v>144.14801270852797</v>
      </c>
      <c r="F348" s="41">
        <v>0.28999999999999998</v>
      </c>
      <c r="G348" s="31">
        <f t="shared" si="54"/>
        <v>1359.9732995943662</v>
      </c>
      <c r="H348" s="31">
        <f t="shared" si="55"/>
        <v>1215.8252868858381</v>
      </c>
      <c r="I348" s="34">
        <f t="shared" si="56"/>
        <v>306</v>
      </c>
    </row>
    <row r="349" spans="2:9" x14ac:dyDescent="0.4">
      <c r="B349">
        <v>307</v>
      </c>
      <c r="C349" s="40">
        <v>193000</v>
      </c>
      <c r="D349" s="32">
        <f t="shared" si="52"/>
        <v>1.7496518E-5</v>
      </c>
      <c r="E349" s="31">
        <f t="shared" si="53"/>
        <v>144.06084644224296</v>
      </c>
      <c r="F349" s="41">
        <v>0.28999999999999998</v>
      </c>
      <c r="G349" s="31">
        <f t="shared" si="54"/>
        <v>1364.9994768140848</v>
      </c>
      <c r="H349" s="31">
        <f t="shared" si="55"/>
        <v>1220.9386303718418</v>
      </c>
      <c r="I349" s="34">
        <f t="shared" si="56"/>
        <v>307</v>
      </c>
    </row>
    <row r="350" spans="2:9" x14ac:dyDescent="0.4">
      <c r="B350">
        <v>308</v>
      </c>
      <c r="C350" s="40">
        <v>193000</v>
      </c>
      <c r="D350" s="32">
        <f t="shared" si="52"/>
        <v>1.7499992E-5</v>
      </c>
      <c r="E350" s="31">
        <f t="shared" si="53"/>
        <v>143.97503563852797</v>
      </c>
      <c r="F350" s="41">
        <v>0.28999999999999998</v>
      </c>
      <c r="G350" s="31">
        <f t="shared" si="54"/>
        <v>1370.0275427154932</v>
      </c>
      <c r="H350" s="31">
        <f t="shared" si="55"/>
        <v>1226.0525070769652</v>
      </c>
      <c r="I350" s="34">
        <f t="shared" si="56"/>
        <v>308</v>
      </c>
    </row>
    <row r="351" spans="2:9" x14ac:dyDescent="0.4">
      <c r="B351">
        <v>309</v>
      </c>
      <c r="C351" s="40">
        <v>193000</v>
      </c>
      <c r="D351" s="32">
        <f t="shared" si="52"/>
        <v>1.7503466E-5</v>
      </c>
      <c r="E351" s="31">
        <f t="shared" si="53"/>
        <v>143.89056568672299</v>
      </c>
      <c r="F351" s="41">
        <v>0.28999999999999998</v>
      </c>
      <c r="G351" s="31">
        <f t="shared" si="54"/>
        <v>1375.0574972985917</v>
      </c>
      <c r="H351" s="31">
        <f t="shared" si="55"/>
        <v>1231.1669316118687</v>
      </c>
      <c r="I351" s="34">
        <f t="shared" si="56"/>
        <v>309</v>
      </c>
    </row>
    <row r="352" spans="2:9" x14ac:dyDescent="0.4">
      <c r="B352">
        <v>310</v>
      </c>
      <c r="C352" s="40">
        <v>193000</v>
      </c>
      <c r="D352" s="32">
        <f t="shared" si="52"/>
        <v>1.7506939999999999E-5</v>
      </c>
      <c r="E352" s="31">
        <f t="shared" si="53"/>
        <v>143.80742203</v>
      </c>
      <c r="F352" s="41">
        <v>0.28999999999999998</v>
      </c>
      <c r="G352" s="31">
        <f t="shared" si="54"/>
        <v>1380.0893405633803</v>
      </c>
      <c r="H352" s="31">
        <f t="shared" si="55"/>
        <v>1236.2819185333803</v>
      </c>
      <c r="I352" s="34">
        <f t="shared" si="56"/>
        <v>310</v>
      </c>
    </row>
    <row r="353" spans="2:9" x14ac:dyDescent="0.4">
      <c r="B353">
        <v>311</v>
      </c>
      <c r="C353" s="40">
        <v>193000</v>
      </c>
      <c r="D353" s="32">
        <f t="shared" si="52"/>
        <v>1.7510413999999999E-5</v>
      </c>
      <c r="E353" s="31">
        <f t="shared" si="53"/>
        <v>143.72559016536297</v>
      </c>
      <c r="F353" s="41">
        <v>0.28999999999999998</v>
      </c>
      <c r="G353" s="31">
        <f t="shared" si="54"/>
        <v>1385.123072509859</v>
      </c>
      <c r="H353" s="31">
        <f t="shared" si="55"/>
        <v>1241.397482344496</v>
      </c>
      <c r="I353" s="34">
        <f t="shared" si="56"/>
        <v>311</v>
      </c>
    </row>
    <row r="354" spans="2:9" x14ac:dyDescent="0.4">
      <c r="B354">
        <v>312</v>
      </c>
      <c r="C354" s="40">
        <v>193000</v>
      </c>
      <c r="D354" s="32">
        <f t="shared" si="52"/>
        <v>1.7513887999999999E-5</v>
      </c>
      <c r="E354" s="31">
        <f t="shared" si="53"/>
        <v>143.64505564364799</v>
      </c>
      <c r="F354" s="41">
        <v>0.28999999999999998</v>
      </c>
      <c r="G354" s="31">
        <f t="shared" si="54"/>
        <v>1390.1586931380282</v>
      </c>
      <c r="H354" s="31">
        <f t="shared" si="55"/>
        <v>1246.5136374943802</v>
      </c>
      <c r="I354" s="34">
        <f t="shared" si="56"/>
        <v>312</v>
      </c>
    </row>
    <row r="355" spans="2:9" x14ac:dyDescent="0.4">
      <c r="B355">
        <v>313</v>
      </c>
      <c r="C355" s="40">
        <v>193000</v>
      </c>
      <c r="D355" s="32">
        <f t="shared" si="52"/>
        <v>1.7517361999999999E-5</v>
      </c>
      <c r="E355" s="31">
        <f t="shared" si="53"/>
        <v>143.56580406952298</v>
      </c>
      <c r="F355" s="41">
        <v>0.28999999999999998</v>
      </c>
      <c r="G355" s="31">
        <f t="shared" si="54"/>
        <v>1395.1962024478873</v>
      </c>
      <c r="H355" s="31">
        <f t="shared" si="55"/>
        <v>1251.6303983783644</v>
      </c>
      <c r="I355" s="34">
        <f t="shared" si="56"/>
        <v>313</v>
      </c>
    </row>
    <row r="356" spans="2:9" x14ac:dyDescent="0.4">
      <c r="B356">
        <v>314</v>
      </c>
      <c r="C356" s="40">
        <v>193000</v>
      </c>
      <c r="D356" s="32">
        <f t="shared" si="52"/>
        <v>1.7520836000000002E-5</v>
      </c>
      <c r="E356" s="31">
        <f t="shared" si="53"/>
        <v>143.48782110148795</v>
      </c>
      <c r="F356" s="41">
        <v>0.28999999999999998</v>
      </c>
      <c r="G356" s="31">
        <f t="shared" si="54"/>
        <v>1400.2356004394367</v>
      </c>
      <c r="H356" s="31">
        <f t="shared" si="55"/>
        <v>1256.7477793379487</v>
      </c>
      <c r="I356" s="34">
        <f t="shared" si="56"/>
        <v>314</v>
      </c>
    </row>
    <row r="357" spans="2:9" x14ac:dyDescent="0.4">
      <c r="B357">
        <v>315</v>
      </c>
      <c r="C357" s="40">
        <v>193000</v>
      </c>
      <c r="D357" s="32">
        <f t="shared" si="52"/>
        <v>1.7524310000000002E-5</v>
      </c>
      <c r="E357" s="31">
        <f t="shared" si="53"/>
        <v>143.41109245187499</v>
      </c>
      <c r="F357" s="41">
        <v>0.28999999999999998</v>
      </c>
      <c r="G357" s="31">
        <f t="shared" si="54"/>
        <v>1405.2768871126761</v>
      </c>
      <c r="H357" s="31">
        <f t="shared" si="55"/>
        <v>1261.8657946608012</v>
      </c>
      <c r="I357" s="34">
        <f t="shared" si="56"/>
        <v>315</v>
      </c>
    </row>
    <row r="358" spans="2:9" x14ac:dyDescent="0.4">
      <c r="B358">
        <v>316</v>
      </c>
      <c r="C358" s="40">
        <v>193000</v>
      </c>
      <c r="D358" s="32">
        <f t="shared" si="52"/>
        <v>1.7527784000000001E-5</v>
      </c>
      <c r="E358" s="31">
        <f t="shared" si="53"/>
        <v>143.33560388684799</v>
      </c>
      <c r="F358" s="41">
        <v>0.28999999999999998</v>
      </c>
      <c r="G358" s="31">
        <f t="shared" si="54"/>
        <v>1410.3200624676058</v>
      </c>
      <c r="H358" s="31">
        <f t="shared" si="55"/>
        <v>1266.9844585807577</v>
      </c>
      <c r="I358" s="34">
        <f t="shared" si="56"/>
        <v>316</v>
      </c>
    </row>
    <row r="359" spans="2:9" x14ac:dyDescent="0.4">
      <c r="B359">
        <v>317</v>
      </c>
      <c r="C359" s="40">
        <v>193000</v>
      </c>
      <c r="D359" s="32">
        <f t="shared" si="52"/>
        <v>1.7531258000000001E-5</v>
      </c>
      <c r="E359" s="31">
        <f t="shared" si="53"/>
        <v>143.26134122640303</v>
      </c>
      <c r="F359" s="41">
        <v>0.28999999999999998</v>
      </c>
      <c r="G359" s="31">
        <f t="shared" si="54"/>
        <v>1415.3651265042256</v>
      </c>
      <c r="H359" s="31">
        <f t="shared" si="55"/>
        <v>1272.1037852778227</v>
      </c>
      <c r="I359" s="34">
        <f t="shared" si="56"/>
        <v>317</v>
      </c>
    </row>
    <row r="360" spans="2:9" x14ac:dyDescent="0.4">
      <c r="B360">
        <v>318</v>
      </c>
      <c r="C360" s="40">
        <v>193000</v>
      </c>
      <c r="D360" s="32">
        <f t="shared" si="52"/>
        <v>1.7534732000000001E-5</v>
      </c>
      <c r="E360" s="31">
        <f t="shared" si="53"/>
        <v>143.188290344368</v>
      </c>
      <c r="F360" s="41">
        <v>0.28999999999999998</v>
      </c>
      <c r="G360" s="31">
        <f t="shared" si="54"/>
        <v>1420.4120792225353</v>
      </c>
      <c r="H360" s="31">
        <f t="shared" si="55"/>
        <v>1277.2237888781674</v>
      </c>
      <c r="I360" s="34">
        <f t="shared" si="56"/>
        <v>318</v>
      </c>
    </row>
    <row r="361" spans="2:9" x14ac:dyDescent="0.4">
      <c r="B361">
        <v>319</v>
      </c>
      <c r="C361" s="40">
        <v>193000</v>
      </c>
      <c r="D361" s="32">
        <f t="shared" si="52"/>
        <v>1.7538206000000001E-5</v>
      </c>
      <c r="E361" s="31">
        <f t="shared" si="53"/>
        <v>143.11643716840297</v>
      </c>
      <c r="F361" s="41">
        <v>0.28999999999999998</v>
      </c>
      <c r="G361" s="31">
        <f t="shared" si="54"/>
        <v>1425.4609206225355</v>
      </c>
      <c r="H361" s="31">
        <f t="shared" si="55"/>
        <v>1282.3444834541324</v>
      </c>
      <c r="I361" s="34">
        <f t="shared" si="56"/>
        <v>319</v>
      </c>
    </row>
    <row r="362" spans="2:9" x14ac:dyDescent="0.4">
      <c r="B362">
        <v>320</v>
      </c>
      <c r="C362" s="40">
        <v>193000</v>
      </c>
      <c r="D362" s="32">
        <f t="shared" si="52"/>
        <v>1.754168E-5</v>
      </c>
      <c r="E362" s="31">
        <f t="shared" si="53"/>
        <v>143.04576767999998</v>
      </c>
      <c r="F362" s="41">
        <v>0.28999999999999998</v>
      </c>
      <c r="G362" s="31">
        <f t="shared" si="54"/>
        <v>1430.5116507042255</v>
      </c>
      <c r="H362" s="31">
        <f t="shared" si="55"/>
        <v>1287.4658830242256</v>
      </c>
      <c r="I362" s="34">
        <f t="shared" si="56"/>
        <v>320</v>
      </c>
    </row>
    <row r="363" spans="2:9" x14ac:dyDescent="0.4">
      <c r="B363">
        <v>321</v>
      </c>
      <c r="C363" s="40">
        <v>193000</v>
      </c>
      <c r="D363" s="32">
        <f t="shared" si="52"/>
        <v>1.7545154E-5</v>
      </c>
      <c r="E363" s="31">
        <f t="shared" si="53"/>
        <v>142.976267914483</v>
      </c>
      <c r="F363" s="41">
        <v>0.28999999999999998</v>
      </c>
      <c r="G363" s="31">
        <f t="shared" si="54"/>
        <v>1435.5642694676058</v>
      </c>
      <c r="H363" s="31">
        <f t="shared" si="55"/>
        <v>1292.5880015531227</v>
      </c>
      <c r="I363" s="34">
        <f t="shared" si="56"/>
        <v>321</v>
      </c>
    </row>
    <row r="364" spans="2:9" x14ac:dyDescent="0.4">
      <c r="B364">
        <v>322</v>
      </c>
      <c r="C364" s="40">
        <v>193000</v>
      </c>
      <c r="D364" s="32">
        <f t="shared" si="52"/>
        <v>1.7548628E-5</v>
      </c>
      <c r="E364" s="31">
        <f t="shared" si="53"/>
        <v>142.90792396100801</v>
      </c>
      <c r="F364" s="41">
        <v>0.28999999999999998</v>
      </c>
      <c r="G364" s="31">
        <f t="shared" si="54"/>
        <v>1440.6187769126761</v>
      </c>
      <c r="H364" s="31">
        <f t="shared" si="55"/>
        <v>1297.7108529516681</v>
      </c>
      <c r="I364" s="34">
        <f t="shared" si="56"/>
        <v>322</v>
      </c>
    </row>
    <row r="365" spans="2:9" x14ac:dyDescent="0.4">
      <c r="B365">
        <v>323</v>
      </c>
      <c r="C365" s="40">
        <v>193000</v>
      </c>
      <c r="D365" s="32">
        <f t="shared" si="52"/>
        <v>1.7552102E-5</v>
      </c>
      <c r="E365" s="31">
        <f t="shared" si="53"/>
        <v>142.84072196256295</v>
      </c>
      <c r="F365" s="41">
        <v>0.28999999999999998</v>
      </c>
      <c r="G365" s="31">
        <f t="shared" si="54"/>
        <v>1445.6751730394365</v>
      </c>
      <c r="H365" s="31">
        <f t="shared" si="55"/>
        <v>1302.8344510768734</v>
      </c>
      <c r="I365" s="34">
        <f t="shared" si="56"/>
        <v>323</v>
      </c>
    </row>
    <row r="366" spans="2:9" x14ac:dyDescent="0.4">
      <c r="B366">
        <v>324</v>
      </c>
      <c r="C366" s="40">
        <v>193000</v>
      </c>
      <c r="D366" s="32">
        <f t="shared" si="52"/>
        <v>1.7555575999999999E-5</v>
      </c>
      <c r="E366" s="31">
        <f t="shared" si="53"/>
        <v>142.77464811596803</v>
      </c>
      <c r="F366" s="41">
        <v>0.28999999999999998</v>
      </c>
      <c r="G366" s="31">
        <f t="shared" si="54"/>
        <v>1450.7334578478874</v>
      </c>
      <c r="H366" s="31">
        <f t="shared" si="55"/>
        <v>1307.9588097319192</v>
      </c>
      <c r="I366" s="34">
        <f t="shared" si="56"/>
        <v>324</v>
      </c>
    </row>
    <row r="367" spans="2:9" x14ac:dyDescent="0.4">
      <c r="B367">
        <v>325</v>
      </c>
      <c r="C367" s="40">
        <v>193000</v>
      </c>
      <c r="D367" s="32">
        <f t="shared" si="52"/>
        <v>1.7559049999999999E-5</v>
      </c>
      <c r="E367" s="31">
        <f t="shared" si="53"/>
        <v>142.70968867187503</v>
      </c>
      <c r="F367" s="41">
        <v>0.28999999999999998</v>
      </c>
      <c r="G367" s="31">
        <f t="shared" si="54"/>
        <v>1455.7936313380283</v>
      </c>
      <c r="H367" s="31">
        <f t="shared" si="55"/>
        <v>1313.0839426661532</v>
      </c>
      <c r="I367" s="34">
        <f t="shared" si="56"/>
        <v>325</v>
      </c>
    </row>
    <row r="368" spans="2:9" x14ac:dyDescent="0.4">
      <c r="B368">
        <v>326</v>
      </c>
      <c r="C368" s="40">
        <v>193000</v>
      </c>
      <c r="D368" s="32">
        <f t="shared" si="52"/>
        <v>1.7562523999999999E-5</v>
      </c>
      <c r="E368" s="31">
        <f t="shared" si="53"/>
        <v>142.64582993476802</v>
      </c>
      <c r="F368" s="41">
        <v>0.28999999999999998</v>
      </c>
      <c r="G368" s="31">
        <f t="shared" si="54"/>
        <v>1460.8556935098593</v>
      </c>
      <c r="H368" s="31">
        <f t="shared" si="55"/>
        <v>1318.2098635750913</v>
      </c>
      <c r="I368" s="34">
        <f t="shared" si="56"/>
        <v>326</v>
      </c>
    </row>
    <row r="369" spans="2:9" x14ac:dyDescent="0.4">
      <c r="B369">
        <v>327</v>
      </c>
      <c r="C369" s="40">
        <v>193000</v>
      </c>
      <c r="D369" s="32">
        <f t="shared" si="52"/>
        <v>1.7565998000000002E-5</v>
      </c>
      <c r="E369" s="31">
        <f t="shared" si="53"/>
        <v>142.58305826296299</v>
      </c>
      <c r="F369" s="41">
        <v>0.28999999999999998</v>
      </c>
      <c r="G369" s="31">
        <f t="shared" si="54"/>
        <v>1465.9196443633805</v>
      </c>
      <c r="H369" s="31">
        <f t="shared" si="55"/>
        <v>1323.3365861004174</v>
      </c>
      <c r="I369" s="34">
        <f t="shared" si="56"/>
        <v>327</v>
      </c>
    </row>
    <row r="370" spans="2:9" x14ac:dyDescent="0.4">
      <c r="B370">
        <v>328</v>
      </c>
      <c r="C370" s="40">
        <v>193000</v>
      </c>
      <c r="D370" s="32">
        <f t="shared" si="52"/>
        <v>1.7569472000000002E-5</v>
      </c>
      <c r="E370" s="31">
        <f t="shared" si="53"/>
        <v>142.52136006860803</v>
      </c>
      <c r="F370" s="41">
        <v>0.28999999999999998</v>
      </c>
      <c r="G370" s="31">
        <f t="shared" si="54"/>
        <v>1470.9854838985918</v>
      </c>
      <c r="H370" s="31">
        <f t="shared" si="55"/>
        <v>1328.4641238299837</v>
      </c>
      <c r="I370" s="34">
        <f t="shared" si="56"/>
        <v>328</v>
      </c>
    </row>
    <row r="371" spans="2:9" x14ac:dyDescent="0.4">
      <c r="B371">
        <v>329</v>
      </c>
      <c r="C371" s="40">
        <v>193000</v>
      </c>
      <c r="D371" s="32">
        <f t="shared" si="52"/>
        <v>1.7572946000000002E-5</v>
      </c>
      <c r="E371" s="31">
        <f t="shared" si="53"/>
        <v>142.46072181768295</v>
      </c>
      <c r="F371" s="41">
        <v>0.28999999999999998</v>
      </c>
      <c r="G371" s="31">
        <f t="shared" si="54"/>
        <v>1476.0532121154934</v>
      </c>
      <c r="H371" s="31">
        <f t="shared" si="55"/>
        <v>1333.5924902978104</v>
      </c>
      <c r="I371" s="34">
        <f t="shared" si="56"/>
        <v>329</v>
      </c>
    </row>
    <row r="372" spans="2:9" x14ac:dyDescent="0.4">
      <c r="B372">
        <v>330</v>
      </c>
      <c r="C372" s="40">
        <v>193000</v>
      </c>
      <c r="D372" s="32">
        <f t="shared" si="52"/>
        <v>1.7576420000000001E-5</v>
      </c>
      <c r="E372" s="31">
        <f t="shared" si="53"/>
        <v>142.40113002999999</v>
      </c>
      <c r="F372" s="41">
        <v>0.28999999999999998</v>
      </c>
      <c r="G372" s="31">
        <f t="shared" si="54"/>
        <v>1481.1228290140848</v>
      </c>
      <c r="H372" s="31">
        <f t="shared" si="55"/>
        <v>1338.7216989840849</v>
      </c>
      <c r="I372" s="34">
        <f t="shared" si="56"/>
        <v>330</v>
      </c>
    </row>
    <row r="373" spans="2:9" x14ac:dyDescent="0.4">
      <c r="B373">
        <v>331</v>
      </c>
      <c r="C373" s="40">
        <v>193000</v>
      </c>
      <c r="D373" s="32">
        <f t="shared" si="52"/>
        <v>1.7579894000000001E-5</v>
      </c>
      <c r="E373" s="31">
        <f t="shared" si="53"/>
        <v>142.34257127920296</v>
      </c>
      <c r="F373" s="41">
        <v>0.28999999999999998</v>
      </c>
      <c r="G373" s="31">
        <f t="shared" si="54"/>
        <v>1486.1943345943662</v>
      </c>
      <c r="H373" s="31">
        <f t="shared" si="55"/>
        <v>1343.8517633151632</v>
      </c>
      <c r="I373" s="34">
        <f t="shared" si="56"/>
        <v>331</v>
      </c>
    </row>
    <row r="374" spans="2:9" x14ac:dyDescent="0.4">
      <c r="B374">
        <v>332</v>
      </c>
      <c r="C374" s="40">
        <v>193000</v>
      </c>
      <c r="D374" s="32">
        <f t="shared" si="52"/>
        <v>1.7583368000000001E-5</v>
      </c>
      <c r="E374" s="31">
        <f t="shared" si="53"/>
        <v>142.28503219276797</v>
      </c>
      <c r="F374" s="41">
        <v>0.28999999999999998</v>
      </c>
      <c r="G374" s="31">
        <f t="shared" si="54"/>
        <v>1491.2677288563384</v>
      </c>
      <c r="H374" s="31">
        <f t="shared" si="55"/>
        <v>1348.9826966635706</v>
      </c>
      <c r="I374" s="34">
        <f t="shared" si="56"/>
        <v>332</v>
      </c>
    </row>
    <row r="375" spans="2:9" x14ac:dyDescent="0.4">
      <c r="B375">
        <v>333</v>
      </c>
      <c r="C375" s="40">
        <v>193000</v>
      </c>
      <c r="D375" s="32">
        <f t="shared" si="52"/>
        <v>1.7586842000000001E-5</v>
      </c>
      <c r="E375" s="31">
        <f t="shared" si="53"/>
        <v>142.22849945200301</v>
      </c>
      <c r="F375" s="41">
        <v>0.28999999999999998</v>
      </c>
      <c r="G375" s="31">
        <f t="shared" si="54"/>
        <v>1496.3430118000003</v>
      </c>
      <c r="H375" s="31">
        <f t="shared" si="55"/>
        <v>1354.1145123479973</v>
      </c>
      <c r="I375" s="34">
        <f t="shared" si="56"/>
        <v>333</v>
      </c>
    </row>
    <row r="376" spans="2:9" x14ac:dyDescent="0.4">
      <c r="B376">
        <v>334</v>
      </c>
      <c r="C376" s="40">
        <v>193000</v>
      </c>
      <c r="D376" s="32">
        <f t="shared" si="52"/>
        <v>1.7590316E-5</v>
      </c>
      <c r="E376" s="31">
        <f t="shared" si="53"/>
        <v>142.172959792048</v>
      </c>
      <c r="F376" s="41">
        <v>0.28999999999999998</v>
      </c>
      <c r="G376" s="31">
        <f t="shared" si="54"/>
        <v>1501.4201834253522</v>
      </c>
      <c r="H376" s="31">
        <f t="shared" si="55"/>
        <v>1359.2472236333042</v>
      </c>
      <c r="I376" s="34">
        <f t="shared" si="56"/>
        <v>334</v>
      </c>
    </row>
    <row r="377" spans="2:9" x14ac:dyDescent="0.4">
      <c r="B377">
        <v>335</v>
      </c>
      <c r="C377" s="40">
        <v>193000</v>
      </c>
      <c r="D377" s="32">
        <f t="shared" si="52"/>
        <v>1.759379E-5</v>
      </c>
      <c r="E377" s="31">
        <f t="shared" si="53"/>
        <v>142.11840000187499</v>
      </c>
      <c r="F377" s="41">
        <v>0.28999999999999998</v>
      </c>
      <c r="G377" s="31">
        <f t="shared" si="54"/>
        <v>1506.4992437323945</v>
      </c>
      <c r="H377" s="31">
        <f t="shared" si="55"/>
        <v>1364.3808437305195</v>
      </c>
      <c r="I377" s="34">
        <f t="shared" si="56"/>
        <v>335</v>
      </c>
    </row>
    <row r="378" spans="2:9" x14ac:dyDescent="0.4">
      <c r="B378">
        <v>336</v>
      </c>
      <c r="C378" s="40">
        <v>193000</v>
      </c>
      <c r="D378" s="32">
        <f t="shared" si="52"/>
        <v>1.7597264E-5</v>
      </c>
      <c r="E378" s="31">
        <f t="shared" si="53"/>
        <v>142.06480692428801</v>
      </c>
      <c r="F378" s="41">
        <v>0.28999999999999998</v>
      </c>
      <c r="G378" s="31">
        <f t="shared" si="54"/>
        <v>1511.5801927211269</v>
      </c>
      <c r="H378" s="31">
        <f t="shared" si="55"/>
        <v>1369.5153857968389</v>
      </c>
      <c r="I378" s="34">
        <f t="shared" si="56"/>
        <v>336</v>
      </c>
    </row>
    <row r="379" spans="2:9" x14ac:dyDescent="0.4">
      <c r="B379">
        <v>337</v>
      </c>
      <c r="C379" s="40">
        <v>193000</v>
      </c>
      <c r="D379" s="32">
        <f t="shared" si="52"/>
        <v>1.7600738E-5</v>
      </c>
      <c r="E379" s="31">
        <f t="shared" si="53"/>
        <v>142.01216745592291</v>
      </c>
      <c r="F379" s="41">
        <v>0.28999999999999998</v>
      </c>
      <c r="G379" s="31">
        <f t="shared" si="54"/>
        <v>1516.6630303915495</v>
      </c>
      <c r="H379" s="31">
        <f t="shared" si="55"/>
        <v>1374.6508629356265</v>
      </c>
      <c r="I379" s="34">
        <f t="shared" si="56"/>
        <v>337</v>
      </c>
    </row>
    <row r="380" spans="2:9" x14ac:dyDescent="0.4">
      <c r="B380">
        <v>338</v>
      </c>
      <c r="C380" s="40">
        <v>193000</v>
      </c>
      <c r="D380" s="32">
        <f t="shared" si="52"/>
        <v>1.7604211999999999E-5</v>
      </c>
      <c r="E380" s="31">
        <f t="shared" si="53"/>
        <v>141.96046854724796</v>
      </c>
      <c r="F380" s="41">
        <v>0.28999999999999998</v>
      </c>
      <c r="G380" s="31">
        <f t="shared" si="54"/>
        <v>1521.7477567436622</v>
      </c>
      <c r="H380" s="31">
        <f t="shared" si="55"/>
        <v>1379.7872881964142</v>
      </c>
      <c r="I380" s="34">
        <f t="shared" si="56"/>
        <v>338</v>
      </c>
    </row>
    <row r="381" spans="2:9" x14ac:dyDescent="0.4">
      <c r="B381">
        <v>339</v>
      </c>
      <c r="C381" s="40">
        <v>193000</v>
      </c>
      <c r="D381" s="32">
        <f t="shared" si="52"/>
        <v>1.7607685999999999E-5</v>
      </c>
      <c r="E381" s="31">
        <f t="shared" si="53"/>
        <v>141.909697202563</v>
      </c>
      <c r="F381" s="41">
        <v>0.28999999999999998</v>
      </c>
      <c r="G381" s="31">
        <f t="shared" si="54"/>
        <v>1526.8343717774649</v>
      </c>
      <c r="H381" s="31">
        <f t="shared" si="55"/>
        <v>1384.9246745749019</v>
      </c>
      <c r="I381" s="34">
        <f t="shared" si="56"/>
        <v>339</v>
      </c>
    </row>
    <row r="382" spans="2:9" x14ac:dyDescent="0.4">
      <c r="B382">
        <v>340</v>
      </c>
      <c r="C382" s="40">
        <v>193000</v>
      </c>
      <c r="D382" s="32">
        <f t="shared" si="52"/>
        <v>1.7611159999999999E-5</v>
      </c>
      <c r="E382" s="31">
        <f t="shared" si="53"/>
        <v>141.85984047999995</v>
      </c>
      <c r="F382" s="41">
        <v>0.28999999999999998</v>
      </c>
      <c r="G382" s="31">
        <f t="shared" si="54"/>
        <v>1531.9228754929577</v>
      </c>
      <c r="H382" s="31">
        <f t="shared" si="55"/>
        <v>1390.0630350129577</v>
      </c>
      <c r="I382" s="34">
        <f t="shared" si="56"/>
        <v>340</v>
      </c>
    </row>
    <row r="383" spans="2:9" x14ac:dyDescent="0.4">
      <c r="B383">
        <v>341</v>
      </c>
      <c r="C383" s="40">
        <v>193000</v>
      </c>
      <c r="D383" s="32">
        <f t="shared" ref="D383:D446" si="57">(3.474*10^-9*B383+1.643*10^-5)</f>
        <v>1.7614633999999999E-5</v>
      </c>
      <c r="E383" s="31">
        <f t="shared" ref="E383:E446" si="58">(2.243*10^-9*B383^4-5.194*10^-6*B383^3+4.193*10^-3*B383^2-1.452*B383+325)</f>
        <v>141.81088549152298</v>
      </c>
      <c r="F383" s="41">
        <v>0.28999999999999998</v>
      </c>
      <c r="G383" s="31">
        <f t="shared" ref="G383:G446" si="59">C383*D383*(B383-$B$62)/(1-F383)</f>
        <v>1537.0132678901409</v>
      </c>
      <c r="H383" s="31">
        <f t="shared" ref="H383:H446" si="60">IF(G383&gt;E383,G383-E383,0)</f>
        <v>1395.2023823986178</v>
      </c>
      <c r="I383" s="34">
        <f t="shared" ref="I383:I446" si="61">IF(H383&gt;0,B383)</f>
        <v>341</v>
      </c>
    </row>
    <row r="384" spans="2:9" x14ac:dyDescent="0.4">
      <c r="B384">
        <v>342</v>
      </c>
      <c r="C384" s="40">
        <v>193000</v>
      </c>
      <c r="D384" s="32">
        <f t="shared" si="57"/>
        <v>1.7618108000000002E-5</v>
      </c>
      <c r="E384" s="31">
        <f t="shared" si="58"/>
        <v>141.76281940292802</v>
      </c>
      <c r="F384" s="41">
        <v>0.28999999999999998</v>
      </c>
      <c r="G384" s="31">
        <f t="shared" si="59"/>
        <v>1542.1055489690143</v>
      </c>
      <c r="H384" s="31">
        <f t="shared" si="60"/>
        <v>1400.3427295660863</v>
      </c>
      <c r="I384" s="34">
        <f t="shared" si="61"/>
        <v>342</v>
      </c>
    </row>
    <row r="385" spans="2:9" x14ac:dyDescent="0.4">
      <c r="B385">
        <v>343</v>
      </c>
      <c r="C385" s="40">
        <v>193000</v>
      </c>
      <c r="D385" s="32">
        <f t="shared" si="57"/>
        <v>1.7621582000000002E-5</v>
      </c>
      <c r="E385" s="31">
        <f t="shared" si="58"/>
        <v>141.71562943384293</v>
      </c>
      <c r="F385" s="41">
        <v>0.28999999999999998</v>
      </c>
      <c r="G385" s="31">
        <f t="shared" si="59"/>
        <v>1547.1997187295776</v>
      </c>
      <c r="H385" s="31">
        <f t="shared" si="60"/>
        <v>1405.4840892957347</v>
      </c>
      <c r="I385" s="34">
        <f t="shared" si="61"/>
        <v>343</v>
      </c>
    </row>
    <row r="386" spans="2:9" x14ac:dyDescent="0.4">
      <c r="B386">
        <v>344</v>
      </c>
      <c r="C386" s="40">
        <v>193000</v>
      </c>
      <c r="D386" s="32">
        <f t="shared" si="57"/>
        <v>1.7625056000000001E-5</v>
      </c>
      <c r="E386" s="31">
        <f t="shared" si="58"/>
        <v>141.66930285772798</v>
      </c>
      <c r="F386" s="41">
        <v>0.28999999999999998</v>
      </c>
      <c r="G386" s="31">
        <f t="shared" si="59"/>
        <v>1552.2957771718311</v>
      </c>
      <c r="H386" s="31">
        <f t="shared" si="60"/>
        <v>1410.6264743141032</v>
      </c>
      <c r="I386" s="34">
        <f t="shared" si="61"/>
        <v>344</v>
      </c>
    </row>
    <row r="387" spans="2:9" x14ac:dyDescent="0.4">
      <c r="B387">
        <v>345</v>
      </c>
      <c r="C387" s="40">
        <v>193000</v>
      </c>
      <c r="D387" s="32">
        <f t="shared" si="57"/>
        <v>1.7628530000000001E-5</v>
      </c>
      <c r="E387" s="31">
        <f t="shared" si="58"/>
        <v>141.62382700187499</v>
      </c>
      <c r="F387" s="41">
        <v>0.28999999999999998</v>
      </c>
      <c r="G387" s="31">
        <f t="shared" si="59"/>
        <v>1557.393724295775</v>
      </c>
      <c r="H387" s="31">
        <f t="shared" si="60"/>
        <v>1415.7698972938999</v>
      </c>
      <c r="I387" s="34">
        <f t="shared" si="61"/>
        <v>345</v>
      </c>
    </row>
    <row r="388" spans="2:9" x14ac:dyDescent="0.4">
      <c r="B388">
        <v>346</v>
      </c>
      <c r="C388" s="40">
        <v>193000</v>
      </c>
      <c r="D388" s="32">
        <f t="shared" si="57"/>
        <v>1.7632004000000001E-5</v>
      </c>
      <c r="E388" s="31">
        <f t="shared" si="58"/>
        <v>141.57918924740801</v>
      </c>
      <c r="F388" s="41">
        <v>0.28999999999999998</v>
      </c>
      <c r="G388" s="31">
        <f t="shared" si="59"/>
        <v>1562.4935601014085</v>
      </c>
      <c r="H388" s="31">
        <f t="shared" si="60"/>
        <v>1420.9143708540005</v>
      </c>
      <c r="I388" s="34">
        <f t="shared" si="61"/>
        <v>346</v>
      </c>
    </row>
    <row r="389" spans="2:9" x14ac:dyDescent="0.4">
      <c r="B389">
        <v>347</v>
      </c>
      <c r="C389" s="40">
        <v>193000</v>
      </c>
      <c r="D389" s="32">
        <f t="shared" si="57"/>
        <v>1.7635478000000001E-5</v>
      </c>
      <c r="E389" s="31">
        <f t="shared" si="58"/>
        <v>141.53537702928298</v>
      </c>
      <c r="F389" s="41">
        <v>0.28999999999999998</v>
      </c>
      <c r="G389" s="31">
        <f t="shared" si="59"/>
        <v>1567.5952845887325</v>
      </c>
      <c r="H389" s="31">
        <f t="shared" si="60"/>
        <v>1426.0599075594496</v>
      </c>
      <c r="I389" s="34">
        <f t="shared" si="61"/>
        <v>347</v>
      </c>
    </row>
    <row r="390" spans="2:9" x14ac:dyDescent="0.4">
      <c r="B390">
        <v>348</v>
      </c>
      <c r="C390" s="40">
        <v>193000</v>
      </c>
      <c r="D390" s="32">
        <f t="shared" si="57"/>
        <v>1.7638952E-5</v>
      </c>
      <c r="E390" s="31">
        <f t="shared" si="58"/>
        <v>141.49237783628797</v>
      </c>
      <c r="F390" s="41">
        <v>0.28999999999999998</v>
      </c>
      <c r="G390" s="31">
        <f t="shared" si="59"/>
        <v>1572.6988977577466</v>
      </c>
      <c r="H390" s="31">
        <f t="shared" si="60"/>
        <v>1431.2065199214587</v>
      </c>
      <c r="I390" s="34">
        <f t="shared" si="61"/>
        <v>348</v>
      </c>
    </row>
    <row r="391" spans="2:9" x14ac:dyDescent="0.4">
      <c r="B391">
        <v>349</v>
      </c>
      <c r="C391" s="40">
        <v>193000</v>
      </c>
      <c r="D391" s="32">
        <f t="shared" si="57"/>
        <v>1.7642426E-5</v>
      </c>
      <c r="E391" s="31">
        <f t="shared" si="58"/>
        <v>141.45017921104295</v>
      </c>
      <c r="F391" s="41">
        <v>0.28999999999999998</v>
      </c>
      <c r="G391" s="31">
        <f t="shared" si="59"/>
        <v>1577.8043996084509</v>
      </c>
      <c r="H391" s="31">
        <f t="shared" si="60"/>
        <v>1436.354220397408</v>
      </c>
      <c r="I391" s="34">
        <f t="shared" si="61"/>
        <v>349</v>
      </c>
    </row>
    <row r="392" spans="2:9" x14ac:dyDescent="0.4">
      <c r="B392">
        <v>350</v>
      </c>
      <c r="C392" s="40">
        <v>193000</v>
      </c>
      <c r="D392" s="32">
        <f t="shared" si="57"/>
        <v>1.76459E-5</v>
      </c>
      <c r="E392" s="31">
        <f t="shared" si="58"/>
        <v>141.40876874999998</v>
      </c>
      <c r="F392" s="41">
        <v>0.28999999999999998</v>
      </c>
      <c r="G392" s="31">
        <f t="shared" si="59"/>
        <v>1582.9117901408451</v>
      </c>
      <c r="H392" s="31">
        <f t="shared" si="60"/>
        <v>1441.5030213908451</v>
      </c>
      <c r="I392" s="34">
        <f t="shared" si="61"/>
        <v>350</v>
      </c>
    </row>
    <row r="393" spans="2:9" x14ac:dyDescent="0.4">
      <c r="B393">
        <v>351</v>
      </c>
      <c r="C393" s="40">
        <v>193000</v>
      </c>
      <c r="D393" s="32">
        <f t="shared" si="57"/>
        <v>1.7649374E-5</v>
      </c>
      <c r="E393" s="31">
        <f t="shared" si="58"/>
        <v>141.36813410344297</v>
      </c>
      <c r="F393" s="41">
        <v>0.28999999999999998</v>
      </c>
      <c r="G393" s="31">
        <f t="shared" si="59"/>
        <v>1588.0210693549298</v>
      </c>
      <c r="H393" s="31">
        <f t="shared" si="60"/>
        <v>1446.6529352514867</v>
      </c>
      <c r="I393" s="34">
        <f t="shared" si="61"/>
        <v>351</v>
      </c>
    </row>
    <row r="394" spans="2:9" x14ac:dyDescent="0.4">
      <c r="B394">
        <v>352</v>
      </c>
      <c r="C394" s="40">
        <v>193000</v>
      </c>
      <c r="D394" s="32">
        <f t="shared" si="57"/>
        <v>1.7652847999999999E-5</v>
      </c>
      <c r="E394" s="31">
        <f t="shared" si="58"/>
        <v>141.32826297548797</v>
      </c>
      <c r="F394" s="41">
        <v>0.28999999999999998</v>
      </c>
      <c r="G394" s="31">
        <f t="shared" si="59"/>
        <v>1593.1322372507041</v>
      </c>
      <c r="H394" s="31">
        <f t="shared" si="60"/>
        <v>1451.8039742752162</v>
      </c>
      <c r="I394" s="34">
        <f t="shared" si="61"/>
        <v>352</v>
      </c>
    </row>
    <row r="395" spans="2:9" x14ac:dyDescent="0.4">
      <c r="B395">
        <v>353</v>
      </c>
      <c r="C395" s="40">
        <v>193000</v>
      </c>
      <c r="D395" s="32">
        <f t="shared" si="57"/>
        <v>1.7656321999999999E-5</v>
      </c>
      <c r="E395" s="31">
        <f t="shared" si="58"/>
        <v>141.2891431240829</v>
      </c>
      <c r="F395" s="41">
        <v>0.28999999999999998</v>
      </c>
      <c r="G395" s="31">
        <f t="shared" si="59"/>
        <v>1598.2452938281688</v>
      </c>
      <c r="H395" s="31">
        <f t="shared" si="60"/>
        <v>1456.9561507040858</v>
      </c>
      <c r="I395" s="34">
        <f t="shared" si="61"/>
        <v>353</v>
      </c>
    </row>
    <row r="396" spans="2:9" x14ac:dyDescent="0.4">
      <c r="B396">
        <v>354</v>
      </c>
      <c r="C396" s="40">
        <v>193000</v>
      </c>
      <c r="D396" s="32">
        <f t="shared" si="57"/>
        <v>1.7659795999999999E-5</v>
      </c>
      <c r="E396" s="31">
        <f t="shared" si="58"/>
        <v>141.25076236100796</v>
      </c>
      <c r="F396" s="41">
        <v>0.28999999999999998</v>
      </c>
      <c r="G396" s="31">
        <f t="shared" si="59"/>
        <v>1603.3602390873241</v>
      </c>
      <c r="H396" s="31">
        <f t="shared" si="60"/>
        <v>1462.1094767263162</v>
      </c>
      <c r="I396" s="34">
        <f t="shared" si="61"/>
        <v>354</v>
      </c>
    </row>
    <row r="397" spans="2:9" x14ac:dyDescent="0.4">
      <c r="B397">
        <v>355</v>
      </c>
      <c r="C397" s="40">
        <v>193000</v>
      </c>
      <c r="D397" s="32">
        <f t="shared" si="57"/>
        <v>1.7663270000000002E-5</v>
      </c>
      <c r="E397" s="31">
        <f t="shared" si="58"/>
        <v>141.21310855187494</v>
      </c>
      <c r="F397" s="41">
        <v>0.28999999999999998</v>
      </c>
      <c r="G397" s="31">
        <f t="shared" si="59"/>
        <v>1608.4770730281691</v>
      </c>
      <c r="H397" s="31">
        <f t="shared" si="60"/>
        <v>1467.2639644762942</v>
      </c>
      <c r="I397" s="34">
        <f t="shared" si="61"/>
        <v>355</v>
      </c>
    </row>
    <row r="398" spans="2:9" x14ac:dyDescent="0.4">
      <c r="B398">
        <v>356</v>
      </c>
      <c r="C398" s="40">
        <v>193000</v>
      </c>
      <c r="D398" s="32">
        <f t="shared" si="57"/>
        <v>1.7666744000000002E-5</v>
      </c>
      <c r="E398" s="31">
        <f t="shared" si="58"/>
        <v>141.17616961612799</v>
      </c>
      <c r="F398" s="41">
        <v>0.28999999999999998</v>
      </c>
      <c r="G398" s="31">
        <f t="shared" si="59"/>
        <v>1613.5957956507045</v>
      </c>
      <c r="H398" s="31">
        <f t="shared" si="60"/>
        <v>1472.4196260345766</v>
      </c>
      <c r="I398" s="34">
        <f t="shared" si="61"/>
        <v>356</v>
      </c>
    </row>
    <row r="399" spans="2:9" x14ac:dyDescent="0.4">
      <c r="B399">
        <v>357</v>
      </c>
      <c r="C399" s="40">
        <v>193000</v>
      </c>
      <c r="D399" s="32">
        <f t="shared" si="57"/>
        <v>1.7670218000000002E-5</v>
      </c>
      <c r="E399" s="31">
        <f t="shared" si="58"/>
        <v>141.1399335270429</v>
      </c>
      <c r="F399" s="41">
        <v>0.28999999999999998</v>
      </c>
      <c r="G399" s="31">
        <f t="shared" si="59"/>
        <v>1618.7164069549297</v>
      </c>
      <c r="H399" s="31">
        <f t="shared" si="60"/>
        <v>1477.5764734278869</v>
      </c>
      <c r="I399" s="34">
        <f t="shared" si="61"/>
        <v>357</v>
      </c>
    </row>
    <row r="400" spans="2:9" x14ac:dyDescent="0.4">
      <c r="B400">
        <v>358</v>
      </c>
      <c r="C400" s="40">
        <v>193000</v>
      </c>
      <c r="D400" s="32">
        <f t="shared" si="57"/>
        <v>1.7673692000000001E-5</v>
      </c>
      <c r="E400" s="31">
        <f t="shared" si="58"/>
        <v>141.10438831172792</v>
      </c>
      <c r="F400" s="41">
        <v>0.28999999999999998</v>
      </c>
      <c r="G400" s="31">
        <f t="shared" si="59"/>
        <v>1623.8389069408452</v>
      </c>
      <c r="H400" s="31">
        <f t="shared" si="60"/>
        <v>1482.7345186291172</v>
      </c>
      <c r="I400" s="34">
        <f t="shared" si="61"/>
        <v>358</v>
      </c>
    </row>
    <row r="401" spans="2:9" x14ac:dyDescent="0.4">
      <c r="B401">
        <v>359</v>
      </c>
      <c r="C401" s="40">
        <v>193000</v>
      </c>
      <c r="D401" s="32">
        <f t="shared" si="57"/>
        <v>1.7677166000000001E-5</v>
      </c>
      <c r="E401" s="31">
        <f t="shared" si="58"/>
        <v>141.06952205112293</v>
      </c>
      <c r="F401" s="41">
        <v>0.28999999999999998</v>
      </c>
      <c r="G401" s="31">
        <f t="shared" si="59"/>
        <v>1628.9632956084508</v>
      </c>
      <c r="H401" s="31">
        <f t="shared" si="60"/>
        <v>1487.8937735573279</v>
      </c>
      <c r="I401" s="34">
        <f t="shared" si="61"/>
        <v>359</v>
      </c>
    </row>
    <row r="402" spans="2:9" x14ac:dyDescent="0.4">
      <c r="B402">
        <v>360</v>
      </c>
      <c r="C402" s="40">
        <v>193000</v>
      </c>
      <c r="D402" s="32">
        <f t="shared" si="57"/>
        <v>1.7680640000000001E-5</v>
      </c>
      <c r="E402" s="31">
        <f t="shared" si="58"/>
        <v>141.03532287999997</v>
      </c>
      <c r="F402" s="41">
        <v>0.28999999999999998</v>
      </c>
      <c r="G402" s="31">
        <f t="shared" si="59"/>
        <v>1634.0895729577467</v>
      </c>
      <c r="H402" s="31">
        <f t="shared" si="60"/>
        <v>1493.0542500777467</v>
      </c>
      <c r="I402" s="34">
        <f t="shared" si="61"/>
        <v>360</v>
      </c>
    </row>
    <row r="403" spans="2:9" x14ac:dyDescent="0.4">
      <c r="B403">
        <v>361</v>
      </c>
      <c r="C403" s="40">
        <v>193000</v>
      </c>
      <c r="D403" s="32">
        <f t="shared" si="57"/>
        <v>1.7684114000000001E-5</v>
      </c>
      <c r="E403" s="31">
        <f t="shared" si="58"/>
        <v>141.0017789869629</v>
      </c>
      <c r="F403" s="41">
        <v>0.28999999999999998</v>
      </c>
      <c r="G403" s="31">
        <f t="shared" si="59"/>
        <v>1639.2177389887327</v>
      </c>
      <c r="H403" s="31">
        <f t="shared" si="60"/>
        <v>1498.2159600017699</v>
      </c>
      <c r="I403" s="34">
        <f t="shared" si="61"/>
        <v>361</v>
      </c>
    </row>
    <row r="404" spans="2:9" x14ac:dyDescent="0.4">
      <c r="B404">
        <v>362</v>
      </c>
      <c r="C404" s="40">
        <v>193000</v>
      </c>
      <c r="D404" s="32">
        <f t="shared" si="57"/>
        <v>1.7687588E-5</v>
      </c>
      <c r="E404" s="31">
        <f t="shared" si="58"/>
        <v>140.96887861444799</v>
      </c>
      <c r="F404" s="41">
        <v>0.28999999999999998</v>
      </c>
      <c r="G404" s="31">
        <f t="shared" si="59"/>
        <v>1644.3477937014086</v>
      </c>
      <c r="H404" s="31">
        <f t="shared" si="60"/>
        <v>1503.3789150869607</v>
      </c>
      <c r="I404" s="34">
        <f t="shared" si="61"/>
        <v>362</v>
      </c>
    </row>
    <row r="405" spans="2:9" x14ac:dyDescent="0.4">
      <c r="B405">
        <v>363</v>
      </c>
      <c r="C405" s="40">
        <v>193000</v>
      </c>
      <c r="D405" s="32">
        <f t="shared" si="57"/>
        <v>1.7691062E-5</v>
      </c>
      <c r="E405" s="31">
        <f t="shared" si="58"/>
        <v>140.93661005872286</v>
      </c>
      <c r="F405" s="41">
        <v>0.28999999999999998</v>
      </c>
      <c r="G405" s="31">
        <f t="shared" si="59"/>
        <v>1649.4797370957749</v>
      </c>
      <c r="H405" s="31">
        <f t="shared" si="60"/>
        <v>1508.543127037052</v>
      </c>
      <c r="I405" s="34">
        <f t="shared" si="61"/>
        <v>363</v>
      </c>
    </row>
    <row r="406" spans="2:9" x14ac:dyDescent="0.4">
      <c r="B406">
        <v>364</v>
      </c>
      <c r="C406" s="40">
        <v>193000</v>
      </c>
      <c r="D406" s="32">
        <f t="shared" si="57"/>
        <v>1.7694536E-5</v>
      </c>
      <c r="E406" s="31">
        <f t="shared" si="58"/>
        <v>140.90496166988794</v>
      </c>
      <c r="F406" s="41">
        <v>0.28999999999999998</v>
      </c>
      <c r="G406" s="31">
        <f t="shared" si="59"/>
        <v>1654.6135691718312</v>
      </c>
      <c r="H406" s="31">
        <f t="shared" si="60"/>
        <v>1513.7086075019433</v>
      </c>
      <c r="I406" s="34">
        <f t="shared" si="61"/>
        <v>364</v>
      </c>
    </row>
    <row r="407" spans="2:9" x14ac:dyDescent="0.4">
      <c r="B407">
        <v>365</v>
      </c>
      <c r="C407" s="40">
        <v>193000</v>
      </c>
      <c r="D407" s="32">
        <f t="shared" si="57"/>
        <v>1.769801E-5</v>
      </c>
      <c r="E407" s="31">
        <f t="shared" si="58"/>
        <v>140.87392185187491</v>
      </c>
      <c r="F407" s="41">
        <v>0.28999999999999998</v>
      </c>
      <c r="G407" s="31">
        <f t="shared" si="59"/>
        <v>1659.7492899295773</v>
      </c>
      <c r="H407" s="31">
        <f t="shared" si="60"/>
        <v>1518.8753680777024</v>
      </c>
      <c r="I407" s="34">
        <f t="shared" si="61"/>
        <v>365</v>
      </c>
    </row>
    <row r="408" spans="2:9" x14ac:dyDescent="0.4">
      <c r="B408">
        <v>366</v>
      </c>
      <c r="C408" s="40">
        <v>193000</v>
      </c>
      <c r="D408" s="32">
        <f t="shared" si="57"/>
        <v>1.7701483999999999E-5</v>
      </c>
      <c r="E408" s="31">
        <f t="shared" si="58"/>
        <v>140.84347906244795</v>
      </c>
      <c r="F408" s="41">
        <v>0.28999999999999998</v>
      </c>
      <c r="G408" s="31">
        <f t="shared" si="59"/>
        <v>1664.8868993690144</v>
      </c>
      <c r="H408" s="31">
        <f t="shared" si="60"/>
        <v>1524.0434203065665</v>
      </c>
      <c r="I408" s="34">
        <f t="shared" si="61"/>
        <v>366</v>
      </c>
    </row>
    <row r="409" spans="2:9" x14ac:dyDescent="0.4">
      <c r="B409">
        <v>367</v>
      </c>
      <c r="C409" s="40">
        <v>193000</v>
      </c>
      <c r="D409" s="32">
        <f t="shared" si="57"/>
        <v>1.7704957999999999E-5</v>
      </c>
      <c r="E409" s="31">
        <f t="shared" si="58"/>
        <v>140.81362181320299</v>
      </c>
      <c r="F409" s="41">
        <v>0.28999999999999998</v>
      </c>
      <c r="G409" s="31">
        <f t="shared" si="59"/>
        <v>1670.0263974901409</v>
      </c>
      <c r="H409" s="31">
        <f t="shared" si="60"/>
        <v>1529.2127756769378</v>
      </c>
      <c r="I409" s="34">
        <f t="shared" si="61"/>
        <v>367</v>
      </c>
    </row>
    <row r="410" spans="2:9" x14ac:dyDescent="0.4">
      <c r="B410">
        <v>368</v>
      </c>
      <c r="C410" s="40">
        <v>193000</v>
      </c>
      <c r="D410" s="32">
        <f t="shared" si="57"/>
        <v>1.7708431999999999E-5</v>
      </c>
      <c r="E410" s="31">
        <f t="shared" si="58"/>
        <v>140.78433866956794</v>
      </c>
      <c r="F410" s="41">
        <v>0.28999999999999998</v>
      </c>
      <c r="G410" s="31">
        <f t="shared" si="59"/>
        <v>1675.1677842929578</v>
      </c>
      <c r="H410" s="31">
        <f t="shared" si="60"/>
        <v>1534.3834456233899</v>
      </c>
      <c r="I410" s="34">
        <f t="shared" si="61"/>
        <v>368</v>
      </c>
    </row>
    <row r="411" spans="2:9" x14ac:dyDescent="0.4">
      <c r="B411">
        <v>369</v>
      </c>
      <c r="C411" s="40">
        <v>193000</v>
      </c>
      <c r="D411" s="32">
        <f t="shared" si="57"/>
        <v>1.7711905999999999E-5</v>
      </c>
      <c r="E411" s="31">
        <f t="shared" si="58"/>
        <v>140.75561825080297</v>
      </c>
      <c r="F411" s="41">
        <v>0.28999999999999998</v>
      </c>
      <c r="G411" s="31">
        <f t="shared" si="59"/>
        <v>1680.3110597774648</v>
      </c>
      <c r="H411" s="31">
        <f t="shared" si="60"/>
        <v>1539.555441526662</v>
      </c>
      <c r="I411" s="34">
        <f t="shared" si="61"/>
        <v>369</v>
      </c>
    </row>
    <row r="412" spans="2:9" x14ac:dyDescent="0.4">
      <c r="B412">
        <v>370</v>
      </c>
      <c r="C412" s="40">
        <v>193000</v>
      </c>
      <c r="D412" s="32">
        <f t="shared" si="57"/>
        <v>1.7715380000000002E-5</v>
      </c>
      <c r="E412" s="31">
        <f t="shared" si="58"/>
        <v>140.72744923000005</v>
      </c>
      <c r="F412" s="41">
        <v>0.28999999999999998</v>
      </c>
      <c r="G412" s="31">
        <f t="shared" si="59"/>
        <v>1685.4562239436621</v>
      </c>
      <c r="H412" s="31">
        <f t="shared" si="60"/>
        <v>1544.728774713662</v>
      </c>
      <c r="I412" s="34">
        <f t="shared" si="61"/>
        <v>370</v>
      </c>
    </row>
    <row r="413" spans="2:9" x14ac:dyDescent="0.4">
      <c r="B413">
        <v>371</v>
      </c>
      <c r="C413" s="40">
        <v>193000</v>
      </c>
      <c r="D413" s="32">
        <f t="shared" si="57"/>
        <v>1.7718854000000002E-5</v>
      </c>
      <c r="E413" s="31">
        <f t="shared" si="58"/>
        <v>140.69982033408297</v>
      </c>
      <c r="F413" s="41">
        <v>0.28999999999999998</v>
      </c>
      <c r="G413" s="31">
        <f t="shared" si="59"/>
        <v>1690.6032767915494</v>
      </c>
      <c r="H413" s="31">
        <f t="shared" si="60"/>
        <v>1549.9034564574665</v>
      </c>
      <c r="I413" s="34">
        <f t="shared" si="61"/>
        <v>371</v>
      </c>
    </row>
    <row r="414" spans="2:9" x14ac:dyDescent="0.4">
      <c r="B414">
        <v>372</v>
      </c>
      <c r="C414" s="40">
        <v>193000</v>
      </c>
      <c r="D414" s="32">
        <f t="shared" si="57"/>
        <v>1.7722328000000001E-5</v>
      </c>
      <c r="E414" s="31">
        <f t="shared" si="58"/>
        <v>140.67272034380795</v>
      </c>
      <c r="F414" s="41">
        <v>0.28999999999999998</v>
      </c>
      <c r="G414" s="31">
        <f t="shared" si="59"/>
        <v>1695.7522183211267</v>
      </c>
      <c r="H414" s="31">
        <f t="shared" si="60"/>
        <v>1555.0794979773189</v>
      </c>
      <c r="I414" s="34">
        <f t="shared" si="61"/>
        <v>372</v>
      </c>
    </row>
    <row r="415" spans="2:9" x14ac:dyDescent="0.4">
      <c r="B415">
        <v>373</v>
      </c>
      <c r="C415" s="40">
        <v>193000</v>
      </c>
      <c r="D415" s="32">
        <f t="shared" si="57"/>
        <v>1.7725802000000001E-5</v>
      </c>
      <c r="E415" s="31">
        <f t="shared" si="58"/>
        <v>140.646138093763</v>
      </c>
      <c r="F415" s="41">
        <v>0.28999999999999998</v>
      </c>
      <c r="G415" s="31">
        <f t="shared" si="59"/>
        <v>1700.9030485323945</v>
      </c>
      <c r="H415" s="31">
        <f t="shared" si="60"/>
        <v>1560.2569104386314</v>
      </c>
      <c r="I415" s="34">
        <f t="shared" si="61"/>
        <v>373</v>
      </c>
    </row>
    <row r="416" spans="2:9" x14ac:dyDescent="0.4">
      <c r="B416">
        <v>374</v>
      </c>
      <c r="C416" s="40">
        <v>193000</v>
      </c>
      <c r="D416" s="32">
        <f t="shared" si="57"/>
        <v>1.7729276000000001E-5</v>
      </c>
      <c r="E416" s="31">
        <f t="shared" si="58"/>
        <v>140.62006247236798</v>
      </c>
      <c r="F416" s="41">
        <v>0.28999999999999998</v>
      </c>
      <c r="G416" s="31">
        <f t="shared" si="59"/>
        <v>1706.0557674253525</v>
      </c>
      <c r="H416" s="31">
        <f t="shared" si="60"/>
        <v>1565.4357049529845</v>
      </c>
      <c r="I416" s="34">
        <f t="shared" si="61"/>
        <v>374</v>
      </c>
    </row>
    <row r="417" spans="2:9" x14ac:dyDescent="0.4">
      <c r="B417">
        <v>375</v>
      </c>
      <c r="C417" s="40">
        <v>193000</v>
      </c>
      <c r="D417" s="32">
        <f t="shared" si="57"/>
        <v>1.7732750000000001E-5</v>
      </c>
      <c r="E417" s="31">
        <f t="shared" si="58"/>
        <v>140.594482421875</v>
      </c>
      <c r="F417" s="41">
        <v>0.28999999999999998</v>
      </c>
      <c r="G417" s="31">
        <f t="shared" si="59"/>
        <v>1711.2103750000003</v>
      </c>
      <c r="H417" s="31">
        <f t="shared" si="60"/>
        <v>1570.6158925781253</v>
      </c>
      <c r="I417" s="34">
        <f t="shared" si="61"/>
        <v>375</v>
      </c>
    </row>
    <row r="418" spans="2:9" x14ac:dyDescent="0.4">
      <c r="B418">
        <v>376</v>
      </c>
      <c r="C418" s="40">
        <v>193000</v>
      </c>
      <c r="D418" s="32">
        <f t="shared" si="57"/>
        <v>1.7736224E-5</v>
      </c>
      <c r="E418" s="31">
        <f t="shared" si="58"/>
        <v>140.56938693836793</v>
      </c>
      <c r="F418" s="41">
        <v>0.28999999999999998</v>
      </c>
      <c r="G418" s="31">
        <f t="shared" si="59"/>
        <v>1716.3668712563381</v>
      </c>
      <c r="H418" s="31">
        <f t="shared" si="60"/>
        <v>1575.7974843179702</v>
      </c>
      <c r="I418" s="34">
        <f t="shared" si="61"/>
        <v>376</v>
      </c>
    </row>
    <row r="419" spans="2:9" x14ac:dyDescent="0.4">
      <c r="B419">
        <v>377</v>
      </c>
      <c r="C419" s="40">
        <v>193000</v>
      </c>
      <c r="D419" s="32">
        <f t="shared" si="57"/>
        <v>1.7739698E-5</v>
      </c>
      <c r="E419" s="31">
        <f t="shared" si="58"/>
        <v>140.54476507176292</v>
      </c>
      <c r="F419" s="41">
        <v>0.28999999999999998</v>
      </c>
      <c r="G419" s="31">
        <f t="shared" si="59"/>
        <v>1721.5252561943662</v>
      </c>
      <c r="H419" s="31">
        <f t="shared" si="60"/>
        <v>1580.9804911226033</v>
      </c>
      <c r="I419" s="34">
        <f t="shared" si="61"/>
        <v>377</v>
      </c>
    </row>
    <row r="420" spans="2:9" x14ac:dyDescent="0.4">
      <c r="B420">
        <v>378</v>
      </c>
      <c r="C420" s="40">
        <v>193000</v>
      </c>
      <c r="D420" s="32">
        <f t="shared" si="57"/>
        <v>1.7743172E-5</v>
      </c>
      <c r="E420" s="31">
        <f t="shared" si="58"/>
        <v>140.5206059258079</v>
      </c>
      <c r="F420" s="41">
        <v>0.28999999999999998</v>
      </c>
      <c r="G420" s="31">
        <f t="shared" si="59"/>
        <v>1726.6855298140845</v>
      </c>
      <c r="H420" s="31">
        <f t="shared" si="60"/>
        <v>1586.1649238882765</v>
      </c>
      <c r="I420" s="34">
        <f t="shared" si="61"/>
        <v>378</v>
      </c>
    </row>
    <row r="421" spans="2:9" x14ac:dyDescent="0.4">
      <c r="B421">
        <v>379</v>
      </c>
      <c r="C421" s="40">
        <v>193000</v>
      </c>
      <c r="D421" s="32">
        <f t="shared" si="57"/>
        <v>1.7746646E-5</v>
      </c>
      <c r="E421" s="31">
        <f t="shared" si="58"/>
        <v>140.49689865808301</v>
      </c>
      <c r="F421" s="41">
        <v>0.28999999999999998</v>
      </c>
      <c r="G421" s="31">
        <f t="shared" si="59"/>
        <v>1731.8476921154929</v>
      </c>
      <c r="H421" s="31">
        <f t="shared" si="60"/>
        <v>1591.35079345741</v>
      </c>
      <c r="I421" s="34">
        <f t="shared" si="61"/>
        <v>379</v>
      </c>
    </row>
    <row r="422" spans="2:9" x14ac:dyDescent="0.4">
      <c r="B422">
        <v>380</v>
      </c>
      <c r="C422" s="40">
        <v>193000</v>
      </c>
      <c r="D422" s="32">
        <f t="shared" si="57"/>
        <v>1.7750119999999999E-5</v>
      </c>
      <c r="E422" s="31">
        <f t="shared" si="58"/>
        <v>140.47363248000005</v>
      </c>
      <c r="F422" s="41">
        <v>0.28999999999999998</v>
      </c>
      <c r="G422" s="31">
        <f t="shared" si="59"/>
        <v>1737.0117430985915</v>
      </c>
      <c r="H422" s="31">
        <f t="shared" si="60"/>
        <v>1596.5381106185914</v>
      </c>
      <c r="I422" s="34">
        <f t="shared" si="61"/>
        <v>380</v>
      </c>
    </row>
    <row r="423" spans="2:9" x14ac:dyDescent="0.4">
      <c r="B423">
        <v>381</v>
      </c>
      <c r="C423" s="40">
        <v>193000</v>
      </c>
      <c r="D423" s="32">
        <f t="shared" si="57"/>
        <v>1.7753593999999999E-5</v>
      </c>
      <c r="E423" s="31">
        <f t="shared" si="58"/>
        <v>140.45079665680294</v>
      </c>
      <c r="F423" s="41">
        <v>0.28999999999999998</v>
      </c>
      <c r="G423" s="31">
        <f t="shared" si="59"/>
        <v>1742.1776827633803</v>
      </c>
      <c r="H423" s="31">
        <f t="shared" si="60"/>
        <v>1601.7268861065772</v>
      </c>
      <c r="I423" s="34">
        <f t="shared" si="61"/>
        <v>381</v>
      </c>
    </row>
    <row r="424" spans="2:9" x14ac:dyDescent="0.4">
      <c r="B424">
        <v>382</v>
      </c>
      <c r="C424" s="40">
        <v>193000</v>
      </c>
      <c r="D424" s="32">
        <f t="shared" si="57"/>
        <v>1.7757067999999999E-5</v>
      </c>
      <c r="E424" s="31">
        <f t="shared" si="58"/>
        <v>140.42838050756802</v>
      </c>
      <c r="F424" s="41">
        <v>0.28999999999999998</v>
      </c>
      <c r="G424" s="31">
        <f t="shared" si="59"/>
        <v>1747.345511109859</v>
      </c>
      <c r="H424" s="31">
        <f t="shared" si="60"/>
        <v>1606.9171306022909</v>
      </c>
      <c r="I424" s="34">
        <f t="shared" si="61"/>
        <v>382</v>
      </c>
    </row>
    <row r="425" spans="2:9" x14ac:dyDescent="0.4">
      <c r="B425">
        <v>383</v>
      </c>
      <c r="C425" s="40">
        <v>193000</v>
      </c>
      <c r="D425" s="32">
        <f t="shared" si="57"/>
        <v>1.7760542000000002E-5</v>
      </c>
      <c r="E425" s="31">
        <f t="shared" si="58"/>
        <v>140.406373405203</v>
      </c>
      <c r="F425" s="41">
        <v>0.28999999999999998</v>
      </c>
      <c r="G425" s="31">
        <f t="shared" si="59"/>
        <v>1752.5152281380283</v>
      </c>
      <c r="H425" s="31">
        <f t="shared" si="60"/>
        <v>1612.1088547328254</v>
      </c>
      <c r="I425" s="34">
        <f t="shared" si="61"/>
        <v>383</v>
      </c>
    </row>
    <row r="426" spans="2:9" x14ac:dyDescent="0.4">
      <c r="B426">
        <v>384</v>
      </c>
      <c r="C426" s="40">
        <v>193000</v>
      </c>
      <c r="D426" s="32">
        <f t="shared" si="57"/>
        <v>1.7764016000000002E-5</v>
      </c>
      <c r="E426" s="31">
        <f t="shared" si="58"/>
        <v>140.38476477644804</v>
      </c>
      <c r="F426" s="41">
        <v>0.28999999999999998</v>
      </c>
      <c r="G426" s="31">
        <f t="shared" si="59"/>
        <v>1757.6868338478876</v>
      </c>
      <c r="H426" s="31">
        <f t="shared" si="60"/>
        <v>1617.3020690714395</v>
      </c>
      <c r="I426" s="34">
        <f t="shared" si="61"/>
        <v>384</v>
      </c>
    </row>
    <row r="427" spans="2:9" x14ac:dyDescent="0.4">
      <c r="B427">
        <v>385</v>
      </c>
      <c r="C427" s="40">
        <v>193000</v>
      </c>
      <c r="D427" s="32">
        <f t="shared" si="57"/>
        <v>1.7767490000000002E-5</v>
      </c>
      <c r="E427" s="31">
        <f t="shared" si="58"/>
        <v>140.36354410187494</v>
      </c>
      <c r="F427" s="41">
        <v>0.28999999999999998</v>
      </c>
      <c r="G427" s="31">
        <f t="shared" si="59"/>
        <v>1762.8603282394367</v>
      </c>
      <c r="H427" s="31">
        <f t="shared" si="60"/>
        <v>1622.4967841375619</v>
      </c>
      <c r="I427" s="34">
        <f t="shared" si="61"/>
        <v>385</v>
      </c>
    </row>
    <row r="428" spans="2:9" x14ac:dyDescent="0.4">
      <c r="B428">
        <v>386</v>
      </c>
      <c r="C428" s="40">
        <v>193000</v>
      </c>
      <c r="D428" s="32">
        <f t="shared" si="57"/>
        <v>1.7770964000000001E-5</v>
      </c>
      <c r="E428" s="31">
        <f t="shared" si="58"/>
        <v>140.34270091588803</v>
      </c>
      <c r="F428" s="41">
        <v>0.28999999999999998</v>
      </c>
      <c r="G428" s="31">
        <f t="shared" si="59"/>
        <v>1768.0357113126763</v>
      </c>
      <c r="H428" s="31">
        <f t="shared" si="60"/>
        <v>1627.6930103967884</v>
      </c>
      <c r="I428" s="34">
        <f t="shared" si="61"/>
        <v>386</v>
      </c>
    </row>
    <row r="429" spans="2:9" x14ac:dyDescent="0.4">
      <c r="B429">
        <v>387</v>
      </c>
      <c r="C429" s="40">
        <v>193000</v>
      </c>
      <c r="D429" s="32">
        <f t="shared" si="57"/>
        <v>1.7774438000000001E-5</v>
      </c>
      <c r="E429" s="31">
        <f t="shared" si="58"/>
        <v>140.32222480672306</v>
      </c>
      <c r="F429" s="41">
        <v>0.28999999999999998</v>
      </c>
      <c r="G429" s="31">
        <f t="shared" si="59"/>
        <v>1773.2129830676058</v>
      </c>
      <c r="H429" s="31">
        <f t="shared" si="60"/>
        <v>1632.8907582608826</v>
      </c>
      <c r="I429" s="34">
        <f t="shared" si="61"/>
        <v>387</v>
      </c>
    </row>
    <row r="430" spans="2:9" x14ac:dyDescent="0.4">
      <c r="B430">
        <v>388</v>
      </c>
      <c r="C430" s="40">
        <v>193000</v>
      </c>
      <c r="D430" s="32">
        <f t="shared" si="57"/>
        <v>1.7777912000000001E-5</v>
      </c>
      <c r="E430" s="31">
        <f t="shared" si="58"/>
        <v>140.30210541644794</v>
      </c>
      <c r="F430" s="41">
        <v>0.28999999999999998</v>
      </c>
      <c r="G430" s="31">
        <f t="shared" si="59"/>
        <v>1778.3921435042255</v>
      </c>
      <c r="H430" s="31">
        <f t="shared" si="60"/>
        <v>1638.0900380877774</v>
      </c>
      <c r="I430" s="34">
        <f t="shared" si="61"/>
        <v>388</v>
      </c>
    </row>
    <row r="431" spans="2:9" x14ac:dyDescent="0.4">
      <c r="B431">
        <v>389</v>
      </c>
      <c r="C431" s="40">
        <v>193000</v>
      </c>
      <c r="D431" s="32">
        <f t="shared" si="57"/>
        <v>1.7781386000000001E-5</v>
      </c>
      <c r="E431" s="31">
        <f t="shared" si="58"/>
        <v>140.28233244096299</v>
      </c>
      <c r="F431" s="41">
        <v>0.28999999999999998</v>
      </c>
      <c r="G431" s="31">
        <f t="shared" si="59"/>
        <v>1783.5731926225353</v>
      </c>
      <c r="H431" s="31">
        <f t="shared" si="60"/>
        <v>1643.2908601815723</v>
      </c>
      <c r="I431" s="34">
        <f t="shared" si="61"/>
        <v>389</v>
      </c>
    </row>
    <row r="432" spans="2:9" x14ac:dyDescent="0.4">
      <c r="B432">
        <v>390</v>
      </c>
      <c r="C432" s="40">
        <v>193000</v>
      </c>
      <c r="D432" s="32">
        <f t="shared" si="57"/>
        <v>1.778486E-5</v>
      </c>
      <c r="E432" s="31">
        <f t="shared" si="58"/>
        <v>140.26289562999995</v>
      </c>
      <c r="F432" s="41">
        <v>0.28999999999999998</v>
      </c>
      <c r="G432" s="31">
        <f t="shared" si="59"/>
        <v>1788.7561304225353</v>
      </c>
      <c r="H432" s="31">
        <f t="shared" si="60"/>
        <v>1648.4932347925353</v>
      </c>
      <c r="I432" s="34">
        <f t="shared" si="61"/>
        <v>390</v>
      </c>
    </row>
    <row r="433" spans="2:9" x14ac:dyDescent="0.4">
      <c r="B433">
        <v>391</v>
      </c>
      <c r="C433" s="40">
        <v>193000</v>
      </c>
      <c r="D433" s="32">
        <f t="shared" si="57"/>
        <v>1.7788334E-5</v>
      </c>
      <c r="E433" s="31">
        <f t="shared" si="58"/>
        <v>140.24378478712305</v>
      </c>
      <c r="F433" s="41">
        <v>0.28999999999999998</v>
      </c>
      <c r="G433" s="31">
        <f t="shared" si="59"/>
        <v>1793.9409569042255</v>
      </c>
      <c r="H433" s="31">
        <f t="shared" si="60"/>
        <v>1653.6971721171024</v>
      </c>
      <c r="I433" s="34">
        <f t="shared" si="61"/>
        <v>391</v>
      </c>
    </row>
    <row r="434" spans="2:9" x14ac:dyDescent="0.4">
      <c r="B434">
        <v>392</v>
      </c>
      <c r="C434" s="40">
        <v>193000</v>
      </c>
      <c r="D434" s="32">
        <f t="shared" si="57"/>
        <v>1.7791808E-5</v>
      </c>
      <c r="E434" s="31">
        <f t="shared" si="58"/>
        <v>140.22498976972798</v>
      </c>
      <c r="F434" s="41">
        <v>0.28999999999999998</v>
      </c>
      <c r="G434" s="31">
        <f t="shared" si="59"/>
        <v>1799.1276720676058</v>
      </c>
      <c r="H434" s="31">
        <f t="shared" si="60"/>
        <v>1658.9026822978778</v>
      </c>
      <c r="I434" s="34">
        <f t="shared" si="61"/>
        <v>392</v>
      </c>
    </row>
    <row r="435" spans="2:9" x14ac:dyDescent="0.4">
      <c r="B435">
        <v>393</v>
      </c>
      <c r="C435" s="40">
        <v>193000</v>
      </c>
      <c r="D435" s="32">
        <f t="shared" si="57"/>
        <v>1.7795282E-5</v>
      </c>
      <c r="E435" s="31">
        <f t="shared" si="58"/>
        <v>140.20650048904304</v>
      </c>
      <c r="F435" s="41">
        <v>0.28999999999999998</v>
      </c>
      <c r="G435" s="31">
        <f t="shared" si="59"/>
        <v>1804.316275912676</v>
      </c>
      <c r="H435" s="31">
        <f t="shared" si="60"/>
        <v>1664.109775423633</v>
      </c>
      <c r="I435" s="34">
        <f t="shared" si="61"/>
        <v>393</v>
      </c>
    </row>
    <row r="436" spans="2:9" x14ac:dyDescent="0.4">
      <c r="B436">
        <v>394</v>
      </c>
      <c r="C436" s="40">
        <v>193000</v>
      </c>
      <c r="D436" s="32">
        <f t="shared" si="57"/>
        <v>1.7798755999999999E-5</v>
      </c>
      <c r="E436" s="31">
        <f t="shared" si="58"/>
        <v>140.18830691012806</v>
      </c>
      <c r="F436" s="41">
        <v>0.28999999999999998</v>
      </c>
      <c r="G436" s="31">
        <f t="shared" si="59"/>
        <v>1809.5067684394364</v>
      </c>
      <c r="H436" s="31">
        <f t="shared" si="60"/>
        <v>1669.3184615293085</v>
      </c>
      <c r="I436" s="34">
        <f t="shared" si="61"/>
        <v>394</v>
      </c>
    </row>
    <row r="437" spans="2:9" x14ac:dyDescent="0.4">
      <c r="B437">
        <v>395</v>
      </c>
      <c r="C437" s="40">
        <v>193000</v>
      </c>
      <c r="D437" s="32">
        <f t="shared" si="57"/>
        <v>1.7802229999999999E-5</v>
      </c>
      <c r="E437" s="31">
        <f t="shared" si="58"/>
        <v>140.17039905187505</v>
      </c>
      <c r="F437" s="41">
        <v>0.28999999999999998</v>
      </c>
      <c r="G437" s="31">
        <f t="shared" si="59"/>
        <v>1814.6991496478872</v>
      </c>
      <c r="H437" s="31">
        <f t="shared" si="60"/>
        <v>1674.5287505960123</v>
      </c>
      <c r="I437" s="34">
        <f t="shared" si="61"/>
        <v>395</v>
      </c>
    </row>
    <row r="438" spans="2:9" x14ac:dyDescent="0.4">
      <c r="B438">
        <v>396</v>
      </c>
      <c r="C438" s="40">
        <v>193000</v>
      </c>
      <c r="D438" s="32">
        <f t="shared" si="57"/>
        <v>1.7805704000000002E-5</v>
      </c>
      <c r="E438" s="31">
        <f t="shared" si="58"/>
        <v>140.15276698700796</v>
      </c>
      <c r="F438" s="41">
        <v>0.28999999999999998</v>
      </c>
      <c r="G438" s="31">
        <f t="shared" si="59"/>
        <v>1819.8934195380284</v>
      </c>
      <c r="H438" s="31">
        <f t="shared" si="60"/>
        <v>1679.7406525510205</v>
      </c>
      <c r="I438" s="34">
        <f t="shared" si="61"/>
        <v>396</v>
      </c>
    </row>
    <row r="439" spans="2:9" x14ac:dyDescent="0.4">
      <c r="B439">
        <v>397</v>
      </c>
      <c r="C439" s="40">
        <v>193000</v>
      </c>
      <c r="D439" s="32">
        <f t="shared" si="57"/>
        <v>1.7809178000000002E-5</v>
      </c>
      <c r="E439" s="31">
        <f t="shared" si="58"/>
        <v>140.13540084208296</v>
      </c>
      <c r="F439" s="41">
        <v>0.28999999999999998</v>
      </c>
      <c r="G439" s="31">
        <f t="shared" si="59"/>
        <v>1825.0895781098593</v>
      </c>
      <c r="H439" s="31">
        <f t="shared" si="60"/>
        <v>1684.9541772677762</v>
      </c>
      <c r="I439" s="34">
        <f t="shared" si="61"/>
        <v>397</v>
      </c>
    </row>
    <row r="440" spans="2:9" x14ac:dyDescent="0.4">
      <c r="B440">
        <v>398</v>
      </c>
      <c r="C440" s="40">
        <v>193000</v>
      </c>
      <c r="D440" s="32">
        <f t="shared" si="57"/>
        <v>1.7812652000000002E-5</v>
      </c>
      <c r="E440" s="31">
        <f t="shared" si="58"/>
        <v>140.11829079748799</v>
      </c>
      <c r="F440" s="41">
        <v>0.28999999999999998</v>
      </c>
      <c r="G440" s="31">
        <f t="shared" si="59"/>
        <v>1830.2876253633806</v>
      </c>
      <c r="H440" s="31">
        <f t="shared" si="60"/>
        <v>1690.1693345658925</v>
      </c>
      <c r="I440" s="34">
        <f t="shared" si="61"/>
        <v>398</v>
      </c>
    </row>
    <row r="441" spans="2:9" x14ac:dyDescent="0.4">
      <c r="B441">
        <v>399</v>
      </c>
      <c r="C441" s="40">
        <v>193000</v>
      </c>
      <c r="D441" s="32">
        <f t="shared" si="57"/>
        <v>1.7816126000000002E-5</v>
      </c>
      <c r="E441" s="31">
        <f t="shared" si="58"/>
        <v>140.10142708744297</v>
      </c>
      <c r="F441" s="41">
        <v>0.28999999999999998</v>
      </c>
      <c r="G441" s="31">
        <f t="shared" si="59"/>
        <v>1835.4875612985918</v>
      </c>
      <c r="H441" s="31">
        <f t="shared" si="60"/>
        <v>1695.3861342111488</v>
      </c>
      <c r="I441" s="34">
        <f t="shared" si="61"/>
        <v>399</v>
      </c>
    </row>
    <row r="442" spans="2:9" x14ac:dyDescent="0.4">
      <c r="B442">
        <v>400</v>
      </c>
      <c r="C442" s="40">
        <v>193000</v>
      </c>
      <c r="D442" s="32">
        <f t="shared" si="57"/>
        <v>1.7819600000000001E-5</v>
      </c>
      <c r="E442" s="31">
        <f t="shared" si="58"/>
        <v>140.08480000000003</v>
      </c>
      <c r="F442" s="41">
        <v>0.28999999999999998</v>
      </c>
      <c r="G442" s="31">
        <f t="shared" si="59"/>
        <v>1840.6893859154932</v>
      </c>
      <c r="H442" s="31">
        <f t="shared" si="60"/>
        <v>1700.6045859154931</v>
      </c>
      <c r="I442" s="34">
        <f t="shared" si="61"/>
        <v>400</v>
      </c>
    </row>
    <row r="443" spans="2:9" x14ac:dyDescent="0.4">
      <c r="B443">
        <v>401</v>
      </c>
      <c r="C443" s="40">
        <v>193000</v>
      </c>
      <c r="D443" s="32">
        <f t="shared" si="57"/>
        <v>1.7823074000000001E-5</v>
      </c>
      <c r="E443" s="31">
        <f t="shared" si="58"/>
        <v>140.06839987704302</v>
      </c>
      <c r="F443" s="41">
        <v>0.28999999999999998</v>
      </c>
      <c r="G443" s="31">
        <f t="shared" si="59"/>
        <v>1845.8930992140847</v>
      </c>
      <c r="H443" s="31">
        <f t="shared" si="60"/>
        <v>1705.8246993370417</v>
      </c>
      <c r="I443" s="34">
        <f t="shared" si="61"/>
        <v>401</v>
      </c>
    </row>
    <row r="444" spans="2:9" x14ac:dyDescent="0.4">
      <c r="B444">
        <v>402</v>
      </c>
      <c r="C444" s="40">
        <v>193000</v>
      </c>
      <c r="D444" s="32">
        <f t="shared" si="57"/>
        <v>1.7826548000000001E-5</v>
      </c>
      <c r="E444" s="31">
        <f t="shared" si="58"/>
        <v>140.052217114288</v>
      </c>
      <c r="F444" s="41">
        <v>0.28999999999999998</v>
      </c>
      <c r="G444" s="31">
        <f t="shared" si="59"/>
        <v>1851.0987011943666</v>
      </c>
      <c r="H444" s="31">
        <f t="shared" si="60"/>
        <v>1711.0464840800787</v>
      </c>
      <c r="I444" s="34">
        <f t="shared" si="61"/>
        <v>402</v>
      </c>
    </row>
    <row r="445" spans="2:9" x14ac:dyDescent="0.4">
      <c r="B445">
        <v>403</v>
      </c>
      <c r="C445" s="40">
        <v>193000</v>
      </c>
      <c r="D445" s="32">
        <f t="shared" si="57"/>
        <v>1.7830022000000001E-5</v>
      </c>
      <c r="E445" s="31">
        <f t="shared" si="58"/>
        <v>140.03624216128298</v>
      </c>
      <c r="F445" s="41">
        <v>0.28999999999999998</v>
      </c>
      <c r="G445" s="31">
        <f t="shared" si="59"/>
        <v>1856.3061918563385</v>
      </c>
      <c r="H445" s="31">
        <f t="shared" si="60"/>
        <v>1716.2699496950554</v>
      </c>
      <c r="I445" s="34">
        <f t="shared" si="61"/>
        <v>403</v>
      </c>
    </row>
    <row r="446" spans="2:9" x14ac:dyDescent="0.4">
      <c r="B446">
        <v>404</v>
      </c>
      <c r="C446" s="40">
        <v>193000</v>
      </c>
      <c r="D446" s="32">
        <f t="shared" si="57"/>
        <v>1.7833496E-5</v>
      </c>
      <c r="E446" s="31">
        <f t="shared" si="58"/>
        <v>140.02046552140808</v>
      </c>
      <c r="F446" s="41">
        <v>0.28999999999999998</v>
      </c>
      <c r="G446" s="31">
        <f t="shared" si="59"/>
        <v>1861.5155712000001</v>
      </c>
      <c r="H446" s="31">
        <f t="shared" si="60"/>
        <v>1721.4951056785919</v>
      </c>
      <c r="I446" s="34">
        <f t="shared" si="61"/>
        <v>404</v>
      </c>
    </row>
    <row r="447" spans="2:9" x14ac:dyDescent="0.4">
      <c r="B447">
        <v>405</v>
      </c>
      <c r="C447" s="40">
        <v>193000</v>
      </c>
      <c r="D447" s="32">
        <f t="shared" ref="D447:D510" si="62">(3.474*10^-9*B447+1.643*10^-5)</f>
        <v>1.783697E-5</v>
      </c>
      <c r="E447" s="31">
        <f t="shared" ref="E447:E510" si="63">(2.243*10^-9*B447^4-5.194*10^-6*B447^3+4.193*10^-3*B447^2-1.452*B447+325)</f>
        <v>140.00487775187503</v>
      </c>
      <c r="F447" s="41">
        <v>0.28999999999999998</v>
      </c>
      <c r="G447" s="31">
        <f t="shared" ref="G447:G510" si="64">C447*D447*(B447-$B$62)/(1-F447)</f>
        <v>1866.7268392253523</v>
      </c>
      <c r="H447" s="31">
        <f t="shared" ref="H447:H510" si="65">IF(G447&gt;E447,G447-E447,0)</f>
        <v>1726.7219614734772</v>
      </c>
      <c r="I447" s="34">
        <f t="shared" ref="I447:I510" si="66">IF(H447&gt;0,B447)</f>
        <v>405</v>
      </c>
    </row>
    <row r="448" spans="2:9" x14ac:dyDescent="0.4">
      <c r="B448">
        <v>406</v>
      </c>
      <c r="C448" s="40">
        <v>193000</v>
      </c>
      <c r="D448" s="32">
        <f t="shared" si="62"/>
        <v>1.7840444E-5</v>
      </c>
      <c r="E448" s="31">
        <f t="shared" si="63"/>
        <v>139.98946946372803</v>
      </c>
      <c r="F448" s="41">
        <v>0.28999999999999998</v>
      </c>
      <c r="G448" s="31">
        <f t="shared" si="64"/>
        <v>1871.9399959323944</v>
      </c>
      <c r="H448" s="31">
        <f t="shared" si="65"/>
        <v>1731.9505264686663</v>
      </c>
      <c r="I448" s="34">
        <f t="shared" si="66"/>
        <v>406</v>
      </c>
    </row>
    <row r="449" spans="2:9" x14ac:dyDescent="0.4">
      <c r="B449">
        <v>407</v>
      </c>
      <c r="C449" s="40">
        <v>193000</v>
      </c>
      <c r="D449" s="32">
        <f t="shared" si="62"/>
        <v>1.7843918E-5</v>
      </c>
      <c r="E449" s="31">
        <f t="shared" si="63"/>
        <v>139.97423132184304</v>
      </c>
      <c r="F449" s="41">
        <v>0.28999999999999998</v>
      </c>
      <c r="G449" s="31">
        <f t="shared" si="64"/>
        <v>1877.1550413211269</v>
      </c>
      <c r="H449" s="31">
        <f t="shared" si="65"/>
        <v>1737.1808099992838</v>
      </c>
      <c r="I449" s="34">
        <f t="shared" si="66"/>
        <v>407</v>
      </c>
    </row>
    <row r="450" spans="2:9" x14ac:dyDescent="0.4">
      <c r="B450">
        <v>408</v>
      </c>
      <c r="C450" s="40">
        <v>193000</v>
      </c>
      <c r="D450" s="32">
        <f t="shared" si="62"/>
        <v>1.7847391999999999E-5</v>
      </c>
      <c r="E450" s="31">
        <f t="shared" si="63"/>
        <v>139.95915404492803</v>
      </c>
      <c r="F450" s="41">
        <v>0.28999999999999998</v>
      </c>
      <c r="G450" s="31">
        <f t="shared" si="64"/>
        <v>1882.3719753915493</v>
      </c>
      <c r="H450" s="31">
        <f t="shared" si="65"/>
        <v>1742.4128213466213</v>
      </c>
      <c r="I450" s="34">
        <f t="shared" si="66"/>
        <v>408</v>
      </c>
    </row>
    <row r="451" spans="2:9" x14ac:dyDescent="0.4">
      <c r="B451">
        <v>409</v>
      </c>
      <c r="C451" s="40">
        <v>193000</v>
      </c>
      <c r="D451" s="32">
        <f t="shared" si="62"/>
        <v>1.7850865999999999E-5</v>
      </c>
      <c r="E451" s="31">
        <f t="shared" si="63"/>
        <v>139.94422840552306</v>
      </c>
      <c r="F451" s="41">
        <v>0.28999999999999998</v>
      </c>
      <c r="G451" s="31">
        <f t="shared" si="64"/>
        <v>1887.5907981436619</v>
      </c>
      <c r="H451" s="31">
        <f t="shared" si="65"/>
        <v>1747.6465697381389</v>
      </c>
      <c r="I451" s="34">
        <f t="shared" si="66"/>
        <v>409</v>
      </c>
    </row>
    <row r="452" spans="2:9" x14ac:dyDescent="0.4">
      <c r="B452">
        <v>410</v>
      </c>
      <c r="C452" s="40">
        <v>193000</v>
      </c>
      <c r="D452" s="32">
        <f t="shared" si="62"/>
        <v>1.7854339999999999E-5</v>
      </c>
      <c r="E452" s="31">
        <f t="shared" si="63"/>
        <v>139.92944523000011</v>
      </c>
      <c r="F452" s="41">
        <v>0.28999999999999998</v>
      </c>
      <c r="G452" s="31">
        <f t="shared" si="64"/>
        <v>1892.8115095774647</v>
      </c>
      <c r="H452" s="31">
        <f t="shared" si="65"/>
        <v>1752.8820643474646</v>
      </c>
      <c r="I452" s="34">
        <f t="shared" si="66"/>
        <v>410</v>
      </c>
    </row>
    <row r="453" spans="2:9" x14ac:dyDescent="0.4">
      <c r="B453">
        <v>411</v>
      </c>
      <c r="C453" s="40">
        <v>193000</v>
      </c>
      <c r="D453" s="32">
        <f t="shared" si="62"/>
        <v>1.7857814000000002E-5</v>
      </c>
      <c r="E453" s="31">
        <f t="shared" si="63"/>
        <v>139.91479539856311</v>
      </c>
      <c r="F453" s="41">
        <v>0.28999999999999998</v>
      </c>
      <c r="G453" s="31">
        <f t="shared" si="64"/>
        <v>1898.0341096929583</v>
      </c>
      <c r="H453" s="31">
        <f t="shared" si="65"/>
        <v>1758.1193142943953</v>
      </c>
      <c r="I453" s="34">
        <f t="shared" si="66"/>
        <v>411</v>
      </c>
    </row>
    <row r="454" spans="2:9" x14ac:dyDescent="0.4">
      <c r="B454">
        <v>412</v>
      </c>
      <c r="C454" s="40">
        <v>193000</v>
      </c>
      <c r="D454" s="32">
        <f t="shared" si="62"/>
        <v>1.7861288000000002E-5</v>
      </c>
      <c r="E454" s="31">
        <f t="shared" si="63"/>
        <v>139.90026984524809</v>
      </c>
      <c r="F454" s="41">
        <v>0.28999999999999998</v>
      </c>
      <c r="G454" s="31">
        <f t="shared" si="64"/>
        <v>1903.2585984901411</v>
      </c>
      <c r="H454" s="31">
        <f t="shared" si="65"/>
        <v>1763.3583286448929</v>
      </c>
      <c r="I454" s="34">
        <f t="shared" si="66"/>
        <v>412</v>
      </c>
    </row>
    <row r="455" spans="2:9" x14ac:dyDescent="0.4">
      <c r="B455">
        <v>413</v>
      </c>
      <c r="C455" s="40">
        <v>193000</v>
      </c>
      <c r="D455" s="32">
        <f t="shared" si="62"/>
        <v>1.7864762000000002E-5</v>
      </c>
      <c r="E455" s="31">
        <f t="shared" si="63"/>
        <v>139.88585955792303</v>
      </c>
      <c r="F455" s="41">
        <v>0.28999999999999998</v>
      </c>
      <c r="G455" s="31">
        <f t="shared" si="64"/>
        <v>1908.4849759690142</v>
      </c>
      <c r="H455" s="31">
        <f t="shared" si="65"/>
        <v>1768.599116411091</v>
      </c>
      <c r="I455" s="34">
        <f t="shared" si="66"/>
        <v>413</v>
      </c>
    </row>
    <row r="456" spans="2:9" x14ac:dyDescent="0.4">
      <c r="B456">
        <v>414</v>
      </c>
      <c r="C456" s="40">
        <v>193000</v>
      </c>
      <c r="D456" s="32">
        <f t="shared" si="62"/>
        <v>1.7868236000000001E-5</v>
      </c>
      <c r="E456" s="31">
        <f t="shared" si="63"/>
        <v>139.87155557828805</v>
      </c>
      <c r="F456" s="41">
        <v>0.28999999999999998</v>
      </c>
      <c r="G456" s="31">
        <f t="shared" si="64"/>
        <v>1913.7132421295776</v>
      </c>
      <c r="H456" s="31">
        <f t="shared" si="65"/>
        <v>1773.8416865512895</v>
      </c>
      <c r="I456" s="34">
        <f t="shared" si="66"/>
        <v>414</v>
      </c>
    </row>
    <row r="457" spans="2:9" x14ac:dyDescent="0.4">
      <c r="B457">
        <v>415</v>
      </c>
      <c r="C457" s="40">
        <v>193000</v>
      </c>
      <c r="D457" s="32">
        <f t="shared" si="62"/>
        <v>1.7871710000000001E-5</v>
      </c>
      <c r="E457" s="31">
        <f t="shared" si="63"/>
        <v>139.85734900187504</v>
      </c>
      <c r="F457" s="41">
        <v>0.28999999999999998</v>
      </c>
      <c r="G457" s="31">
        <f t="shared" si="64"/>
        <v>1918.9433969718311</v>
      </c>
      <c r="H457" s="31">
        <f t="shared" si="65"/>
        <v>1779.0860479699561</v>
      </c>
      <c r="I457" s="34">
        <f t="shared" si="66"/>
        <v>415</v>
      </c>
    </row>
    <row r="458" spans="2:9" x14ac:dyDescent="0.4">
      <c r="B458">
        <v>416</v>
      </c>
      <c r="C458" s="40">
        <v>193000</v>
      </c>
      <c r="D458" s="32">
        <f t="shared" si="62"/>
        <v>1.7875184000000001E-5</v>
      </c>
      <c r="E458" s="31">
        <f t="shared" si="63"/>
        <v>139.84323097804804</v>
      </c>
      <c r="F458" s="41">
        <v>0.28999999999999998</v>
      </c>
      <c r="G458" s="31">
        <f t="shared" si="64"/>
        <v>1924.1754404957749</v>
      </c>
      <c r="H458" s="31">
        <f t="shared" si="65"/>
        <v>1784.3322095177268</v>
      </c>
      <c r="I458" s="34">
        <f t="shared" si="66"/>
        <v>416</v>
      </c>
    </row>
    <row r="459" spans="2:9" x14ac:dyDescent="0.4">
      <c r="B459">
        <v>417</v>
      </c>
      <c r="C459" s="40">
        <v>193000</v>
      </c>
      <c r="D459" s="32">
        <f t="shared" si="62"/>
        <v>1.7878658000000001E-5</v>
      </c>
      <c r="E459" s="31">
        <f t="shared" si="63"/>
        <v>139.82919271000287</v>
      </c>
      <c r="F459" s="41">
        <v>0.28999999999999998</v>
      </c>
      <c r="G459" s="31">
        <f t="shared" si="64"/>
        <v>1929.4093727014088</v>
      </c>
      <c r="H459" s="31">
        <f t="shared" si="65"/>
        <v>1789.5801799914059</v>
      </c>
      <c r="I459" s="34">
        <f t="shared" si="66"/>
        <v>417</v>
      </c>
    </row>
    <row r="460" spans="2:9" x14ac:dyDescent="0.4">
      <c r="B460">
        <v>418</v>
      </c>
      <c r="C460" s="40">
        <v>193000</v>
      </c>
      <c r="D460" s="32">
        <f t="shared" si="62"/>
        <v>1.7882132E-5</v>
      </c>
      <c r="E460" s="31">
        <f t="shared" si="63"/>
        <v>139.81522545476787</v>
      </c>
      <c r="F460" s="41">
        <v>0.28999999999999998</v>
      </c>
      <c r="G460" s="31">
        <f t="shared" si="64"/>
        <v>1934.6451935887324</v>
      </c>
      <c r="H460" s="31">
        <f t="shared" si="65"/>
        <v>1794.8299681339645</v>
      </c>
      <c r="I460" s="34">
        <f t="shared" si="66"/>
        <v>418</v>
      </c>
    </row>
    <row r="461" spans="2:9" x14ac:dyDescent="0.4">
      <c r="B461">
        <v>419</v>
      </c>
      <c r="C461" s="40">
        <v>193000</v>
      </c>
      <c r="D461" s="32">
        <f t="shared" si="62"/>
        <v>1.7885606E-5</v>
      </c>
      <c r="E461" s="31">
        <f t="shared" si="63"/>
        <v>139.80132052320289</v>
      </c>
      <c r="F461" s="41">
        <v>0.28999999999999998</v>
      </c>
      <c r="G461" s="31">
        <f t="shared" si="64"/>
        <v>1939.8829031577468</v>
      </c>
      <c r="H461" s="31">
        <f t="shared" si="65"/>
        <v>1800.0815826345438</v>
      </c>
      <c r="I461" s="34">
        <f t="shared" si="66"/>
        <v>419</v>
      </c>
    </row>
    <row r="462" spans="2:9" x14ac:dyDescent="0.4">
      <c r="B462">
        <v>420</v>
      </c>
      <c r="C462" s="40">
        <v>193000</v>
      </c>
      <c r="D462" s="32">
        <f t="shared" si="62"/>
        <v>1.788908E-5</v>
      </c>
      <c r="E462" s="31">
        <f t="shared" si="63"/>
        <v>139.78746927999993</v>
      </c>
      <c r="F462" s="41">
        <v>0.28999999999999998</v>
      </c>
      <c r="G462" s="31">
        <f t="shared" si="64"/>
        <v>1945.1225014084509</v>
      </c>
      <c r="H462" s="31">
        <f t="shared" si="65"/>
        <v>1805.3350321284511</v>
      </c>
      <c r="I462" s="34">
        <f t="shared" si="66"/>
        <v>420</v>
      </c>
    </row>
    <row r="463" spans="2:9" x14ac:dyDescent="0.4">
      <c r="B463">
        <v>421</v>
      </c>
      <c r="C463" s="40">
        <v>193000</v>
      </c>
      <c r="D463" s="32">
        <f t="shared" si="62"/>
        <v>1.7892554E-5</v>
      </c>
      <c r="E463" s="31">
        <f t="shared" si="63"/>
        <v>139.77366314368294</v>
      </c>
      <c r="F463" s="41">
        <v>0.28999999999999998</v>
      </c>
      <c r="G463" s="31">
        <f t="shared" si="64"/>
        <v>1950.3639883408453</v>
      </c>
      <c r="H463" s="31">
        <f t="shared" si="65"/>
        <v>1810.5903251971622</v>
      </c>
      <c r="I463" s="34">
        <f t="shared" si="66"/>
        <v>421</v>
      </c>
    </row>
    <row r="464" spans="2:9" x14ac:dyDescent="0.4">
      <c r="B464">
        <v>422</v>
      </c>
      <c r="C464" s="40">
        <v>193000</v>
      </c>
      <c r="D464" s="32">
        <f t="shared" si="62"/>
        <v>1.7896027999999999E-5</v>
      </c>
      <c r="E464" s="31">
        <f t="shared" si="63"/>
        <v>139.75989358660792</v>
      </c>
      <c r="F464" s="41">
        <v>0.28999999999999998</v>
      </c>
      <c r="G464" s="31">
        <f t="shared" si="64"/>
        <v>1955.6073639549295</v>
      </c>
      <c r="H464" s="31">
        <f t="shared" si="65"/>
        <v>1815.8474703683216</v>
      </c>
      <c r="I464" s="34">
        <f t="shared" si="66"/>
        <v>422</v>
      </c>
    </row>
    <row r="465" spans="2:9" x14ac:dyDescent="0.4">
      <c r="B465">
        <v>423</v>
      </c>
      <c r="C465" s="40">
        <v>193000</v>
      </c>
      <c r="D465" s="32">
        <f t="shared" si="62"/>
        <v>1.7899501999999999E-5</v>
      </c>
      <c r="E465" s="31">
        <f t="shared" si="63"/>
        <v>139.74615213496293</v>
      </c>
      <c r="F465" s="41">
        <v>0.28999999999999998</v>
      </c>
      <c r="G465" s="31">
        <f t="shared" si="64"/>
        <v>1960.8526282507044</v>
      </c>
      <c r="H465" s="31">
        <f t="shared" si="65"/>
        <v>1821.1064761157413</v>
      </c>
      <c r="I465" s="34">
        <f t="shared" si="66"/>
        <v>423</v>
      </c>
    </row>
    <row r="466" spans="2:9" x14ac:dyDescent="0.4">
      <c r="B466">
        <v>424</v>
      </c>
      <c r="C466" s="40">
        <v>193000</v>
      </c>
      <c r="D466" s="32">
        <f t="shared" si="62"/>
        <v>1.7902976000000002E-5</v>
      </c>
      <c r="E466" s="31">
        <f t="shared" si="63"/>
        <v>139.73243036876795</v>
      </c>
      <c r="F466" s="41">
        <v>0.28999999999999998</v>
      </c>
      <c r="G466" s="31">
        <f t="shared" si="64"/>
        <v>1966.0997812281694</v>
      </c>
      <c r="H466" s="31">
        <f t="shared" si="65"/>
        <v>1826.3673508594015</v>
      </c>
      <c r="I466" s="34">
        <f t="shared" si="66"/>
        <v>424</v>
      </c>
    </row>
    <row r="467" spans="2:9" x14ac:dyDescent="0.4">
      <c r="B467">
        <v>425</v>
      </c>
      <c r="C467" s="40">
        <v>193000</v>
      </c>
      <c r="D467" s="32">
        <f t="shared" si="62"/>
        <v>1.7906450000000002E-5</v>
      </c>
      <c r="E467" s="31">
        <f t="shared" si="63"/>
        <v>139.71871992187494</v>
      </c>
      <c r="F467" s="41">
        <v>0.28999999999999998</v>
      </c>
      <c r="G467" s="31">
        <f t="shared" si="64"/>
        <v>1971.3488228873243</v>
      </c>
      <c r="H467" s="31">
        <f t="shared" si="65"/>
        <v>1831.6301029654494</v>
      </c>
      <c r="I467" s="34">
        <f t="shared" si="66"/>
        <v>425</v>
      </c>
    </row>
    <row r="468" spans="2:9" x14ac:dyDescent="0.4">
      <c r="B468">
        <v>426</v>
      </c>
      <c r="C468" s="40">
        <v>193000</v>
      </c>
      <c r="D468" s="32">
        <f t="shared" si="62"/>
        <v>1.7909924000000002E-5</v>
      </c>
      <c r="E468" s="31">
        <f t="shared" si="63"/>
        <v>139.70501248196797</v>
      </c>
      <c r="F468" s="41">
        <v>0.28999999999999998</v>
      </c>
      <c r="G468" s="31">
        <f t="shared" si="64"/>
        <v>1976.599753228169</v>
      </c>
      <c r="H468" s="31">
        <f t="shared" si="65"/>
        <v>1836.894740746201</v>
      </c>
      <c r="I468" s="34">
        <f t="shared" si="66"/>
        <v>426</v>
      </c>
    </row>
    <row r="469" spans="2:9" x14ac:dyDescent="0.4">
      <c r="B469">
        <v>427</v>
      </c>
      <c r="C469" s="40">
        <v>193000</v>
      </c>
      <c r="D469" s="32">
        <f t="shared" si="62"/>
        <v>1.7913398000000002E-5</v>
      </c>
      <c r="E469" s="31">
        <f t="shared" si="63"/>
        <v>139.69129979056299</v>
      </c>
      <c r="F469" s="41">
        <v>0.28999999999999998</v>
      </c>
      <c r="G469" s="31">
        <f t="shared" si="64"/>
        <v>1981.8525722507045</v>
      </c>
      <c r="H469" s="31">
        <f t="shared" si="65"/>
        <v>1842.1612724601414</v>
      </c>
      <c r="I469" s="34">
        <f t="shared" si="66"/>
        <v>427</v>
      </c>
    </row>
    <row r="470" spans="2:9" x14ac:dyDescent="0.4">
      <c r="B470">
        <v>428</v>
      </c>
      <c r="C470" s="40">
        <v>193000</v>
      </c>
      <c r="D470" s="32">
        <f t="shared" si="62"/>
        <v>1.7916872000000001E-5</v>
      </c>
      <c r="E470" s="31">
        <f t="shared" si="63"/>
        <v>139.67757364300803</v>
      </c>
      <c r="F470" s="41">
        <v>0.28999999999999998</v>
      </c>
      <c r="G470" s="31">
        <f t="shared" si="64"/>
        <v>1987.1072799549297</v>
      </c>
      <c r="H470" s="31">
        <f t="shared" si="65"/>
        <v>1847.4297063119216</v>
      </c>
      <c r="I470" s="34">
        <f t="shared" si="66"/>
        <v>428</v>
      </c>
    </row>
    <row r="471" spans="2:9" x14ac:dyDescent="0.4">
      <c r="B471">
        <v>429</v>
      </c>
      <c r="C471" s="40">
        <v>193000</v>
      </c>
      <c r="D471" s="32">
        <f t="shared" si="62"/>
        <v>1.7920346000000001E-5</v>
      </c>
      <c r="E471" s="31">
        <f t="shared" si="63"/>
        <v>139.66382588848296</v>
      </c>
      <c r="F471" s="41">
        <v>0.28999999999999998</v>
      </c>
      <c r="G471" s="31">
        <f t="shared" si="64"/>
        <v>1992.3638763408453</v>
      </c>
      <c r="H471" s="31">
        <f t="shared" si="65"/>
        <v>1852.7000504523623</v>
      </c>
      <c r="I471" s="34">
        <f t="shared" si="66"/>
        <v>429</v>
      </c>
    </row>
    <row r="472" spans="2:9" x14ac:dyDescent="0.4">
      <c r="B472">
        <v>430</v>
      </c>
      <c r="C472" s="40">
        <v>193000</v>
      </c>
      <c r="D472" s="32">
        <f t="shared" si="62"/>
        <v>1.7923820000000001E-5</v>
      </c>
      <c r="E472" s="31">
        <f t="shared" si="63"/>
        <v>139.65004842999997</v>
      </c>
      <c r="F472" s="41">
        <v>0.28999999999999998</v>
      </c>
      <c r="G472" s="31">
        <f t="shared" si="64"/>
        <v>1997.6223614084508</v>
      </c>
      <c r="H472" s="31">
        <f t="shared" si="65"/>
        <v>1857.9723129784509</v>
      </c>
      <c r="I472" s="34">
        <f t="shared" si="66"/>
        <v>430</v>
      </c>
    </row>
    <row r="473" spans="2:9" x14ac:dyDescent="0.4">
      <c r="B473">
        <v>431</v>
      </c>
      <c r="C473" s="40">
        <v>193000</v>
      </c>
      <c r="D473" s="32">
        <f t="shared" si="62"/>
        <v>1.7927294000000001E-5</v>
      </c>
      <c r="E473" s="31">
        <f t="shared" si="63"/>
        <v>139.63623322440299</v>
      </c>
      <c r="F473" s="41">
        <v>0.28999999999999998</v>
      </c>
      <c r="G473" s="31">
        <f t="shared" si="64"/>
        <v>2002.8827351577465</v>
      </c>
      <c r="H473" s="31">
        <f t="shared" si="65"/>
        <v>1863.2465019333436</v>
      </c>
      <c r="I473" s="34">
        <f t="shared" si="66"/>
        <v>431</v>
      </c>
    </row>
    <row r="474" spans="2:9" x14ac:dyDescent="0.4">
      <c r="B474">
        <v>432</v>
      </c>
      <c r="C474" s="40">
        <v>193000</v>
      </c>
      <c r="D474" s="32">
        <f t="shared" si="62"/>
        <v>1.7930768E-5</v>
      </c>
      <c r="E474" s="31">
        <f t="shared" si="63"/>
        <v>139.62237228236796</v>
      </c>
      <c r="F474" s="41">
        <v>0.28999999999999998</v>
      </c>
      <c r="G474" s="31">
        <f t="shared" si="64"/>
        <v>2008.1449975887326</v>
      </c>
      <c r="H474" s="31">
        <f t="shared" si="65"/>
        <v>1868.5226253063647</v>
      </c>
      <c r="I474" s="34">
        <f t="shared" si="66"/>
        <v>432</v>
      </c>
    </row>
    <row r="475" spans="2:9" x14ac:dyDescent="0.4">
      <c r="B475">
        <v>433</v>
      </c>
      <c r="C475" s="40">
        <v>193000</v>
      </c>
      <c r="D475" s="32">
        <f t="shared" si="62"/>
        <v>1.7934242E-5</v>
      </c>
      <c r="E475" s="31">
        <f t="shared" si="63"/>
        <v>139.60845766840293</v>
      </c>
      <c r="F475" s="41">
        <v>0.28999999999999998</v>
      </c>
      <c r="G475" s="31">
        <f t="shared" si="64"/>
        <v>2013.4091487014086</v>
      </c>
      <c r="H475" s="31">
        <f t="shared" si="65"/>
        <v>1873.8006910330057</v>
      </c>
      <c r="I475" s="34">
        <f t="shared" si="66"/>
        <v>433</v>
      </c>
    </row>
    <row r="476" spans="2:9" x14ac:dyDescent="0.4">
      <c r="B476">
        <v>434</v>
      </c>
      <c r="C476" s="40">
        <v>193000</v>
      </c>
      <c r="D476" s="32">
        <f t="shared" si="62"/>
        <v>1.7937716E-5</v>
      </c>
      <c r="E476" s="31">
        <f t="shared" si="63"/>
        <v>139.59448150084802</v>
      </c>
      <c r="F476" s="41">
        <v>0.28999999999999998</v>
      </c>
      <c r="G476" s="31">
        <f t="shared" si="64"/>
        <v>2018.6751884957746</v>
      </c>
      <c r="H476" s="31">
        <f t="shared" si="65"/>
        <v>1879.0807069949265</v>
      </c>
      <c r="I476" s="34">
        <f t="shared" si="66"/>
        <v>434</v>
      </c>
    </row>
    <row r="477" spans="2:9" x14ac:dyDescent="0.4">
      <c r="B477">
        <v>435</v>
      </c>
      <c r="C477" s="40">
        <v>193000</v>
      </c>
      <c r="D477" s="32">
        <f t="shared" si="62"/>
        <v>1.794119E-5</v>
      </c>
      <c r="E477" s="31">
        <f t="shared" si="63"/>
        <v>139.58043595187496</v>
      </c>
      <c r="F477" s="41">
        <v>0.28999999999999998</v>
      </c>
      <c r="G477" s="31">
        <f t="shared" si="64"/>
        <v>2023.9431169718309</v>
      </c>
      <c r="H477" s="31">
        <f t="shared" si="65"/>
        <v>1884.362681019956</v>
      </c>
      <c r="I477" s="34">
        <f t="shared" si="66"/>
        <v>435</v>
      </c>
    </row>
    <row r="478" spans="2:9" x14ac:dyDescent="0.4">
      <c r="B478">
        <v>436</v>
      </c>
      <c r="C478" s="40">
        <v>193000</v>
      </c>
      <c r="D478" s="32">
        <f t="shared" si="62"/>
        <v>1.7944663999999999E-5</v>
      </c>
      <c r="E478" s="31">
        <f t="shared" si="63"/>
        <v>139.56631324748793</v>
      </c>
      <c r="F478" s="41">
        <v>0.28999999999999998</v>
      </c>
      <c r="G478" s="31">
        <f t="shared" si="64"/>
        <v>2029.2129341295774</v>
      </c>
      <c r="H478" s="31">
        <f t="shared" si="65"/>
        <v>1889.6466208820896</v>
      </c>
      <c r="I478" s="34">
        <f t="shared" si="66"/>
        <v>436</v>
      </c>
    </row>
    <row r="479" spans="2:9" x14ac:dyDescent="0.4">
      <c r="B479">
        <v>437</v>
      </c>
      <c r="C479" s="40">
        <v>193000</v>
      </c>
      <c r="D479" s="32">
        <f t="shared" si="62"/>
        <v>1.7948137999999999E-5</v>
      </c>
      <c r="E479" s="31">
        <f t="shared" si="63"/>
        <v>139.55210566752294</v>
      </c>
      <c r="F479" s="41">
        <v>0.28999999999999998</v>
      </c>
      <c r="G479" s="31">
        <f t="shared" si="64"/>
        <v>2034.4846399690141</v>
      </c>
      <c r="H479" s="31">
        <f t="shared" si="65"/>
        <v>1894.9325343014912</v>
      </c>
      <c r="I479" s="34">
        <f t="shared" si="66"/>
        <v>437</v>
      </c>
    </row>
    <row r="480" spans="2:9" x14ac:dyDescent="0.4">
      <c r="B480">
        <v>438</v>
      </c>
      <c r="C480" s="40">
        <v>193000</v>
      </c>
      <c r="D480" s="32">
        <f t="shared" si="62"/>
        <v>1.7951611999999999E-5</v>
      </c>
      <c r="E480" s="31">
        <f t="shared" si="63"/>
        <v>139.53780554564798</v>
      </c>
      <c r="F480" s="41">
        <v>0.28999999999999998</v>
      </c>
      <c r="G480" s="31">
        <f t="shared" si="64"/>
        <v>2039.7582344901409</v>
      </c>
      <c r="H480" s="31">
        <f t="shared" si="65"/>
        <v>1900.2204289444931</v>
      </c>
      <c r="I480" s="34">
        <f t="shared" si="66"/>
        <v>438</v>
      </c>
    </row>
    <row r="481" spans="2:9" x14ac:dyDescent="0.4">
      <c r="B481">
        <v>439</v>
      </c>
      <c r="C481" s="40">
        <v>193000</v>
      </c>
      <c r="D481" s="32">
        <f t="shared" si="62"/>
        <v>1.7955086000000002E-5</v>
      </c>
      <c r="E481" s="31">
        <f t="shared" si="63"/>
        <v>139.52340526936291</v>
      </c>
      <c r="F481" s="41">
        <v>0.28999999999999998</v>
      </c>
      <c r="G481" s="31">
        <f t="shared" si="64"/>
        <v>2045.0337176929581</v>
      </c>
      <c r="H481" s="31">
        <f t="shared" si="65"/>
        <v>1905.5103124235952</v>
      </c>
      <c r="I481" s="34">
        <f t="shared" si="66"/>
        <v>439</v>
      </c>
    </row>
    <row r="482" spans="2:9" x14ac:dyDescent="0.4">
      <c r="B482">
        <v>440</v>
      </c>
      <c r="C482" s="40">
        <v>193000</v>
      </c>
      <c r="D482" s="32">
        <f t="shared" si="62"/>
        <v>1.7958560000000002E-5</v>
      </c>
      <c r="E482" s="31">
        <f t="shared" si="63"/>
        <v>139.50889727999993</v>
      </c>
      <c r="F482" s="41">
        <v>0.28999999999999998</v>
      </c>
      <c r="G482" s="31">
        <f t="shared" si="64"/>
        <v>2050.3110895774653</v>
      </c>
      <c r="H482" s="31">
        <f t="shared" si="65"/>
        <v>1910.8021922974654</v>
      </c>
      <c r="I482" s="34">
        <f t="shared" si="66"/>
        <v>440</v>
      </c>
    </row>
    <row r="483" spans="2:9" x14ac:dyDescent="0.4">
      <c r="B483">
        <v>441</v>
      </c>
      <c r="C483" s="40">
        <v>193000</v>
      </c>
      <c r="D483" s="32">
        <f t="shared" si="62"/>
        <v>1.7962034000000002E-5</v>
      </c>
      <c r="E483" s="31">
        <f t="shared" si="63"/>
        <v>139.49427407272299</v>
      </c>
      <c r="F483" s="41">
        <v>0.28999999999999998</v>
      </c>
      <c r="G483" s="31">
        <f t="shared" si="64"/>
        <v>2055.5903501436624</v>
      </c>
      <c r="H483" s="31">
        <f t="shared" si="65"/>
        <v>1916.0960760709395</v>
      </c>
      <c r="I483" s="34">
        <f t="shared" si="66"/>
        <v>441</v>
      </c>
    </row>
    <row r="484" spans="2:9" x14ac:dyDescent="0.4">
      <c r="B484">
        <v>442</v>
      </c>
      <c r="C484" s="40">
        <v>193000</v>
      </c>
      <c r="D484" s="32">
        <f t="shared" si="62"/>
        <v>1.7965508000000001E-5</v>
      </c>
      <c r="E484" s="31">
        <f t="shared" si="63"/>
        <v>139.47952819652807</v>
      </c>
      <c r="F484" s="41">
        <v>0.28999999999999998</v>
      </c>
      <c r="G484" s="31">
        <f t="shared" si="64"/>
        <v>2060.8714993915496</v>
      </c>
      <c r="H484" s="31">
        <f t="shared" si="65"/>
        <v>1921.3919711950216</v>
      </c>
      <c r="I484" s="34">
        <f t="shared" si="66"/>
        <v>442</v>
      </c>
    </row>
    <row r="485" spans="2:9" x14ac:dyDescent="0.4">
      <c r="B485">
        <v>443</v>
      </c>
      <c r="C485" s="40">
        <v>193000</v>
      </c>
      <c r="D485" s="32">
        <f t="shared" si="62"/>
        <v>1.7968982000000001E-5</v>
      </c>
      <c r="E485" s="31">
        <f t="shared" si="63"/>
        <v>139.46465225424299</v>
      </c>
      <c r="F485" s="41">
        <v>0.28999999999999998</v>
      </c>
      <c r="G485" s="31">
        <f t="shared" si="64"/>
        <v>2066.1545373211266</v>
      </c>
      <c r="H485" s="31">
        <f t="shared" si="65"/>
        <v>1926.6898850668836</v>
      </c>
      <c r="I485" s="34">
        <f t="shared" si="66"/>
        <v>443</v>
      </c>
    </row>
    <row r="486" spans="2:9" x14ac:dyDescent="0.4">
      <c r="B486">
        <v>444</v>
      </c>
      <c r="C486" s="40">
        <v>193000</v>
      </c>
      <c r="D486" s="32">
        <f t="shared" si="62"/>
        <v>1.7972456000000001E-5</v>
      </c>
      <c r="E486" s="31">
        <f t="shared" si="63"/>
        <v>139.44963890252797</v>
      </c>
      <c r="F486" s="41">
        <v>0.28999999999999998</v>
      </c>
      <c r="G486" s="31">
        <f t="shared" si="64"/>
        <v>2071.4394639323946</v>
      </c>
      <c r="H486" s="31">
        <f t="shared" si="65"/>
        <v>1931.9898250298666</v>
      </c>
      <c r="I486" s="34">
        <f t="shared" si="66"/>
        <v>444</v>
      </c>
    </row>
    <row r="487" spans="2:9" x14ac:dyDescent="0.4">
      <c r="B487">
        <v>445</v>
      </c>
      <c r="C487" s="40">
        <v>193000</v>
      </c>
      <c r="D487" s="32">
        <f t="shared" si="62"/>
        <v>1.7975930000000001E-5</v>
      </c>
      <c r="E487" s="31">
        <f t="shared" si="63"/>
        <v>139.43448085187504</v>
      </c>
      <c r="F487" s="41">
        <v>0.28999999999999998</v>
      </c>
      <c r="G487" s="31">
        <f t="shared" si="64"/>
        <v>2076.7262792253523</v>
      </c>
      <c r="H487" s="31">
        <f t="shared" si="65"/>
        <v>1937.2917983734774</v>
      </c>
      <c r="I487" s="34">
        <f t="shared" si="66"/>
        <v>445</v>
      </c>
    </row>
    <row r="488" spans="2:9" x14ac:dyDescent="0.4">
      <c r="B488">
        <v>446</v>
      </c>
      <c r="C488" s="40">
        <v>193000</v>
      </c>
      <c r="D488" s="32">
        <f t="shared" si="62"/>
        <v>1.7979404E-5</v>
      </c>
      <c r="E488" s="31">
        <f t="shared" si="63"/>
        <v>139.41917086660794</v>
      </c>
      <c r="F488" s="41">
        <v>0.28999999999999998</v>
      </c>
      <c r="G488" s="31">
        <f t="shared" si="64"/>
        <v>2082.0149832000002</v>
      </c>
      <c r="H488" s="31">
        <f t="shared" si="65"/>
        <v>1942.5958123333921</v>
      </c>
      <c r="I488" s="34">
        <f t="shared" si="66"/>
        <v>446</v>
      </c>
    </row>
    <row r="489" spans="2:9" x14ac:dyDescent="0.4">
      <c r="B489">
        <v>447</v>
      </c>
      <c r="C489" s="40">
        <v>193000</v>
      </c>
      <c r="D489" s="32">
        <f t="shared" si="62"/>
        <v>1.7982878E-5</v>
      </c>
      <c r="E489" s="31">
        <f t="shared" si="63"/>
        <v>139.40370176488301</v>
      </c>
      <c r="F489" s="41">
        <v>0.28999999999999998</v>
      </c>
      <c r="G489" s="31">
        <f t="shared" si="64"/>
        <v>2087.3055758563382</v>
      </c>
      <c r="H489" s="31">
        <f t="shared" si="65"/>
        <v>1947.9018740914553</v>
      </c>
      <c r="I489" s="34">
        <f t="shared" si="66"/>
        <v>447</v>
      </c>
    </row>
    <row r="490" spans="2:9" x14ac:dyDescent="0.4">
      <c r="B490">
        <v>448</v>
      </c>
      <c r="C490" s="40">
        <v>193000</v>
      </c>
      <c r="D490" s="32">
        <f t="shared" si="62"/>
        <v>1.7986352E-5</v>
      </c>
      <c r="E490" s="31">
        <f t="shared" si="63"/>
        <v>139.38806641868791</v>
      </c>
      <c r="F490" s="41">
        <v>0.28999999999999998</v>
      </c>
      <c r="G490" s="31">
        <f t="shared" si="64"/>
        <v>2092.598057194366</v>
      </c>
      <c r="H490" s="31">
        <f t="shared" si="65"/>
        <v>1953.2099907756781</v>
      </c>
      <c r="I490" s="34">
        <f t="shared" si="66"/>
        <v>448</v>
      </c>
    </row>
    <row r="491" spans="2:9" x14ac:dyDescent="0.4">
      <c r="B491">
        <v>449</v>
      </c>
      <c r="C491" s="40">
        <v>193000</v>
      </c>
      <c r="D491" s="32">
        <f t="shared" si="62"/>
        <v>1.7989826E-5</v>
      </c>
      <c r="E491" s="31">
        <f t="shared" si="63"/>
        <v>139.37225775384297</v>
      </c>
      <c r="F491" s="41">
        <v>0.28999999999999998</v>
      </c>
      <c r="G491" s="31">
        <f t="shared" si="64"/>
        <v>2097.8924272140848</v>
      </c>
      <c r="H491" s="31">
        <f t="shared" si="65"/>
        <v>1958.520169460242</v>
      </c>
      <c r="I491" s="34">
        <f t="shared" si="66"/>
        <v>449</v>
      </c>
    </row>
    <row r="492" spans="2:9" x14ac:dyDescent="0.4">
      <c r="B492">
        <v>450</v>
      </c>
      <c r="C492" s="40">
        <v>193000</v>
      </c>
      <c r="D492" s="32">
        <f t="shared" si="62"/>
        <v>1.7993299999999999E-5</v>
      </c>
      <c r="E492" s="31">
        <f t="shared" si="63"/>
        <v>139.35626875000003</v>
      </c>
      <c r="F492" s="41">
        <v>0.28999999999999998</v>
      </c>
      <c r="G492" s="31">
        <f t="shared" si="64"/>
        <v>2103.1886859154929</v>
      </c>
      <c r="H492" s="31">
        <f t="shared" si="65"/>
        <v>1963.8324171654929</v>
      </c>
      <c r="I492" s="34">
        <f t="shared" si="66"/>
        <v>450</v>
      </c>
    </row>
    <row r="493" spans="2:9" x14ac:dyDescent="0.4">
      <c r="B493">
        <v>451</v>
      </c>
      <c r="C493" s="40">
        <v>193000</v>
      </c>
      <c r="D493" s="32">
        <f t="shared" si="62"/>
        <v>1.7996773999999999E-5</v>
      </c>
      <c r="E493" s="31">
        <f t="shared" si="63"/>
        <v>139.34009244064299</v>
      </c>
      <c r="F493" s="41">
        <v>0.28999999999999998</v>
      </c>
      <c r="G493" s="31">
        <f t="shared" si="64"/>
        <v>2108.4868332985916</v>
      </c>
      <c r="H493" s="31">
        <f t="shared" si="65"/>
        <v>1969.1467408579485</v>
      </c>
      <c r="I493" s="34">
        <f t="shared" si="66"/>
        <v>451</v>
      </c>
    </row>
    <row r="494" spans="2:9" x14ac:dyDescent="0.4">
      <c r="B494">
        <v>452</v>
      </c>
      <c r="C494" s="40">
        <v>193000</v>
      </c>
      <c r="D494" s="32">
        <f t="shared" si="62"/>
        <v>1.8000248000000002E-5</v>
      </c>
      <c r="E494" s="31">
        <f t="shared" si="63"/>
        <v>139.32372191308804</v>
      </c>
      <c r="F494" s="41">
        <v>0.28999999999999998</v>
      </c>
      <c r="G494" s="31">
        <f t="shared" si="64"/>
        <v>2113.7868693633809</v>
      </c>
      <c r="H494" s="31">
        <f t="shared" si="65"/>
        <v>1974.4631474502928</v>
      </c>
      <c r="I494" s="34">
        <f t="shared" si="66"/>
        <v>452</v>
      </c>
    </row>
    <row r="495" spans="2:9" x14ac:dyDescent="0.4">
      <c r="B495">
        <v>453</v>
      </c>
      <c r="C495" s="40">
        <v>193000</v>
      </c>
      <c r="D495" s="32">
        <f t="shared" si="62"/>
        <v>1.8003722000000002E-5</v>
      </c>
      <c r="E495" s="31">
        <f t="shared" si="63"/>
        <v>139.30715030848302</v>
      </c>
      <c r="F495" s="41">
        <v>0.28999999999999998</v>
      </c>
      <c r="G495" s="31">
        <f t="shared" si="64"/>
        <v>2119.0887941098595</v>
      </c>
      <c r="H495" s="31">
        <f t="shared" si="65"/>
        <v>1979.7816438013765</v>
      </c>
      <c r="I495" s="34">
        <f t="shared" si="66"/>
        <v>453</v>
      </c>
    </row>
    <row r="496" spans="2:9" x14ac:dyDescent="0.4">
      <c r="B496">
        <v>454</v>
      </c>
      <c r="C496" s="40">
        <v>193000</v>
      </c>
      <c r="D496" s="32">
        <f t="shared" si="62"/>
        <v>1.8007196000000002E-5</v>
      </c>
      <c r="E496" s="31">
        <f t="shared" si="63"/>
        <v>139.29037082180804</v>
      </c>
      <c r="F496" s="41">
        <v>0.28999999999999998</v>
      </c>
      <c r="G496" s="31">
        <f t="shared" si="64"/>
        <v>2124.3926075380286</v>
      </c>
      <c r="H496" s="31">
        <f t="shared" si="65"/>
        <v>1985.1022367162207</v>
      </c>
      <c r="I496" s="34">
        <f t="shared" si="66"/>
        <v>454</v>
      </c>
    </row>
    <row r="497" spans="2:9" x14ac:dyDescent="0.4">
      <c r="B497">
        <v>455</v>
      </c>
      <c r="C497" s="40">
        <v>193000</v>
      </c>
      <c r="D497" s="32">
        <f t="shared" si="62"/>
        <v>1.8010670000000001E-5</v>
      </c>
      <c r="E497" s="31">
        <f t="shared" si="63"/>
        <v>139.27337670187501</v>
      </c>
      <c r="F497" s="41">
        <v>0.28999999999999998</v>
      </c>
      <c r="G497" s="31">
        <f t="shared" si="64"/>
        <v>2129.6983096478875</v>
      </c>
      <c r="H497" s="31">
        <f t="shared" si="65"/>
        <v>1990.4249329460126</v>
      </c>
      <c r="I497" s="34">
        <f t="shared" si="66"/>
        <v>455</v>
      </c>
    </row>
    <row r="498" spans="2:9" x14ac:dyDescent="0.4">
      <c r="B498">
        <v>456</v>
      </c>
      <c r="C498" s="40">
        <v>193000</v>
      </c>
      <c r="D498" s="32">
        <f t="shared" si="62"/>
        <v>1.8014144000000001E-5</v>
      </c>
      <c r="E498" s="31">
        <f t="shared" si="63"/>
        <v>139.25616125132808</v>
      </c>
      <c r="F498" s="41">
        <v>0.28999999999999998</v>
      </c>
      <c r="G498" s="31">
        <f t="shared" si="64"/>
        <v>2135.005900439437</v>
      </c>
      <c r="H498" s="31">
        <f t="shared" si="65"/>
        <v>1995.7497391881088</v>
      </c>
      <c r="I498" s="34">
        <f t="shared" si="66"/>
        <v>456</v>
      </c>
    </row>
    <row r="499" spans="2:9" x14ac:dyDescent="0.4">
      <c r="B499">
        <v>457</v>
      </c>
      <c r="C499" s="40">
        <v>193000</v>
      </c>
      <c r="D499" s="32">
        <f t="shared" si="62"/>
        <v>1.8017618000000001E-5</v>
      </c>
      <c r="E499" s="31">
        <f t="shared" si="63"/>
        <v>139.23871782664298</v>
      </c>
      <c r="F499" s="41">
        <v>0.28999999999999998</v>
      </c>
      <c r="G499" s="31">
        <f t="shared" si="64"/>
        <v>2140.3153799126762</v>
      </c>
      <c r="H499" s="31">
        <f t="shared" si="65"/>
        <v>2001.0766620860331</v>
      </c>
      <c r="I499" s="34">
        <f t="shared" si="66"/>
        <v>457</v>
      </c>
    </row>
    <row r="500" spans="2:9" x14ac:dyDescent="0.4">
      <c r="B500">
        <v>458</v>
      </c>
      <c r="C500" s="40">
        <v>193000</v>
      </c>
      <c r="D500" s="32">
        <f t="shared" si="62"/>
        <v>1.8021092000000001E-5</v>
      </c>
      <c r="E500" s="31">
        <f t="shared" si="63"/>
        <v>139.22103983812804</v>
      </c>
      <c r="F500" s="41">
        <v>0.28999999999999998</v>
      </c>
      <c r="G500" s="31">
        <f t="shared" si="64"/>
        <v>2145.6267480676061</v>
      </c>
      <c r="H500" s="31">
        <f t="shared" si="65"/>
        <v>2006.405708229478</v>
      </c>
      <c r="I500" s="34">
        <f t="shared" si="66"/>
        <v>458</v>
      </c>
    </row>
    <row r="501" spans="2:9" x14ac:dyDescent="0.4">
      <c r="B501">
        <v>459</v>
      </c>
      <c r="C501" s="40">
        <v>193000</v>
      </c>
      <c r="D501" s="32">
        <f t="shared" si="62"/>
        <v>1.8024566000000001E-5</v>
      </c>
      <c r="E501" s="31">
        <f t="shared" si="63"/>
        <v>139.20312074992302</v>
      </c>
      <c r="F501" s="41">
        <v>0.28999999999999998</v>
      </c>
      <c r="G501" s="31">
        <f t="shared" si="64"/>
        <v>2150.9400049042256</v>
      </c>
      <c r="H501" s="31">
        <f t="shared" si="65"/>
        <v>2011.7368841543025</v>
      </c>
      <c r="I501" s="34">
        <f t="shared" si="66"/>
        <v>459</v>
      </c>
    </row>
    <row r="502" spans="2:9" x14ac:dyDescent="0.4">
      <c r="B502">
        <v>460</v>
      </c>
      <c r="C502" s="40">
        <v>193000</v>
      </c>
      <c r="D502" s="32">
        <f t="shared" si="62"/>
        <v>1.802804E-5</v>
      </c>
      <c r="E502" s="31">
        <f t="shared" si="63"/>
        <v>139.18495408000001</v>
      </c>
      <c r="F502" s="41">
        <v>0.28999999999999998</v>
      </c>
      <c r="G502" s="31">
        <f t="shared" si="64"/>
        <v>2156.2551504225353</v>
      </c>
      <c r="H502" s="31">
        <f t="shared" si="65"/>
        <v>2017.0701963425354</v>
      </c>
      <c r="I502" s="34">
        <f t="shared" si="66"/>
        <v>460</v>
      </c>
    </row>
    <row r="503" spans="2:9" x14ac:dyDescent="0.4">
      <c r="B503">
        <v>461</v>
      </c>
      <c r="C503" s="40">
        <v>193000</v>
      </c>
      <c r="D503" s="32">
        <f t="shared" si="62"/>
        <v>1.8031514E-5</v>
      </c>
      <c r="E503" s="31">
        <f t="shared" si="63"/>
        <v>139.16653340016296</v>
      </c>
      <c r="F503" s="41">
        <v>0.28999999999999998</v>
      </c>
      <c r="G503" s="31">
        <f t="shared" si="64"/>
        <v>2161.5721846225356</v>
      </c>
      <c r="H503" s="31">
        <f t="shared" si="65"/>
        <v>2022.4056512223726</v>
      </c>
      <c r="I503" s="34">
        <f t="shared" si="66"/>
        <v>461</v>
      </c>
    </row>
    <row r="504" spans="2:9" x14ac:dyDescent="0.4">
      <c r="B504">
        <v>462</v>
      </c>
      <c r="C504" s="40">
        <v>193000</v>
      </c>
      <c r="D504" s="32">
        <f t="shared" si="62"/>
        <v>1.8034988E-5</v>
      </c>
      <c r="E504" s="31">
        <f t="shared" si="63"/>
        <v>139.14785233604812</v>
      </c>
      <c r="F504" s="41">
        <v>0.28999999999999998</v>
      </c>
      <c r="G504" s="31">
        <f t="shared" si="64"/>
        <v>2166.8911075042256</v>
      </c>
      <c r="H504" s="31">
        <f t="shared" si="65"/>
        <v>2027.7432551681775</v>
      </c>
      <c r="I504" s="34">
        <f t="shared" si="66"/>
        <v>462</v>
      </c>
    </row>
    <row r="505" spans="2:9" x14ac:dyDescent="0.4">
      <c r="B505">
        <v>463</v>
      </c>
      <c r="C505" s="40">
        <v>193000</v>
      </c>
      <c r="D505" s="32">
        <f t="shared" si="62"/>
        <v>1.8038462E-5</v>
      </c>
      <c r="E505" s="31">
        <f t="shared" si="63"/>
        <v>139.12890456712302</v>
      </c>
      <c r="F505" s="41">
        <v>0.28999999999999998</v>
      </c>
      <c r="G505" s="31">
        <f t="shared" si="64"/>
        <v>2172.2119190676058</v>
      </c>
      <c r="H505" s="31">
        <f t="shared" si="65"/>
        <v>2033.0830145004827</v>
      </c>
      <c r="I505" s="34">
        <f t="shared" si="66"/>
        <v>463</v>
      </c>
    </row>
    <row r="506" spans="2:9" x14ac:dyDescent="0.4">
      <c r="B506">
        <v>464</v>
      </c>
      <c r="C506" s="40">
        <v>193000</v>
      </c>
      <c r="D506" s="32">
        <f t="shared" si="62"/>
        <v>1.8041935999999999E-5</v>
      </c>
      <c r="E506" s="31">
        <f t="shared" si="63"/>
        <v>139.10968382668801</v>
      </c>
      <c r="F506" s="41">
        <v>0.28999999999999998</v>
      </c>
      <c r="G506" s="31">
        <f t="shared" si="64"/>
        <v>2177.5346193126761</v>
      </c>
      <c r="H506" s="31">
        <f t="shared" si="65"/>
        <v>2038.424935485988</v>
      </c>
      <c r="I506" s="34">
        <f t="shared" si="66"/>
        <v>464</v>
      </c>
    </row>
    <row r="507" spans="2:9" x14ac:dyDescent="0.4">
      <c r="B507">
        <v>465</v>
      </c>
      <c r="C507" s="40">
        <v>193000</v>
      </c>
      <c r="D507" s="32">
        <f t="shared" si="62"/>
        <v>1.8045409999999999E-5</v>
      </c>
      <c r="E507" s="31">
        <f t="shared" si="63"/>
        <v>139.09018390187498</v>
      </c>
      <c r="F507" s="41">
        <v>0.28999999999999998</v>
      </c>
      <c r="G507" s="31">
        <f t="shared" si="64"/>
        <v>2182.8592082394366</v>
      </c>
      <c r="H507" s="31">
        <f t="shared" si="65"/>
        <v>2043.7690243375616</v>
      </c>
      <c r="I507" s="34">
        <f t="shared" si="66"/>
        <v>465</v>
      </c>
    </row>
    <row r="508" spans="2:9" x14ac:dyDescent="0.4">
      <c r="B508">
        <v>466</v>
      </c>
      <c r="C508" s="40">
        <v>193000</v>
      </c>
      <c r="D508" s="32">
        <f t="shared" si="62"/>
        <v>1.8048883999999999E-5</v>
      </c>
      <c r="E508" s="31">
        <f t="shared" si="63"/>
        <v>139.07039863364804</v>
      </c>
      <c r="F508" s="41">
        <v>0.28999999999999998</v>
      </c>
      <c r="G508" s="31">
        <f t="shared" si="64"/>
        <v>2188.1856858478873</v>
      </c>
      <c r="H508" s="31">
        <f t="shared" si="65"/>
        <v>2049.1152872142393</v>
      </c>
      <c r="I508" s="34">
        <f t="shared" si="66"/>
        <v>466</v>
      </c>
    </row>
    <row r="509" spans="2:9" x14ac:dyDescent="0.4">
      <c r="B509">
        <v>467</v>
      </c>
      <c r="C509" s="40">
        <v>193000</v>
      </c>
      <c r="D509" s="32">
        <f t="shared" si="62"/>
        <v>1.8052358000000002E-5</v>
      </c>
      <c r="E509" s="31">
        <f t="shared" si="63"/>
        <v>139.050321916803</v>
      </c>
      <c r="F509" s="41">
        <v>0.28999999999999998</v>
      </c>
      <c r="G509" s="31">
        <f t="shared" si="64"/>
        <v>2193.5140521380285</v>
      </c>
      <c r="H509" s="31">
        <f t="shared" si="65"/>
        <v>2054.4637302212254</v>
      </c>
      <c r="I509" s="34">
        <f t="shared" si="66"/>
        <v>467</v>
      </c>
    </row>
    <row r="510" spans="2:9" x14ac:dyDescent="0.4">
      <c r="B510">
        <v>468</v>
      </c>
      <c r="C510" s="40">
        <v>193000</v>
      </c>
      <c r="D510" s="32">
        <f t="shared" si="62"/>
        <v>1.8055832000000002E-5</v>
      </c>
      <c r="E510" s="31">
        <f t="shared" si="63"/>
        <v>139.02994769996809</v>
      </c>
      <c r="F510" s="41">
        <v>0.28999999999999998</v>
      </c>
      <c r="G510" s="31">
        <f t="shared" si="64"/>
        <v>2198.8443071098595</v>
      </c>
      <c r="H510" s="31">
        <f t="shared" si="65"/>
        <v>2059.8143594098915</v>
      </c>
      <c r="I510" s="34">
        <f t="shared" si="66"/>
        <v>468</v>
      </c>
    </row>
    <row r="511" spans="2:9" x14ac:dyDescent="0.4">
      <c r="B511">
        <v>469</v>
      </c>
      <c r="C511" s="40">
        <v>193000</v>
      </c>
      <c r="D511" s="32">
        <f t="shared" ref="D511:D574" si="67">(3.474*10^-9*B511+1.643*10^-5)</f>
        <v>1.8059306000000001E-5</v>
      </c>
      <c r="E511" s="31">
        <f t="shared" ref="E511:E574" si="68">(2.243*10^-9*B511^4-5.194*10^-6*B511^3+4.193*10^-3*B511^2-1.452*B511+325)</f>
        <v>139.00926998560294</v>
      </c>
      <c r="F511" s="41">
        <v>0.28999999999999998</v>
      </c>
      <c r="G511" s="31">
        <f t="shared" ref="G511:G574" si="69">C511*D511*(B511-$B$62)/(1-F511)</f>
        <v>2204.1764507633807</v>
      </c>
      <c r="H511" s="31">
        <f t="shared" ref="H511:H574" si="70">IF(G511&gt;E511,G511-E511,0)</f>
        <v>2065.1671807777775</v>
      </c>
      <c r="I511" s="34">
        <f t="shared" ref="I511:I574" si="71">IF(H511&gt;0,B511)</f>
        <v>469</v>
      </c>
    </row>
    <row r="512" spans="2:9" x14ac:dyDescent="0.4">
      <c r="B512">
        <v>470</v>
      </c>
      <c r="C512" s="40">
        <v>193000</v>
      </c>
      <c r="D512" s="32">
        <f t="shared" si="67"/>
        <v>1.8062780000000001E-5</v>
      </c>
      <c r="E512" s="31">
        <f t="shared" si="68"/>
        <v>138.98828282999995</v>
      </c>
      <c r="F512" s="41">
        <v>0.28999999999999998</v>
      </c>
      <c r="G512" s="31">
        <f t="shared" si="69"/>
        <v>2209.510483098592</v>
      </c>
      <c r="H512" s="31">
        <f t="shared" si="70"/>
        <v>2070.5222002685919</v>
      </c>
      <c r="I512" s="34">
        <f t="shared" si="71"/>
        <v>470</v>
      </c>
    </row>
    <row r="513" spans="2:9" x14ac:dyDescent="0.4">
      <c r="B513">
        <v>471</v>
      </c>
      <c r="C513" s="40">
        <v>193000</v>
      </c>
      <c r="D513" s="32">
        <f t="shared" si="67"/>
        <v>1.8066254000000001E-5</v>
      </c>
      <c r="E513" s="31">
        <f t="shared" si="68"/>
        <v>138.96698034328313</v>
      </c>
      <c r="F513" s="41">
        <v>0.28999999999999998</v>
      </c>
      <c r="G513" s="31">
        <f t="shared" si="69"/>
        <v>2214.846404115493</v>
      </c>
      <c r="H513" s="31">
        <f t="shared" si="70"/>
        <v>2075.87942377221</v>
      </c>
      <c r="I513" s="34">
        <f t="shared" si="71"/>
        <v>471</v>
      </c>
    </row>
    <row r="514" spans="2:9" x14ac:dyDescent="0.4">
      <c r="B514">
        <v>472</v>
      </c>
      <c r="C514" s="40">
        <v>193000</v>
      </c>
      <c r="D514" s="32">
        <f t="shared" si="67"/>
        <v>1.8069728000000001E-5</v>
      </c>
      <c r="E514" s="31">
        <f t="shared" si="68"/>
        <v>138.94535668940802</v>
      </c>
      <c r="F514" s="41">
        <v>0.28999999999999998</v>
      </c>
      <c r="G514" s="31">
        <f t="shared" si="69"/>
        <v>2220.1842138140846</v>
      </c>
      <c r="H514" s="31">
        <f t="shared" si="70"/>
        <v>2081.2388571246765</v>
      </c>
      <c r="I514" s="34">
        <f t="shared" si="71"/>
        <v>472</v>
      </c>
    </row>
    <row r="515" spans="2:9" x14ac:dyDescent="0.4">
      <c r="B515">
        <v>473</v>
      </c>
      <c r="C515" s="40">
        <v>193000</v>
      </c>
      <c r="D515" s="32">
        <f t="shared" si="67"/>
        <v>1.8073202000000001E-5</v>
      </c>
      <c r="E515" s="31">
        <f t="shared" si="68"/>
        <v>138.92340608616308</v>
      </c>
      <c r="F515" s="41">
        <v>0.28999999999999998</v>
      </c>
      <c r="G515" s="31">
        <f t="shared" si="69"/>
        <v>2225.5239121943664</v>
      </c>
      <c r="H515" s="31">
        <f t="shared" si="70"/>
        <v>2086.6005061082033</v>
      </c>
      <c r="I515" s="34">
        <f t="shared" si="71"/>
        <v>473</v>
      </c>
    </row>
    <row r="516" spans="2:9" x14ac:dyDescent="0.4">
      <c r="B516">
        <v>474</v>
      </c>
      <c r="C516" s="40">
        <v>193000</v>
      </c>
      <c r="D516" s="32">
        <f t="shared" si="67"/>
        <v>1.8076676E-5</v>
      </c>
      <c r="E516" s="31">
        <f t="shared" si="68"/>
        <v>138.90112280516792</v>
      </c>
      <c r="F516" s="41">
        <v>0.28999999999999998</v>
      </c>
      <c r="G516" s="31">
        <f t="shared" si="69"/>
        <v>2230.8654992563384</v>
      </c>
      <c r="H516" s="31">
        <f t="shared" si="70"/>
        <v>2091.9643764511702</v>
      </c>
      <c r="I516" s="34">
        <f t="shared" si="71"/>
        <v>474</v>
      </c>
    </row>
    <row r="517" spans="2:9" x14ac:dyDescent="0.4">
      <c r="B517">
        <v>475</v>
      </c>
      <c r="C517" s="40">
        <v>193000</v>
      </c>
      <c r="D517" s="32">
        <f t="shared" si="67"/>
        <v>1.808015E-5</v>
      </c>
      <c r="E517" s="31">
        <f t="shared" si="68"/>
        <v>138.87850117187503</v>
      </c>
      <c r="F517" s="41">
        <v>0.28999999999999998</v>
      </c>
      <c r="G517" s="31">
        <f t="shared" si="69"/>
        <v>2236.208975</v>
      </c>
      <c r="H517" s="31">
        <f t="shared" si="70"/>
        <v>2097.3304738281249</v>
      </c>
      <c r="I517" s="34">
        <f t="shared" si="71"/>
        <v>475</v>
      </c>
    </row>
    <row r="518" spans="2:9" x14ac:dyDescent="0.4">
      <c r="B518">
        <v>476</v>
      </c>
      <c r="C518" s="40">
        <v>193000</v>
      </c>
      <c r="D518" s="32">
        <f t="shared" si="67"/>
        <v>1.8083624E-5</v>
      </c>
      <c r="E518" s="31">
        <f t="shared" si="68"/>
        <v>138.85553556556806</v>
      </c>
      <c r="F518" s="41">
        <v>0.28999999999999998</v>
      </c>
      <c r="G518" s="31">
        <f t="shared" si="69"/>
        <v>2241.5543394253523</v>
      </c>
      <c r="H518" s="31">
        <f t="shared" si="70"/>
        <v>2102.6988038597842</v>
      </c>
      <c r="I518" s="34">
        <f t="shared" si="71"/>
        <v>476</v>
      </c>
    </row>
    <row r="519" spans="2:9" x14ac:dyDescent="0.4">
      <c r="B519">
        <v>477</v>
      </c>
      <c r="C519" s="40">
        <v>193000</v>
      </c>
      <c r="D519" s="32">
        <f t="shared" si="67"/>
        <v>1.8087098E-5</v>
      </c>
      <c r="E519" s="31">
        <f t="shared" si="68"/>
        <v>138.83222041936313</v>
      </c>
      <c r="F519" s="41">
        <v>0.28999999999999998</v>
      </c>
      <c r="G519" s="31">
        <f t="shared" si="69"/>
        <v>2246.9015925323943</v>
      </c>
      <c r="H519" s="31">
        <f t="shared" si="70"/>
        <v>2108.069372113031</v>
      </c>
      <c r="I519" s="34">
        <f t="shared" si="71"/>
        <v>477</v>
      </c>
    </row>
    <row r="520" spans="2:9" x14ac:dyDescent="0.4">
      <c r="B520">
        <v>478</v>
      </c>
      <c r="C520" s="40">
        <v>193000</v>
      </c>
      <c r="D520" s="32">
        <f t="shared" si="67"/>
        <v>1.8090571999999999E-5</v>
      </c>
      <c r="E520" s="31">
        <f t="shared" si="68"/>
        <v>138.80855022020808</v>
      </c>
      <c r="F520" s="41">
        <v>0.28999999999999998</v>
      </c>
      <c r="G520" s="31">
        <f t="shared" si="69"/>
        <v>2252.2507343211269</v>
      </c>
      <c r="H520" s="31">
        <f t="shared" si="70"/>
        <v>2113.4421841009189</v>
      </c>
      <c r="I520" s="34">
        <f t="shared" si="71"/>
        <v>478</v>
      </c>
    </row>
    <row r="521" spans="2:9" x14ac:dyDescent="0.4">
      <c r="B521">
        <v>479</v>
      </c>
      <c r="C521" s="40">
        <v>193000</v>
      </c>
      <c r="D521" s="32">
        <f t="shared" si="67"/>
        <v>1.8094045999999999E-5</v>
      </c>
      <c r="E521" s="31">
        <f t="shared" si="68"/>
        <v>138.78451950888297</v>
      </c>
      <c r="F521" s="41">
        <v>0.28999999999999998</v>
      </c>
      <c r="G521" s="31">
        <f t="shared" si="69"/>
        <v>2257.6017647915492</v>
      </c>
      <c r="H521" s="31">
        <f t="shared" si="70"/>
        <v>2118.8172452826661</v>
      </c>
      <c r="I521" s="34">
        <f t="shared" si="71"/>
        <v>479</v>
      </c>
    </row>
    <row r="522" spans="2:9" x14ac:dyDescent="0.4">
      <c r="B522">
        <v>480</v>
      </c>
      <c r="C522" s="40">
        <v>193000</v>
      </c>
      <c r="D522" s="32">
        <f t="shared" si="67"/>
        <v>1.8097520000000002E-5</v>
      </c>
      <c r="E522" s="31">
        <f t="shared" si="68"/>
        <v>138.76012287999993</v>
      </c>
      <c r="F522" s="41">
        <v>0.28999999999999998</v>
      </c>
      <c r="G522" s="31">
        <f t="shared" si="69"/>
        <v>2262.9546839436621</v>
      </c>
      <c r="H522" s="31">
        <f t="shared" si="70"/>
        <v>2124.1945610636621</v>
      </c>
      <c r="I522" s="34">
        <f t="shared" si="71"/>
        <v>480</v>
      </c>
    </row>
    <row r="523" spans="2:9" x14ac:dyDescent="0.4">
      <c r="B523">
        <v>481</v>
      </c>
      <c r="C523" s="40">
        <v>193000</v>
      </c>
      <c r="D523" s="32">
        <f t="shared" si="67"/>
        <v>1.8100994000000002E-5</v>
      </c>
      <c r="E523" s="31">
        <f t="shared" si="68"/>
        <v>138.73535498200283</v>
      </c>
      <c r="F523" s="41">
        <v>0.28999999999999998</v>
      </c>
      <c r="G523" s="31">
        <f t="shared" si="69"/>
        <v>2268.3094917774652</v>
      </c>
      <c r="H523" s="31">
        <f t="shared" si="70"/>
        <v>2129.5741367954624</v>
      </c>
      <c r="I523" s="34">
        <f t="shared" si="71"/>
        <v>481</v>
      </c>
    </row>
    <row r="524" spans="2:9" x14ac:dyDescent="0.4">
      <c r="B524">
        <v>482</v>
      </c>
      <c r="C524" s="40">
        <v>193000</v>
      </c>
      <c r="D524" s="32">
        <f t="shared" si="67"/>
        <v>1.8104468000000002E-5</v>
      </c>
      <c r="E524" s="31">
        <f t="shared" si="68"/>
        <v>138.71021051716787</v>
      </c>
      <c r="F524" s="41">
        <v>0.28999999999999998</v>
      </c>
      <c r="G524" s="31">
        <f t="shared" si="69"/>
        <v>2273.6661882929584</v>
      </c>
      <c r="H524" s="31">
        <f t="shared" si="70"/>
        <v>2134.9559777757904</v>
      </c>
      <c r="I524" s="34">
        <f t="shared" si="71"/>
        <v>482</v>
      </c>
    </row>
    <row r="525" spans="2:9" x14ac:dyDescent="0.4">
      <c r="B525">
        <v>483</v>
      </c>
      <c r="C525" s="40">
        <v>193000</v>
      </c>
      <c r="D525" s="32">
        <f t="shared" si="67"/>
        <v>1.8107942000000001E-5</v>
      </c>
      <c r="E525" s="31">
        <f t="shared" si="68"/>
        <v>138.68468424160289</v>
      </c>
      <c r="F525" s="41">
        <v>0.28999999999999998</v>
      </c>
      <c r="G525" s="31">
        <f t="shared" si="69"/>
        <v>2279.0247734901413</v>
      </c>
      <c r="H525" s="31">
        <f t="shared" si="70"/>
        <v>2140.3400892485383</v>
      </c>
      <c r="I525" s="34">
        <f t="shared" si="71"/>
        <v>483</v>
      </c>
    </row>
    <row r="526" spans="2:9" x14ac:dyDescent="0.4">
      <c r="B526">
        <v>484</v>
      </c>
      <c r="C526" s="40">
        <v>193000</v>
      </c>
      <c r="D526" s="32">
        <f t="shared" si="67"/>
        <v>1.8111416000000001E-5</v>
      </c>
      <c r="E526" s="31">
        <f t="shared" si="68"/>
        <v>138.65877096524787</v>
      </c>
      <c r="F526" s="41">
        <v>0.28999999999999998</v>
      </c>
      <c r="G526" s="31">
        <f t="shared" si="69"/>
        <v>2284.3852473690145</v>
      </c>
      <c r="H526" s="31">
        <f t="shared" si="70"/>
        <v>2145.7264764037664</v>
      </c>
      <c r="I526" s="34">
        <f t="shared" si="71"/>
        <v>484</v>
      </c>
    </row>
    <row r="527" spans="2:9" x14ac:dyDescent="0.4">
      <c r="B527">
        <v>485</v>
      </c>
      <c r="C527" s="40">
        <v>193000</v>
      </c>
      <c r="D527" s="32">
        <f t="shared" si="67"/>
        <v>1.8114890000000001E-5</v>
      </c>
      <c r="E527" s="31">
        <f t="shared" si="68"/>
        <v>138.63246555187493</v>
      </c>
      <c r="F527" s="41">
        <v>0.28999999999999998</v>
      </c>
      <c r="G527" s="31">
        <f t="shared" si="69"/>
        <v>2289.7476099295777</v>
      </c>
      <c r="H527" s="31">
        <f t="shared" si="70"/>
        <v>2151.1151443777026</v>
      </c>
      <c r="I527" s="34">
        <f t="shared" si="71"/>
        <v>485</v>
      </c>
    </row>
    <row r="528" spans="2:9" x14ac:dyDescent="0.4">
      <c r="B528">
        <v>486</v>
      </c>
      <c r="C528" s="40">
        <v>193000</v>
      </c>
      <c r="D528" s="32">
        <f t="shared" si="67"/>
        <v>1.8118364000000001E-5</v>
      </c>
      <c r="E528" s="31">
        <f t="shared" si="68"/>
        <v>138.60576291908785</v>
      </c>
      <c r="F528" s="41">
        <v>0.28999999999999998</v>
      </c>
      <c r="G528" s="31">
        <f t="shared" si="69"/>
        <v>2295.1118611718312</v>
      </c>
      <c r="H528" s="31">
        <f t="shared" si="70"/>
        <v>2156.5060982527434</v>
      </c>
      <c r="I528" s="34">
        <f t="shared" si="71"/>
        <v>486</v>
      </c>
    </row>
    <row r="529" spans="2:9" x14ac:dyDescent="0.4">
      <c r="B529">
        <v>487</v>
      </c>
      <c r="C529" s="40">
        <v>193000</v>
      </c>
      <c r="D529" s="32">
        <f t="shared" si="67"/>
        <v>1.8121838E-5</v>
      </c>
      <c r="E529" s="31">
        <f t="shared" si="68"/>
        <v>138.57865803832294</v>
      </c>
      <c r="F529" s="41">
        <v>0.28999999999999998</v>
      </c>
      <c r="G529" s="31">
        <f t="shared" si="69"/>
        <v>2300.4780010957747</v>
      </c>
      <c r="H529" s="31">
        <f t="shared" si="70"/>
        <v>2161.8993430574519</v>
      </c>
      <c r="I529" s="34">
        <f t="shared" si="71"/>
        <v>487</v>
      </c>
    </row>
    <row r="530" spans="2:9" x14ac:dyDescent="0.4">
      <c r="B530">
        <v>488</v>
      </c>
      <c r="C530" s="40">
        <v>193000</v>
      </c>
      <c r="D530" s="32">
        <f t="shared" si="67"/>
        <v>1.8125312E-5</v>
      </c>
      <c r="E530" s="31">
        <f t="shared" si="68"/>
        <v>138.55114593484791</v>
      </c>
      <c r="F530" s="41">
        <v>0.28999999999999998</v>
      </c>
      <c r="G530" s="31">
        <f t="shared" si="69"/>
        <v>2305.8460297014085</v>
      </c>
      <c r="H530" s="31">
        <f t="shared" si="70"/>
        <v>2167.2948837665608</v>
      </c>
      <c r="I530" s="34">
        <f t="shared" si="71"/>
        <v>488</v>
      </c>
    </row>
    <row r="531" spans="2:9" x14ac:dyDescent="0.4">
      <c r="B531">
        <v>489</v>
      </c>
      <c r="C531" s="40">
        <v>193000</v>
      </c>
      <c r="D531" s="32">
        <f t="shared" si="67"/>
        <v>1.8128786E-5</v>
      </c>
      <c r="E531" s="31">
        <f t="shared" si="68"/>
        <v>138.523221687763</v>
      </c>
      <c r="F531" s="41">
        <v>0.28999999999999998</v>
      </c>
      <c r="G531" s="31">
        <f t="shared" si="69"/>
        <v>2311.2159469887324</v>
      </c>
      <c r="H531" s="31">
        <f t="shared" si="70"/>
        <v>2172.6927253009694</v>
      </c>
      <c r="I531" s="34">
        <f t="shared" si="71"/>
        <v>489</v>
      </c>
    </row>
    <row r="532" spans="2:9" x14ac:dyDescent="0.4">
      <c r="B532">
        <v>490</v>
      </c>
      <c r="C532" s="40">
        <v>193000</v>
      </c>
      <c r="D532" s="32">
        <f t="shared" si="67"/>
        <v>1.813226E-5</v>
      </c>
      <c r="E532" s="31">
        <f t="shared" si="68"/>
        <v>138.49488042999997</v>
      </c>
      <c r="F532" s="41">
        <v>0.28999999999999998</v>
      </c>
      <c r="G532" s="31">
        <f t="shared" si="69"/>
        <v>2316.5877529577465</v>
      </c>
      <c r="H532" s="31">
        <f t="shared" si="70"/>
        <v>2178.0928725277463</v>
      </c>
      <c r="I532" s="34">
        <f t="shared" si="71"/>
        <v>490</v>
      </c>
    </row>
    <row r="533" spans="2:9" x14ac:dyDescent="0.4">
      <c r="B533">
        <v>491</v>
      </c>
      <c r="C533" s="40">
        <v>193000</v>
      </c>
      <c r="D533" s="32">
        <f t="shared" si="67"/>
        <v>1.8135734E-5</v>
      </c>
      <c r="E533" s="31">
        <f t="shared" si="68"/>
        <v>138.466117348323</v>
      </c>
      <c r="F533" s="41">
        <v>0.28999999999999998</v>
      </c>
      <c r="G533" s="31">
        <f t="shared" si="69"/>
        <v>2321.9614476084507</v>
      </c>
      <c r="H533" s="31">
        <f t="shared" si="70"/>
        <v>2183.495330260128</v>
      </c>
      <c r="I533" s="34">
        <f t="shared" si="71"/>
        <v>491</v>
      </c>
    </row>
    <row r="534" spans="2:9" x14ac:dyDescent="0.4">
      <c r="B534">
        <v>492</v>
      </c>
      <c r="C534" s="40">
        <v>193000</v>
      </c>
      <c r="D534" s="32">
        <f t="shared" si="67"/>
        <v>1.8139207999999999E-5</v>
      </c>
      <c r="E534" s="31">
        <f t="shared" si="68"/>
        <v>138.43692768332801</v>
      </c>
      <c r="F534" s="41">
        <v>0.28999999999999998</v>
      </c>
      <c r="G534" s="31">
        <f t="shared" si="69"/>
        <v>2327.3370309408451</v>
      </c>
      <c r="H534" s="31">
        <f t="shared" si="70"/>
        <v>2188.900103257517</v>
      </c>
      <c r="I534" s="34">
        <f t="shared" si="71"/>
        <v>492</v>
      </c>
    </row>
    <row r="535" spans="2:9" x14ac:dyDescent="0.4">
      <c r="B535">
        <v>493</v>
      </c>
      <c r="C535" s="40">
        <v>193000</v>
      </c>
      <c r="D535" s="32">
        <f t="shared" si="67"/>
        <v>1.8142681999999999E-5</v>
      </c>
      <c r="E535" s="31">
        <f t="shared" si="68"/>
        <v>138.40730672944301</v>
      </c>
      <c r="F535" s="41">
        <v>0.28999999999999998</v>
      </c>
      <c r="G535" s="31">
        <f t="shared" si="69"/>
        <v>2332.7145029549292</v>
      </c>
      <c r="H535" s="31">
        <f t="shared" si="70"/>
        <v>2194.3071962254862</v>
      </c>
      <c r="I535" s="34">
        <f t="shared" si="71"/>
        <v>493</v>
      </c>
    </row>
    <row r="536" spans="2:9" x14ac:dyDescent="0.4">
      <c r="B536">
        <v>494</v>
      </c>
      <c r="C536" s="40">
        <v>193000</v>
      </c>
      <c r="D536" s="32">
        <f t="shared" si="67"/>
        <v>1.8146155999999999E-5</v>
      </c>
      <c r="E536" s="31">
        <f t="shared" si="68"/>
        <v>138.37724983492797</v>
      </c>
      <c r="F536" s="41">
        <v>0.28999999999999998</v>
      </c>
      <c r="G536" s="31">
        <f t="shared" si="69"/>
        <v>2338.0938636507044</v>
      </c>
      <c r="H536" s="31">
        <f t="shared" si="70"/>
        <v>2199.7166138157763</v>
      </c>
      <c r="I536" s="34">
        <f t="shared" si="71"/>
        <v>494</v>
      </c>
    </row>
    <row r="537" spans="2:9" x14ac:dyDescent="0.4">
      <c r="B537">
        <v>495</v>
      </c>
      <c r="C537" s="40">
        <v>193000</v>
      </c>
      <c r="D537" s="32">
        <f t="shared" si="67"/>
        <v>1.8149630000000002E-5</v>
      </c>
      <c r="E537" s="31">
        <f t="shared" si="68"/>
        <v>138.34675240187505</v>
      </c>
      <c r="F537" s="41">
        <v>0.28999999999999998</v>
      </c>
      <c r="G537" s="31">
        <f t="shared" si="69"/>
        <v>2343.4751130281693</v>
      </c>
      <c r="H537" s="31">
        <f t="shared" si="70"/>
        <v>2205.1283606262941</v>
      </c>
      <c r="I537" s="34">
        <f t="shared" si="71"/>
        <v>495</v>
      </c>
    </row>
    <row r="538" spans="2:9" x14ac:dyDescent="0.4">
      <c r="B538">
        <v>496</v>
      </c>
      <c r="C538" s="40">
        <v>193000</v>
      </c>
      <c r="D538" s="32">
        <f t="shared" si="67"/>
        <v>1.8153104000000002E-5</v>
      </c>
      <c r="E538" s="31">
        <f t="shared" si="68"/>
        <v>138.31580988620794</v>
      </c>
      <c r="F538" s="41">
        <v>0.28999999999999998</v>
      </c>
      <c r="G538" s="31">
        <f t="shared" si="69"/>
        <v>2348.8582510873243</v>
      </c>
      <c r="H538" s="31">
        <f t="shared" si="70"/>
        <v>2210.5424412011162</v>
      </c>
      <c r="I538" s="34">
        <f t="shared" si="71"/>
        <v>496</v>
      </c>
    </row>
    <row r="539" spans="2:9" x14ac:dyDescent="0.4">
      <c r="B539">
        <v>497</v>
      </c>
      <c r="C539" s="40">
        <v>193000</v>
      </c>
      <c r="D539" s="32">
        <f t="shared" si="67"/>
        <v>1.8156578000000001E-5</v>
      </c>
      <c r="E539" s="31">
        <f t="shared" si="68"/>
        <v>138.28441779768298</v>
      </c>
      <c r="F539" s="41">
        <v>0.28999999999999998</v>
      </c>
      <c r="G539" s="31">
        <f t="shared" si="69"/>
        <v>2354.2432778281691</v>
      </c>
      <c r="H539" s="31">
        <f t="shared" si="70"/>
        <v>2215.958860030486</v>
      </c>
      <c r="I539" s="34">
        <f t="shared" si="71"/>
        <v>497</v>
      </c>
    </row>
    <row r="540" spans="2:9" x14ac:dyDescent="0.4">
      <c r="B540">
        <v>498</v>
      </c>
      <c r="C540" s="40">
        <v>193000</v>
      </c>
      <c r="D540" s="32">
        <f t="shared" si="67"/>
        <v>1.8160052000000001E-5</v>
      </c>
      <c r="E540" s="31">
        <f t="shared" si="68"/>
        <v>138.25257169988799</v>
      </c>
      <c r="F540" s="41">
        <v>0.28999999999999998</v>
      </c>
      <c r="G540" s="31">
        <f t="shared" si="69"/>
        <v>2359.6301932507045</v>
      </c>
      <c r="H540" s="31">
        <f t="shared" si="70"/>
        <v>2221.3776215508165</v>
      </c>
      <c r="I540" s="34">
        <f t="shared" si="71"/>
        <v>498</v>
      </c>
    </row>
    <row r="541" spans="2:9" x14ac:dyDescent="0.4">
      <c r="B541">
        <v>499</v>
      </c>
      <c r="C541" s="40">
        <v>193000</v>
      </c>
      <c r="D541" s="32">
        <f t="shared" si="67"/>
        <v>1.8163526000000001E-5</v>
      </c>
      <c r="E541" s="31">
        <f t="shared" si="68"/>
        <v>138.22026721024304</v>
      </c>
      <c r="F541" s="41">
        <v>0.28999999999999998</v>
      </c>
      <c r="G541" s="31">
        <f t="shared" si="69"/>
        <v>2365.01899735493</v>
      </c>
      <c r="H541" s="31">
        <f t="shared" si="70"/>
        <v>2226.7987301446869</v>
      </c>
      <c r="I541" s="34">
        <f t="shared" si="71"/>
        <v>499</v>
      </c>
    </row>
    <row r="542" spans="2:9" x14ac:dyDescent="0.4">
      <c r="B542">
        <v>500</v>
      </c>
      <c r="C542" s="40">
        <v>193000</v>
      </c>
      <c r="D542" s="32">
        <f t="shared" si="67"/>
        <v>1.8167000000000001E-5</v>
      </c>
      <c r="E542" s="31">
        <f t="shared" si="68"/>
        <v>138.1875</v>
      </c>
      <c r="F542" s="41">
        <v>0.28999999999999998</v>
      </c>
      <c r="G542" s="31">
        <f t="shared" si="69"/>
        <v>2370.4096901408452</v>
      </c>
      <c r="H542" s="31">
        <f t="shared" si="70"/>
        <v>2232.2221901408452</v>
      </c>
      <c r="I542" s="34">
        <f t="shared" si="71"/>
        <v>500</v>
      </c>
    </row>
    <row r="543" spans="2:9" x14ac:dyDescent="0.4">
      <c r="B543">
        <v>501</v>
      </c>
      <c r="C543" s="40">
        <v>193000</v>
      </c>
      <c r="D543" s="32">
        <f t="shared" si="67"/>
        <v>1.8170474E-5</v>
      </c>
      <c r="E543" s="31">
        <f t="shared" si="68"/>
        <v>138.15426579424297</v>
      </c>
      <c r="F543" s="41">
        <v>0.28999999999999998</v>
      </c>
      <c r="G543" s="31">
        <f t="shared" si="69"/>
        <v>2375.8022716084506</v>
      </c>
      <c r="H543" s="31">
        <f t="shared" si="70"/>
        <v>2237.6480058142079</v>
      </c>
      <c r="I543" s="34">
        <f t="shared" si="71"/>
        <v>501</v>
      </c>
    </row>
    <row r="544" spans="2:9" x14ac:dyDescent="0.4">
      <c r="B544">
        <v>502</v>
      </c>
      <c r="C544" s="40">
        <v>193000</v>
      </c>
      <c r="D544" s="32">
        <f t="shared" si="67"/>
        <v>1.8173948E-5</v>
      </c>
      <c r="E544" s="31">
        <f t="shared" si="68"/>
        <v>138.1205603718879</v>
      </c>
      <c r="F544" s="41">
        <v>0.28999999999999998</v>
      </c>
      <c r="G544" s="31">
        <f t="shared" si="69"/>
        <v>2381.1967417577466</v>
      </c>
      <c r="H544" s="31">
        <f t="shared" si="70"/>
        <v>2243.0761813858589</v>
      </c>
      <c r="I544" s="34">
        <f t="shared" si="71"/>
        <v>502</v>
      </c>
    </row>
    <row r="545" spans="2:9" x14ac:dyDescent="0.4">
      <c r="B545">
        <v>503</v>
      </c>
      <c r="C545" s="40">
        <v>193000</v>
      </c>
      <c r="D545" s="32">
        <f t="shared" si="67"/>
        <v>1.8177422E-5</v>
      </c>
      <c r="E545" s="31">
        <f t="shared" si="68"/>
        <v>138.08637956568282</v>
      </c>
      <c r="F545" s="41">
        <v>0.28999999999999998</v>
      </c>
      <c r="G545" s="31">
        <f t="shared" si="69"/>
        <v>2386.5931005887323</v>
      </c>
      <c r="H545" s="31">
        <f t="shared" si="70"/>
        <v>2248.5067210230495</v>
      </c>
      <c r="I545" s="34">
        <f t="shared" si="71"/>
        <v>503</v>
      </c>
    </row>
    <row r="546" spans="2:9" x14ac:dyDescent="0.4">
      <c r="B546">
        <v>504</v>
      </c>
      <c r="C546" s="40">
        <v>193000</v>
      </c>
      <c r="D546" s="32">
        <f t="shared" si="67"/>
        <v>1.8180896E-5</v>
      </c>
      <c r="E546" s="31">
        <f t="shared" si="68"/>
        <v>138.05171926220805</v>
      </c>
      <c r="F546" s="41">
        <v>0.28999999999999998</v>
      </c>
      <c r="G546" s="31">
        <f t="shared" si="69"/>
        <v>2391.9913481014087</v>
      </c>
      <c r="H546" s="31">
        <f t="shared" si="70"/>
        <v>2253.9396288392009</v>
      </c>
      <c r="I546" s="34">
        <f t="shared" si="71"/>
        <v>504</v>
      </c>
    </row>
    <row r="547" spans="2:9" x14ac:dyDescent="0.4">
      <c r="B547">
        <v>505</v>
      </c>
      <c r="C547" s="40">
        <v>193000</v>
      </c>
      <c r="D547" s="32">
        <f t="shared" si="67"/>
        <v>1.818437E-5</v>
      </c>
      <c r="E547" s="31">
        <f t="shared" si="68"/>
        <v>138.01657540187489</v>
      </c>
      <c r="F547" s="41">
        <v>0.28999999999999998</v>
      </c>
      <c r="G547" s="31">
        <f t="shared" si="69"/>
        <v>2397.3914842957747</v>
      </c>
      <c r="H547" s="31">
        <f t="shared" si="70"/>
        <v>2259.3749088938998</v>
      </c>
      <c r="I547" s="34">
        <f t="shared" si="71"/>
        <v>505</v>
      </c>
    </row>
    <row r="548" spans="2:9" x14ac:dyDescent="0.4">
      <c r="B548">
        <v>506</v>
      </c>
      <c r="C548" s="40">
        <v>193000</v>
      </c>
      <c r="D548" s="32">
        <f t="shared" si="67"/>
        <v>1.8187843999999999E-5</v>
      </c>
      <c r="E548" s="31">
        <f t="shared" si="68"/>
        <v>137.98094397892794</v>
      </c>
      <c r="F548" s="41">
        <v>0.28999999999999998</v>
      </c>
      <c r="G548" s="31">
        <f t="shared" si="69"/>
        <v>2402.7935091718309</v>
      </c>
      <c r="H548" s="31">
        <f t="shared" si="70"/>
        <v>2264.8125651929031</v>
      </c>
      <c r="I548" s="34">
        <f t="shared" si="71"/>
        <v>506</v>
      </c>
    </row>
    <row r="549" spans="2:9" x14ac:dyDescent="0.4">
      <c r="B549">
        <v>507</v>
      </c>
      <c r="C549" s="40">
        <v>193000</v>
      </c>
      <c r="D549" s="32">
        <f t="shared" si="67"/>
        <v>1.8191317999999999E-5</v>
      </c>
      <c r="E549" s="31">
        <f t="shared" si="68"/>
        <v>137.94482104144299</v>
      </c>
      <c r="F549" s="41">
        <v>0.28999999999999998</v>
      </c>
      <c r="G549" s="31">
        <f t="shared" si="69"/>
        <v>2408.1974227295777</v>
      </c>
      <c r="H549" s="31">
        <f t="shared" si="70"/>
        <v>2270.2526016881347</v>
      </c>
      <c r="I549" s="34">
        <f t="shared" si="71"/>
        <v>507</v>
      </c>
    </row>
    <row r="550" spans="2:9" x14ac:dyDescent="0.4">
      <c r="B550">
        <v>508</v>
      </c>
      <c r="C550" s="40">
        <v>193000</v>
      </c>
      <c r="D550" s="32">
        <f t="shared" si="67"/>
        <v>1.8194792000000002E-5</v>
      </c>
      <c r="E550" s="31">
        <f t="shared" si="68"/>
        <v>137.90820269132792</v>
      </c>
      <c r="F550" s="41">
        <v>0.28999999999999998</v>
      </c>
      <c r="G550" s="31">
        <f t="shared" si="69"/>
        <v>2413.6032249690147</v>
      </c>
      <c r="H550" s="31">
        <f t="shared" si="70"/>
        <v>2275.6950222776868</v>
      </c>
      <c r="I550" s="34">
        <f t="shared" si="71"/>
        <v>508</v>
      </c>
    </row>
    <row r="551" spans="2:9" x14ac:dyDescent="0.4">
      <c r="B551">
        <v>509</v>
      </c>
      <c r="C551" s="40">
        <v>193000</v>
      </c>
      <c r="D551" s="32">
        <f t="shared" si="67"/>
        <v>1.8198266000000002E-5</v>
      </c>
      <c r="E551" s="31">
        <f t="shared" si="68"/>
        <v>137.87108508432289</v>
      </c>
      <c r="F551" s="41">
        <v>0.28999999999999998</v>
      </c>
      <c r="G551" s="31">
        <f t="shared" si="69"/>
        <v>2419.0109158901414</v>
      </c>
      <c r="H551" s="31">
        <f t="shared" si="70"/>
        <v>2281.1398308058187</v>
      </c>
      <c r="I551" s="34">
        <f t="shared" si="71"/>
        <v>509</v>
      </c>
    </row>
    <row r="552" spans="2:9" x14ac:dyDescent="0.4">
      <c r="B552">
        <v>510</v>
      </c>
      <c r="C552" s="40">
        <v>193000</v>
      </c>
      <c r="D552" s="32">
        <f t="shared" si="67"/>
        <v>1.8201740000000002E-5</v>
      </c>
      <c r="E552" s="31">
        <f t="shared" si="68"/>
        <v>137.83346442999994</v>
      </c>
      <c r="F552" s="41">
        <v>0.28999999999999998</v>
      </c>
      <c r="G552" s="31">
        <f t="shared" si="69"/>
        <v>2424.4204954929583</v>
      </c>
      <c r="H552" s="31">
        <f t="shared" si="70"/>
        <v>2286.5870310629584</v>
      </c>
      <c r="I552" s="34">
        <f t="shared" si="71"/>
        <v>510</v>
      </c>
    </row>
    <row r="553" spans="2:9" x14ac:dyDescent="0.4">
      <c r="B553">
        <v>511</v>
      </c>
      <c r="C553" s="40">
        <v>193000</v>
      </c>
      <c r="D553" s="32">
        <f t="shared" si="67"/>
        <v>1.8205214000000001E-5</v>
      </c>
      <c r="E553" s="31">
        <f t="shared" si="68"/>
        <v>137.79533699176307</v>
      </c>
      <c r="F553" s="41">
        <v>0.28999999999999998</v>
      </c>
      <c r="G553" s="31">
        <f t="shared" si="69"/>
        <v>2429.8319637774653</v>
      </c>
      <c r="H553" s="31">
        <f t="shared" si="70"/>
        <v>2292.0366267857021</v>
      </c>
      <c r="I553" s="34">
        <f t="shared" si="71"/>
        <v>511</v>
      </c>
    </row>
    <row r="554" spans="2:9" x14ac:dyDescent="0.4">
      <c r="B554">
        <v>512</v>
      </c>
      <c r="C554" s="40">
        <v>193000</v>
      </c>
      <c r="D554" s="32">
        <f t="shared" si="67"/>
        <v>1.8208688000000001E-5</v>
      </c>
      <c r="E554" s="31">
        <f t="shared" si="68"/>
        <v>137.75669908684802</v>
      </c>
      <c r="F554" s="41">
        <v>0.28999999999999998</v>
      </c>
      <c r="G554" s="31">
        <f t="shared" si="69"/>
        <v>2435.245320743662</v>
      </c>
      <c r="H554" s="31">
        <f t="shared" si="70"/>
        <v>2297.4886216568138</v>
      </c>
      <c r="I554" s="34">
        <f t="shared" si="71"/>
        <v>512</v>
      </c>
    </row>
    <row r="555" spans="2:9" x14ac:dyDescent="0.4">
      <c r="B555">
        <v>513</v>
      </c>
      <c r="C555" s="40">
        <v>193000</v>
      </c>
      <c r="D555" s="32">
        <f t="shared" si="67"/>
        <v>1.8212162000000001E-5</v>
      </c>
      <c r="E555" s="31">
        <f t="shared" si="68"/>
        <v>137.71754708632307</v>
      </c>
      <c r="F555" s="41">
        <v>0.28999999999999998</v>
      </c>
      <c r="G555" s="31">
        <f t="shared" si="69"/>
        <v>2440.6605663915493</v>
      </c>
      <c r="H555" s="31">
        <f t="shared" si="70"/>
        <v>2302.9430193052262</v>
      </c>
      <c r="I555" s="34">
        <f t="shared" si="71"/>
        <v>513</v>
      </c>
    </row>
    <row r="556" spans="2:9" x14ac:dyDescent="0.4">
      <c r="B556">
        <v>514</v>
      </c>
      <c r="C556" s="40">
        <v>193000</v>
      </c>
      <c r="D556" s="32">
        <f t="shared" si="67"/>
        <v>1.8215636000000001E-5</v>
      </c>
      <c r="E556" s="31">
        <f t="shared" si="68"/>
        <v>137.67787741508789</v>
      </c>
      <c r="F556" s="41">
        <v>0.28999999999999998</v>
      </c>
      <c r="G556" s="31">
        <f t="shared" si="69"/>
        <v>2446.0777007211268</v>
      </c>
      <c r="H556" s="31">
        <f t="shared" si="70"/>
        <v>2308.3998233060388</v>
      </c>
      <c r="I556" s="34">
        <f t="shared" si="71"/>
        <v>514</v>
      </c>
    </row>
    <row r="557" spans="2:9" x14ac:dyDescent="0.4">
      <c r="B557">
        <v>515</v>
      </c>
      <c r="C557" s="40">
        <v>193000</v>
      </c>
      <c r="D557" s="32">
        <f t="shared" si="67"/>
        <v>1.821911E-5</v>
      </c>
      <c r="E557" s="31">
        <f t="shared" si="68"/>
        <v>137.63768655187494</v>
      </c>
      <c r="F557" s="41">
        <v>0.28999999999999998</v>
      </c>
      <c r="G557" s="31">
        <f t="shared" si="69"/>
        <v>2451.4967237323945</v>
      </c>
      <c r="H557" s="31">
        <f t="shared" si="70"/>
        <v>2313.8590371805194</v>
      </c>
      <c r="I557" s="34">
        <f t="shared" si="71"/>
        <v>515</v>
      </c>
    </row>
    <row r="558" spans="2:9" x14ac:dyDescent="0.4">
      <c r="B558">
        <v>516</v>
      </c>
      <c r="C558" s="40">
        <v>193000</v>
      </c>
      <c r="D558" s="32">
        <f t="shared" si="67"/>
        <v>1.8222584E-5</v>
      </c>
      <c r="E558" s="31">
        <f t="shared" si="68"/>
        <v>137.59697102924804</v>
      </c>
      <c r="F558" s="41">
        <v>0.28999999999999998</v>
      </c>
      <c r="G558" s="31">
        <f t="shared" si="69"/>
        <v>2456.9176354253523</v>
      </c>
      <c r="H558" s="31">
        <f t="shared" si="70"/>
        <v>2319.3206643961043</v>
      </c>
      <c r="I558" s="34">
        <f t="shared" si="71"/>
        <v>516</v>
      </c>
    </row>
    <row r="559" spans="2:9" x14ac:dyDescent="0.4">
      <c r="B559">
        <v>517</v>
      </c>
      <c r="C559" s="40">
        <v>193000</v>
      </c>
      <c r="D559" s="32">
        <f t="shared" si="67"/>
        <v>1.8226058E-5</v>
      </c>
      <c r="E559" s="31">
        <f t="shared" si="68"/>
        <v>137.55572743360301</v>
      </c>
      <c r="F559" s="41">
        <v>0.28999999999999998</v>
      </c>
      <c r="G559" s="31">
        <f t="shared" si="69"/>
        <v>2462.3404358000003</v>
      </c>
      <c r="H559" s="31">
        <f t="shared" si="70"/>
        <v>2324.7847083663974</v>
      </c>
      <c r="I559" s="34">
        <f t="shared" si="71"/>
        <v>517</v>
      </c>
    </row>
    <row r="560" spans="2:9" x14ac:dyDescent="0.4">
      <c r="B560">
        <v>518</v>
      </c>
      <c r="C560" s="40">
        <v>193000</v>
      </c>
      <c r="D560" s="32">
        <f t="shared" si="67"/>
        <v>1.8229532E-5</v>
      </c>
      <c r="E560" s="31">
        <f t="shared" si="68"/>
        <v>137.51395240516808</v>
      </c>
      <c r="F560" s="41">
        <v>0.28999999999999998</v>
      </c>
      <c r="G560" s="31">
        <f t="shared" si="69"/>
        <v>2467.7651248563379</v>
      </c>
      <c r="H560" s="31">
        <f t="shared" si="70"/>
        <v>2330.2511724511696</v>
      </c>
      <c r="I560" s="34">
        <f t="shared" si="71"/>
        <v>518</v>
      </c>
    </row>
    <row r="561" spans="2:9" x14ac:dyDescent="0.4">
      <c r="B561">
        <v>519</v>
      </c>
      <c r="C561" s="40">
        <v>193000</v>
      </c>
      <c r="D561" s="32">
        <f t="shared" si="67"/>
        <v>1.8233005999999999E-5</v>
      </c>
      <c r="E561" s="31">
        <f t="shared" si="68"/>
        <v>137.471642638003</v>
      </c>
      <c r="F561" s="41">
        <v>0.28999999999999998</v>
      </c>
      <c r="G561" s="31">
        <f t="shared" si="69"/>
        <v>2473.1917025943662</v>
      </c>
      <c r="H561" s="31">
        <f t="shared" si="70"/>
        <v>2335.720059956363</v>
      </c>
      <c r="I561" s="34">
        <f t="shared" si="71"/>
        <v>519</v>
      </c>
    </row>
    <row r="562" spans="2:9" x14ac:dyDescent="0.4">
      <c r="B562">
        <v>520</v>
      </c>
      <c r="C562" s="40">
        <v>193000</v>
      </c>
      <c r="D562" s="32">
        <f t="shared" si="67"/>
        <v>1.8236479999999999E-5</v>
      </c>
      <c r="E562" s="31">
        <f t="shared" si="68"/>
        <v>137.42879488000005</v>
      </c>
      <c r="F562" s="41">
        <v>0.28999999999999998</v>
      </c>
      <c r="G562" s="31">
        <f t="shared" si="69"/>
        <v>2478.6201690140847</v>
      </c>
      <c r="H562" s="31">
        <f t="shared" si="70"/>
        <v>2341.1913741340845</v>
      </c>
      <c r="I562" s="34">
        <f t="shared" si="71"/>
        <v>520</v>
      </c>
    </row>
    <row r="563" spans="2:9" x14ac:dyDescent="0.4">
      <c r="B563">
        <v>521</v>
      </c>
      <c r="C563" s="40">
        <v>193000</v>
      </c>
      <c r="D563" s="32">
        <f t="shared" si="67"/>
        <v>1.8239953999999999E-5</v>
      </c>
      <c r="E563" s="31">
        <f t="shared" si="68"/>
        <v>137.38540593288303</v>
      </c>
      <c r="F563" s="41">
        <v>0.28999999999999998</v>
      </c>
      <c r="G563" s="31">
        <f t="shared" si="69"/>
        <v>2484.0505241154929</v>
      </c>
      <c r="H563" s="31">
        <f t="shared" si="70"/>
        <v>2346.6651181826101</v>
      </c>
      <c r="I563" s="34">
        <f t="shared" si="71"/>
        <v>521</v>
      </c>
    </row>
    <row r="564" spans="2:9" x14ac:dyDescent="0.4">
      <c r="B564">
        <v>522</v>
      </c>
      <c r="C564" s="40">
        <v>193000</v>
      </c>
      <c r="D564" s="32">
        <f t="shared" si="67"/>
        <v>1.8243428000000002E-5</v>
      </c>
      <c r="E564" s="31">
        <f t="shared" si="68"/>
        <v>137.34147265220804</v>
      </c>
      <c r="F564" s="41">
        <v>0.28999999999999998</v>
      </c>
      <c r="G564" s="31">
        <f t="shared" si="69"/>
        <v>2489.4827678985921</v>
      </c>
      <c r="H564" s="31">
        <f t="shared" si="70"/>
        <v>2352.1412952463843</v>
      </c>
      <c r="I564" s="34">
        <f t="shared" si="71"/>
        <v>522</v>
      </c>
    </row>
    <row r="565" spans="2:9" x14ac:dyDescent="0.4">
      <c r="B565">
        <v>523</v>
      </c>
      <c r="C565" s="40">
        <v>193000</v>
      </c>
      <c r="D565" s="32">
        <f t="shared" si="67"/>
        <v>1.8246902000000002E-5</v>
      </c>
      <c r="E565" s="31">
        <f t="shared" si="68"/>
        <v>137.29699194736315</v>
      </c>
      <c r="F565" s="41">
        <v>0.28999999999999998</v>
      </c>
      <c r="G565" s="31">
        <f t="shared" si="69"/>
        <v>2494.9169003633806</v>
      </c>
      <c r="H565" s="31">
        <f t="shared" si="70"/>
        <v>2357.6199084160176</v>
      </c>
      <c r="I565" s="34">
        <f t="shared" si="71"/>
        <v>523</v>
      </c>
    </row>
    <row r="566" spans="2:9" x14ac:dyDescent="0.4">
      <c r="B566">
        <v>524</v>
      </c>
      <c r="C566" s="40">
        <v>193000</v>
      </c>
      <c r="D566" s="32">
        <f t="shared" si="67"/>
        <v>1.8250376000000002E-5</v>
      </c>
      <c r="E566" s="31">
        <f t="shared" si="68"/>
        <v>137.25196078156796</v>
      </c>
      <c r="F566" s="41">
        <v>0.28999999999999998</v>
      </c>
      <c r="G566" s="31">
        <f t="shared" si="69"/>
        <v>2500.3529215098597</v>
      </c>
      <c r="H566" s="31">
        <f t="shared" si="70"/>
        <v>2363.1009607282917</v>
      </c>
      <c r="I566" s="34">
        <f t="shared" si="71"/>
        <v>524</v>
      </c>
    </row>
    <row r="567" spans="2:9" x14ac:dyDescent="0.4">
      <c r="B567">
        <v>525</v>
      </c>
      <c r="C567" s="40">
        <v>193000</v>
      </c>
      <c r="D567" s="32">
        <f t="shared" si="67"/>
        <v>1.8253850000000001E-5</v>
      </c>
      <c r="E567" s="31">
        <f t="shared" si="68"/>
        <v>137.20637617187492</v>
      </c>
      <c r="F567" s="41">
        <v>0.28999999999999998</v>
      </c>
      <c r="G567" s="31">
        <f t="shared" si="69"/>
        <v>2505.7908313380285</v>
      </c>
      <c r="H567" s="31">
        <f t="shared" si="70"/>
        <v>2368.5844551661535</v>
      </c>
      <c r="I567" s="34">
        <f t="shared" si="71"/>
        <v>525</v>
      </c>
    </row>
    <row r="568" spans="2:9" x14ac:dyDescent="0.4">
      <c r="B568">
        <v>526</v>
      </c>
      <c r="C568" s="40">
        <v>193000</v>
      </c>
      <c r="D568" s="32">
        <f t="shared" si="67"/>
        <v>1.8257324000000001E-5</v>
      </c>
      <c r="E568" s="31">
        <f t="shared" si="68"/>
        <v>137.16023518916791</v>
      </c>
      <c r="F568" s="41">
        <v>0.28999999999999998</v>
      </c>
      <c r="G568" s="31">
        <f t="shared" si="69"/>
        <v>2511.2306298478875</v>
      </c>
      <c r="H568" s="31">
        <f t="shared" si="70"/>
        <v>2374.0703946587196</v>
      </c>
      <c r="I568" s="34">
        <f t="shared" si="71"/>
        <v>526</v>
      </c>
    </row>
    <row r="569" spans="2:9" x14ac:dyDescent="0.4">
      <c r="B569">
        <v>527</v>
      </c>
      <c r="C569" s="40">
        <v>193000</v>
      </c>
      <c r="D569" s="32">
        <f t="shared" si="67"/>
        <v>1.8260798000000001E-5</v>
      </c>
      <c r="E569" s="31">
        <f t="shared" si="68"/>
        <v>137.1135349581632</v>
      </c>
      <c r="F569" s="41">
        <v>0.28999999999999998</v>
      </c>
      <c r="G569" s="31">
        <f t="shared" si="69"/>
        <v>2516.6723170394371</v>
      </c>
      <c r="H569" s="31">
        <f t="shared" si="70"/>
        <v>2379.5587820812739</v>
      </c>
      <c r="I569" s="34">
        <f t="shared" si="71"/>
        <v>527</v>
      </c>
    </row>
    <row r="570" spans="2:9" x14ac:dyDescent="0.4">
      <c r="B570">
        <v>528</v>
      </c>
      <c r="C570" s="40">
        <v>193000</v>
      </c>
      <c r="D570" s="32">
        <f t="shared" si="67"/>
        <v>1.8264272000000001E-5</v>
      </c>
      <c r="E570" s="31">
        <f t="shared" si="68"/>
        <v>137.06627265740804</v>
      </c>
      <c r="F570" s="41">
        <v>0.28999999999999998</v>
      </c>
      <c r="G570" s="31">
        <f t="shared" si="69"/>
        <v>2522.1158929126764</v>
      </c>
      <c r="H570" s="31">
        <f t="shared" si="70"/>
        <v>2385.0496202552686</v>
      </c>
      <c r="I570" s="34">
        <f t="shared" si="71"/>
        <v>528</v>
      </c>
    </row>
    <row r="571" spans="2:9" x14ac:dyDescent="0.4">
      <c r="B571">
        <v>529</v>
      </c>
      <c r="C571" s="40">
        <v>193000</v>
      </c>
      <c r="D571" s="32">
        <f t="shared" si="67"/>
        <v>1.8267746E-5</v>
      </c>
      <c r="E571" s="31">
        <f t="shared" si="68"/>
        <v>137.01844551928298</v>
      </c>
      <c r="F571" s="41">
        <v>0.28999999999999998</v>
      </c>
      <c r="G571" s="31">
        <f t="shared" si="69"/>
        <v>2527.5613574676058</v>
      </c>
      <c r="H571" s="31">
        <f t="shared" si="70"/>
        <v>2390.5429119483229</v>
      </c>
      <c r="I571" s="34">
        <f t="shared" si="71"/>
        <v>529</v>
      </c>
    </row>
    <row r="572" spans="2:9" x14ac:dyDescent="0.4">
      <c r="B572">
        <v>530</v>
      </c>
      <c r="C572" s="40">
        <v>193000</v>
      </c>
      <c r="D572" s="32">
        <f t="shared" si="67"/>
        <v>1.827122E-5</v>
      </c>
      <c r="E572" s="31">
        <f t="shared" si="68"/>
        <v>136.9700508300001</v>
      </c>
      <c r="F572" s="41">
        <v>0.28999999999999998</v>
      </c>
      <c r="G572" s="31">
        <f t="shared" si="69"/>
        <v>2533.0087107042255</v>
      </c>
      <c r="H572" s="31">
        <f t="shared" si="70"/>
        <v>2396.0386598742252</v>
      </c>
      <c r="I572" s="34">
        <f t="shared" si="71"/>
        <v>530</v>
      </c>
    </row>
    <row r="573" spans="2:9" x14ac:dyDescent="0.4">
      <c r="B573">
        <v>531</v>
      </c>
      <c r="C573" s="40">
        <v>193000</v>
      </c>
      <c r="D573" s="32">
        <f t="shared" si="67"/>
        <v>1.8274694E-5</v>
      </c>
      <c r="E573" s="31">
        <f t="shared" si="68"/>
        <v>136.92108592960312</v>
      </c>
      <c r="F573" s="41">
        <v>0.28999999999999998</v>
      </c>
      <c r="G573" s="31">
        <f t="shared" si="69"/>
        <v>2538.4579526225352</v>
      </c>
      <c r="H573" s="31">
        <f t="shared" si="70"/>
        <v>2401.5368666929321</v>
      </c>
      <c r="I573" s="34">
        <f t="shared" si="71"/>
        <v>531</v>
      </c>
    </row>
    <row r="574" spans="2:9" x14ac:dyDescent="0.4">
      <c r="B574">
        <v>532</v>
      </c>
      <c r="C574" s="40">
        <v>193000</v>
      </c>
      <c r="D574" s="32">
        <f t="shared" si="67"/>
        <v>1.8278168E-5</v>
      </c>
      <c r="E574" s="31">
        <f t="shared" si="68"/>
        <v>136.87154821196793</v>
      </c>
      <c r="F574" s="41">
        <v>0.28999999999999998</v>
      </c>
      <c r="G574" s="31">
        <f t="shared" si="69"/>
        <v>2543.9090832225356</v>
      </c>
      <c r="H574" s="31">
        <f t="shared" si="70"/>
        <v>2407.0375350105678</v>
      </c>
      <c r="I574" s="34">
        <f t="shared" si="71"/>
        <v>532</v>
      </c>
    </row>
    <row r="575" spans="2:9" x14ac:dyDescent="0.4">
      <c r="B575">
        <v>533</v>
      </c>
      <c r="C575" s="40">
        <v>193000</v>
      </c>
      <c r="D575" s="32">
        <f t="shared" ref="D575:D638" si="72">(3.474*10^-9*B575+1.643*10^-5)</f>
        <v>1.8281641999999999E-5</v>
      </c>
      <c r="E575" s="31">
        <f t="shared" ref="E575:E638" si="73">(2.243*10^-9*B575^4-5.194*10^-6*B575^3+4.193*10^-3*B575^2-1.452*B575+325)</f>
        <v>136.82143512480286</v>
      </c>
      <c r="F575" s="41">
        <v>0.28999999999999998</v>
      </c>
      <c r="G575" s="31">
        <f t="shared" ref="G575:G638" si="74">C575*D575*(B575-$B$62)/(1-F575)</f>
        <v>2549.3621025042253</v>
      </c>
      <c r="H575" s="31">
        <f t="shared" ref="H575:H638" si="75">IF(G575&gt;E575,G575-E575,0)</f>
        <v>2412.5406673794223</v>
      </c>
      <c r="I575" s="34">
        <f t="shared" ref="I575:I638" si="76">IF(H575&gt;0,B575)</f>
        <v>533</v>
      </c>
    </row>
    <row r="576" spans="2:9" x14ac:dyDescent="0.4">
      <c r="B576">
        <v>534</v>
      </c>
      <c r="C576" s="40">
        <v>193000</v>
      </c>
      <c r="D576" s="32">
        <f t="shared" si="72"/>
        <v>1.8285115999999999E-5</v>
      </c>
      <c r="E576" s="31">
        <f t="shared" si="73"/>
        <v>136.77074416964797</v>
      </c>
      <c r="F576" s="41">
        <v>0.28999999999999998</v>
      </c>
      <c r="G576" s="31">
        <f t="shared" si="74"/>
        <v>2554.8170104676055</v>
      </c>
      <c r="H576" s="31">
        <f t="shared" si="75"/>
        <v>2418.0462662979576</v>
      </c>
      <c r="I576" s="34">
        <f t="shared" si="76"/>
        <v>534</v>
      </c>
    </row>
    <row r="577" spans="2:9" x14ac:dyDescent="0.4">
      <c r="B577">
        <v>535</v>
      </c>
      <c r="C577" s="40">
        <v>193000</v>
      </c>
      <c r="D577" s="32">
        <f t="shared" si="72"/>
        <v>1.8288589999999999E-5</v>
      </c>
      <c r="E577" s="31">
        <f t="shared" si="73"/>
        <v>136.71947290187495</v>
      </c>
      <c r="F577" s="41">
        <v>0.28999999999999998</v>
      </c>
      <c r="G577" s="31">
        <f t="shared" si="74"/>
        <v>2560.273807112676</v>
      </c>
      <c r="H577" s="31">
        <f t="shared" si="75"/>
        <v>2423.5543342108012</v>
      </c>
      <c r="I577" s="34">
        <f t="shared" si="76"/>
        <v>535</v>
      </c>
    </row>
    <row r="578" spans="2:9" x14ac:dyDescent="0.4">
      <c r="B578">
        <v>536</v>
      </c>
      <c r="C578" s="40">
        <v>193000</v>
      </c>
      <c r="D578" s="32">
        <f t="shared" si="72"/>
        <v>1.8292064000000002E-5</v>
      </c>
      <c r="E578" s="31">
        <f t="shared" si="73"/>
        <v>136.66761893068804</v>
      </c>
      <c r="F578" s="41">
        <v>0.28999999999999998</v>
      </c>
      <c r="G578" s="31">
        <f t="shared" si="74"/>
        <v>2565.732492439437</v>
      </c>
      <c r="H578" s="31">
        <f t="shared" si="75"/>
        <v>2429.0648735087489</v>
      </c>
      <c r="I578" s="34">
        <f t="shared" si="76"/>
        <v>536</v>
      </c>
    </row>
    <row r="579" spans="2:9" x14ac:dyDescent="0.4">
      <c r="B579">
        <v>537</v>
      </c>
      <c r="C579" s="40">
        <v>193000</v>
      </c>
      <c r="D579" s="32">
        <f t="shared" si="72"/>
        <v>1.8295538000000002E-5</v>
      </c>
      <c r="E579" s="31">
        <f t="shared" si="73"/>
        <v>136.61517991912308</v>
      </c>
      <c r="F579" s="41">
        <v>0.28999999999999998</v>
      </c>
      <c r="G579" s="31">
        <f t="shared" si="74"/>
        <v>2571.1930664478878</v>
      </c>
      <c r="H579" s="31">
        <f t="shared" si="75"/>
        <v>2434.5778865287648</v>
      </c>
      <c r="I579" s="34">
        <f t="shared" si="76"/>
        <v>537</v>
      </c>
    </row>
    <row r="580" spans="2:9" x14ac:dyDescent="0.4">
      <c r="B580">
        <v>538</v>
      </c>
      <c r="C580" s="40">
        <v>193000</v>
      </c>
      <c r="D580" s="32">
        <f t="shared" si="72"/>
        <v>1.8299012000000002E-5</v>
      </c>
      <c r="E580" s="31">
        <f t="shared" si="73"/>
        <v>136.56215358404813</v>
      </c>
      <c r="F580" s="41">
        <v>0.28999999999999998</v>
      </c>
      <c r="G580" s="31">
        <f t="shared" si="74"/>
        <v>2576.6555291380287</v>
      </c>
      <c r="H580" s="31">
        <f t="shared" si="75"/>
        <v>2440.0933755539804</v>
      </c>
      <c r="I580" s="34">
        <f t="shared" si="76"/>
        <v>538</v>
      </c>
    </row>
    <row r="581" spans="2:9" x14ac:dyDescent="0.4">
      <c r="B581">
        <v>539</v>
      </c>
      <c r="C581" s="40">
        <v>193000</v>
      </c>
      <c r="D581" s="32">
        <f t="shared" si="72"/>
        <v>1.8302486000000001E-5</v>
      </c>
      <c r="E581" s="31">
        <f t="shared" si="73"/>
        <v>136.50853769616299</v>
      </c>
      <c r="F581" s="41">
        <v>0.28999999999999998</v>
      </c>
      <c r="G581" s="31">
        <f t="shared" si="74"/>
        <v>2582.1198805098597</v>
      </c>
      <c r="H581" s="31">
        <f t="shared" si="75"/>
        <v>2445.6113428136969</v>
      </c>
      <c r="I581" s="34">
        <f t="shared" si="76"/>
        <v>539</v>
      </c>
    </row>
    <row r="582" spans="2:9" x14ac:dyDescent="0.4">
      <c r="B582">
        <v>540</v>
      </c>
      <c r="C582" s="40">
        <v>193000</v>
      </c>
      <c r="D582" s="32">
        <f t="shared" si="72"/>
        <v>1.8305960000000001E-5</v>
      </c>
      <c r="E582" s="31">
        <f t="shared" si="73"/>
        <v>136.45433007999998</v>
      </c>
      <c r="F582" s="41">
        <v>0.28999999999999998</v>
      </c>
      <c r="G582" s="31">
        <f t="shared" si="74"/>
        <v>2587.5861205633805</v>
      </c>
      <c r="H582" s="31">
        <f t="shared" si="75"/>
        <v>2451.1317904833804</v>
      </c>
      <c r="I582" s="34">
        <f t="shared" si="76"/>
        <v>540</v>
      </c>
    </row>
    <row r="583" spans="2:9" x14ac:dyDescent="0.4">
      <c r="B583">
        <v>541</v>
      </c>
      <c r="C583" s="40">
        <v>193000</v>
      </c>
      <c r="D583" s="32">
        <f t="shared" si="72"/>
        <v>1.8309434000000001E-5</v>
      </c>
      <c r="E583" s="31">
        <f t="shared" si="73"/>
        <v>136.39952861392305</v>
      </c>
      <c r="F583" s="41">
        <v>0.28999999999999998</v>
      </c>
      <c r="G583" s="31">
        <f t="shared" si="74"/>
        <v>2593.0542492985919</v>
      </c>
      <c r="H583" s="31">
        <f t="shared" si="75"/>
        <v>2456.654720684669</v>
      </c>
      <c r="I583" s="34">
        <f t="shared" si="76"/>
        <v>541</v>
      </c>
    </row>
    <row r="584" spans="2:9" x14ac:dyDescent="0.4">
      <c r="B584">
        <v>542</v>
      </c>
      <c r="C584" s="40">
        <v>193000</v>
      </c>
      <c r="D584" s="32">
        <f t="shared" si="72"/>
        <v>1.8312908000000001E-5</v>
      </c>
      <c r="E584" s="31">
        <f t="shared" si="73"/>
        <v>136.34413123012814</v>
      </c>
      <c r="F584" s="41">
        <v>0.28999999999999998</v>
      </c>
      <c r="G584" s="31">
        <f t="shared" si="74"/>
        <v>2598.524266715493</v>
      </c>
      <c r="H584" s="31">
        <f t="shared" si="75"/>
        <v>2462.1801354853651</v>
      </c>
      <c r="I584" s="34">
        <f t="shared" si="76"/>
        <v>542</v>
      </c>
    </row>
    <row r="585" spans="2:9" x14ac:dyDescent="0.4">
      <c r="B585">
        <v>543</v>
      </c>
      <c r="C585" s="40">
        <v>193000</v>
      </c>
      <c r="D585" s="32">
        <f t="shared" si="72"/>
        <v>1.8316382E-5</v>
      </c>
      <c r="E585" s="31">
        <f t="shared" si="73"/>
        <v>136.28813591464302</v>
      </c>
      <c r="F585" s="41">
        <v>0.28999999999999998</v>
      </c>
      <c r="G585" s="31">
        <f t="shared" si="74"/>
        <v>2603.9961728140843</v>
      </c>
      <c r="H585" s="31">
        <f t="shared" si="75"/>
        <v>2467.7080368994411</v>
      </c>
      <c r="I585" s="34">
        <f t="shared" si="76"/>
        <v>543</v>
      </c>
    </row>
    <row r="586" spans="2:9" x14ac:dyDescent="0.4">
      <c r="B586">
        <v>544</v>
      </c>
      <c r="C586" s="40">
        <v>193000</v>
      </c>
      <c r="D586" s="32">
        <f t="shared" si="72"/>
        <v>1.8319856E-5</v>
      </c>
      <c r="E586" s="31">
        <f t="shared" si="73"/>
        <v>136.23154070732812</v>
      </c>
      <c r="F586" s="41">
        <v>0.28999999999999998</v>
      </c>
      <c r="G586" s="31">
        <f t="shared" si="74"/>
        <v>2609.4699675943662</v>
      </c>
      <c r="H586" s="31">
        <f t="shared" si="75"/>
        <v>2473.2384268870383</v>
      </c>
      <c r="I586" s="34">
        <f t="shared" si="76"/>
        <v>544</v>
      </c>
    </row>
    <row r="587" spans="2:9" x14ac:dyDescent="0.4">
      <c r="B587">
        <v>545</v>
      </c>
      <c r="C587" s="40">
        <v>193000</v>
      </c>
      <c r="D587" s="32">
        <f t="shared" si="72"/>
        <v>1.832333E-5</v>
      </c>
      <c r="E587" s="31">
        <f t="shared" si="73"/>
        <v>136.17434370187493</v>
      </c>
      <c r="F587" s="41">
        <v>0.28999999999999998</v>
      </c>
      <c r="G587" s="31">
        <f t="shared" si="74"/>
        <v>2614.9456510563382</v>
      </c>
      <c r="H587" s="31">
        <f t="shared" si="75"/>
        <v>2478.7713073544633</v>
      </c>
      <c r="I587" s="34">
        <f t="shared" si="76"/>
        <v>545</v>
      </c>
    </row>
    <row r="588" spans="2:9" x14ac:dyDescent="0.4">
      <c r="B588">
        <v>546</v>
      </c>
      <c r="C588" s="40">
        <v>193000</v>
      </c>
      <c r="D588" s="32">
        <f t="shared" si="72"/>
        <v>1.8326804E-5</v>
      </c>
      <c r="E588" s="31">
        <f t="shared" si="73"/>
        <v>136.11654304580804</v>
      </c>
      <c r="F588" s="41">
        <v>0.28999999999999998</v>
      </c>
      <c r="G588" s="31">
        <f t="shared" si="74"/>
        <v>2620.4232231999999</v>
      </c>
      <c r="H588" s="31">
        <f t="shared" si="75"/>
        <v>2484.3066801541918</v>
      </c>
      <c r="I588" s="34">
        <f t="shared" si="76"/>
        <v>546</v>
      </c>
    </row>
    <row r="589" spans="2:9" x14ac:dyDescent="0.4">
      <c r="B589">
        <v>547</v>
      </c>
      <c r="C589" s="40">
        <v>193000</v>
      </c>
      <c r="D589" s="32">
        <f t="shared" si="72"/>
        <v>1.8330277999999999E-5</v>
      </c>
      <c r="E589" s="31">
        <f t="shared" si="73"/>
        <v>136.05813694048288</v>
      </c>
      <c r="F589" s="41">
        <v>0.28999999999999998</v>
      </c>
      <c r="G589" s="31">
        <f t="shared" si="74"/>
        <v>2625.9026840253518</v>
      </c>
      <c r="H589" s="31">
        <f t="shared" si="75"/>
        <v>2489.8445470848692</v>
      </c>
      <c r="I589" s="34">
        <f t="shared" si="76"/>
        <v>547</v>
      </c>
    </row>
    <row r="590" spans="2:9" x14ac:dyDescent="0.4">
      <c r="B590">
        <v>548</v>
      </c>
      <c r="C590" s="40">
        <v>193000</v>
      </c>
      <c r="D590" s="32">
        <f t="shared" si="72"/>
        <v>1.8333751999999999E-5</v>
      </c>
      <c r="E590" s="31">
        <f t="shared" si="73"/>
        <v>135.99912364108786</v>
      </c>
      <c r="F590" s="41">
        <v>0.28999999999999998</v>
      </c>
      <c r="G590" s="31">
        <f t="shared" si="74"/>
        <v>2631.3840335323944</v>
      </c>
      <c r="H590" s="31">
        <f t="shared" si="75"/>
        <v>2495.3849098913065</v>
      </c>
      <c r="I590" s="34">
        <f t="shared" si="76"/>
        <v>548</v>
      </c>
    </row>
    <row r="591" spans="2:9" x14ac:dyDescent="0.4">
      <c r="B591">
        <v>549</v>
      </c>
      <c r="C591" s="40">
        <v>193000</v>
      </c>
      <c r="D591" s="32">
        <f t="shared" si="72"/>
        <v>1.8337226000000002E-5</v>
      </c>
      <c r="E591" s="31">
        <f t="shared" si="73"/>
        <v>135.93950145664292</v>
      </c>
      <c r="F591" s="41">
        <v>0.28999999999999998</v>
      </c>
      <c r="G591" s="31">
        <f t="shared" si="74"/>
        <v>2636.8672717211271</v>
      </c>
      <c r="H591" s="31">
        <f t="shared" si="75"/>
        <v>2500.927770264484</v>
      </c>
      <c r="I591" s="34">
        <f t="shared" si="76"/>
        <v>549</v>
      </c>
    </row>
    <row r="592" spans="2:9" x14ac:dyDescent="0.4">
      <c r="B592">
        <v>550</v>
      </c>
      <c r="C592" s="40">
        <v>193000</v>
      </c>
      <c r="D592" s="32">
        <f t="shared" si="72"/>
        <v>1.8340699999999999E-5</v>
      </c>
      <c r="E592" s="31">
        <f t="shared" si="73"/>
        <v>135.87926874999994</v>
      </c>
      <c r="F592" s="41">
        <v>0.28999999999999998</v>
      </c>
      <c r="G592" s="31">
        <f t="shared" si="74"/>
        <v>2642.3523985915494</v>
      </c>
      <c r="H592" s="31">
        <f t="shared" si="75"/>
        <v>2506.4731298415495</v>
      </c>
      <c r="I592" s="34">
        <f t="shared" si="76"/>
        <v>550</v>
      </c>
    </row>
    <row r="593" spans="2:9" x14ac:dyDescent="0.4">
      <c r="B593">
        <v>551</v>
      </c>
      <c r="C593" s="40">
        <v>193000</v>
      </c>
      <c r="D593" s="32">
        <f t="shared" si="72"/>
        <v>1.8344174000000002E-5</v>
      </c>
      <c r="E593" s="31">
        <f t="shared" si="73"/>
        <v>135.81842393784302</v>
      </c>
      <c r="F593" s="41">
        <v>0.28999999999999998</v>
      </c>
      <c r="G593" s="31">
        <f t="shared" si="74"/>
        <v>2647.8394141436625</v>
      </c>
      <c r="H593" s="31">
        <f t="shared" si="75"/>
        <v>2512.0209902058195</v>
      </c>
      <c r="I593" s="34">
        <f t="shared" si="76"/>
        <v>551</v>
      </c>
    </row>
    <row r="594" spans="2:9" x14ac:dyDescent="0.4">
      <c r="B594">
        <v>552</v>
      </c>
      <c r="C594" s="40">
        <v>193000</v>
      </c>
      <c r="D594" s="32">
        <f t="shared" si="72"/>
        <v>1.8347648000000002E-5</v>
      </c>
      <c r="E594" s="31">
        <f t="shared" si="73"/>
        <v>135.75696549068789</v>
      </c>
      <c r="F594" s="41">
        <v>0.28999999999999998</v>
      </c>
      <c r="G594" s="31">
        <f t="shared" si="74"/>
        <v>2653.3283183774652</v>
      </c>
      <c r="H594" s="31">
        <f t="shared" si="75"/>
        <v>2517.5713528867773</v>
      </c>
      <c r="I594" s="34">
        <f t="shared" si="76"/>
        <v>552</v>
      </c>
    </row>
    <row r="595" spans="2:9" x14ac:dyDescent="0.4">
      <c r="B595">
        <v>553</v>
      </c>
      <c r="C595" s="40">
        <v>193000</v>
      </c>
      <c r="D595" s="32">
        <f t="shared" si="72"/>
        <v>1.8351122000000001E-5</v>
      </c>
      <c r="E595" s="31">
        <f t="shared" si="73"/>
        <v>135.69489193288291</v>
      </c>
      <c r="F595" s="41">
        <v>0.28999999999999998</v>
      </c>
      <c r="G595" s="31">
        <f t="shared" si="74"/>
        <v>2658.819111292958</v>
      </c>
      <c r="H595" s="31">
        <f t="shared" si="75"/>
        <v>2523.1242193600751</v>
      </c>
      <c r="I595" s="34">
        <f t="shared" si="76"/>
        <v>553</v>
      </c>
    </row>
    <row r="596" spans="2:9" x14ac:dyDescent="0.4">
      <c r="B596">
        <v>554</v>
      </c>
      <c r="C596" s="40">
        <v>193000</v>
      </c>
      <c r="D596" s="32">
        <f t="shared" si="72"/>
        <v>1.8354596000000001E-5</v>
      </c>
      <c r="E596" s="31">
        <f t="shared" si="73"/>
        <v>135.63220184260808</v>
      </c>
      <c r="F596" s="41">
        <v>0.28999999999999998</v>
      </c>
      <c r="G596" s="31">
        <f t="shared" si="74"/>
        <v>2664.3117928901411</v>
      </c>
      <c r="H596" s="31">
        <f t="shared" si="75"/>
        <v>2528.679591047533</v>
      </c>
      <c r="I596" s="34">
        <f t="shared" si="76"/>
        <v>554</v>
      </c>
    </row>
    <row r="597" spans="2:9" x14ac:dyDescent="0.4">
      <c r="B597">
        <v>555</v>
      </c>
      <c r="C597" s="40">
        <v>193000</v>
      </c>
      <c r="D597" s="32">
        <f t="shared" si="72"/>
        <v>1.8358070000000001E-5</v>
      </c>
      <c r="E597" s="31">
        <f t="shared" si="73"/>
        <v>135.56889385187492</v>
      </c>
      <c r="F597" s="41">
        <v>0.28999999999999998</v>
      </c>
      <c r="G597" s="31">
        <f t="shared" si="74"/>
        <v>2669.8063631690143</v>
      </c>
      <c r="H597" s="31">
        <f t="shared" si="75"/>
        <v>2534.2374693171396</v>
      </c>
      <c r="I597" s="34">
        <f t="shared" si="76"/>
        <v>555</v>
      </c>
    </row>
    <row r="598" spans="2:9" x14ac:dyDescent="0.4">
      <c r="B598">
        <v>556</v>
      </c>
      <c r="C598" s="40">
        <v>193000</v>
      </c>
      <c r="D598" s="32">
        <f t="shared" si="72"/>
        <v>1.8361544000000001E-5</v>
      </c>
      <c r="E598" s="31">
        <f t="shared" si="73"/>
        <v>135.50496664652803</v>
      </c>
      <c r="F598" s="41">
        <v>0.28999999999999998</v>
      </c>
      <c r="G598" s="31">
        <f t="shared" si="74"/>
        <v>2675.3028221295781</v>
      </c>
      <c r="H598" s="31">
        <f t="shared" si="75"/>
        <v>2539.7978554830502</v>
      </c>
      <c r="I598" s="34">
        <f t="shared" si="76"/>
        <v>556</v>
      </c>
    </row>
    <row r="599" spans="2:9" x14ac:dyDescent="0.4">
      <c r="B599">
        <v>557</v>
      </c>
      <c r="C599" s="40">
        <v>193000</v>
      </c>
      <c r="D599" s="32">
        <f t="shared" si="72"/>
        <v>1.8365018E-5</v>
      </c>
      <c r="E599" s="31">
        <f t="shared" si="73"/>
        <v>135.44041896624299</v>
      </c>
      <c r="F599" s="41">
        <v>0.28999999999999998</v>
      </c>
      <c r="G599" s="31">
        <f t="shared" si="74"/>
        <v>2680.8011697718312</v>
      </c>
      <c r="H599" s="31">
        <f t="shared" si="75"/>
        <v>2545.3607508055884</v>
      </c>
      <c r="I599" s="34">
        <f t="shared" si="76"/>
        <v>557</v>
      </c>
    </row>
    <row r="600" spans="2:9" x14ac:dyDescent="0.4">
      <c r="B600">
        <v>558</v>
      </c>
      <c r="C600" s="40">
        <v>193000</v>
      </c>
      <c r="D600" s="32">
        <f t="shared" si="72"/>
        <v>1.8368492E-5</v>
      </c>
      <c r="E600" s="31">
        <f t="shared" si="73"/>
        <v>135.37524960452788</v>
      </c>
      <c r="F600" s="41">
        <v>0.28999999999999998</v>
      </c>
      <c r="G600" s="31">
        <f t="shared" si="74"/>
        <v>2686.3014060957748</v>
      </c>
      <c r="H600" s="31">
        <f t="shared" si="75"/>
        <v>2550.9261564912467</v>
      </c>
      <c r="I600" s="34">
        <f t="shared" si="76"/>
        <v>558</v>
      </c>
    </row>
    <row r="601" spans="2:9" x14ac:dyDescent="0.4">
      <c r="B601">
        <v>559</v>
      </c>
      <c r="C601" s="40">
        <v>193000</v>
      </c>
      <c r="D601" s="32">
        <f t="shared" si="72"/>
        <v>1.8371966E-5</v>
      </c>
      <c r="E601" s="31">
        <f t="shared" si="73"/>
        <v>135.30945740872278</v>
      </c>
      <c r="F601" s="41">
        <v>0.28999999999999998</v>
      </c>
      <c r="G601" s="31">
        <f t="shared" si="74"/>
        <v>2691.8035311014082</v>
      </c>
      <c r="H601" s="31">
        <f t="shared" si="75"/>
        <v>2556.4940736926856</v>
      </c>
      <c r="I601" s="34">
        <f t="shared" si="76"/>
        <v>559</v>
      </c>
    </row>
    <row r="602" spans="2:9" x14ac:dyDescent="0.4">
      <c r="B602">
        <v>560</v>
      </c>
      <c r="C602" s="40">
        <v>193000</v>
      </c>
      <c r="D602" s="32">
        <f t="shared" si="72"/>
        <v>1.837544E-5</v>
      </c>
      <c r="E602" s="31">
        <f t="shared" si="73"/>
        <v>135.24304128000006</v>
      </c>
      <c r="F602" s="41">
        <v>0.28999999999999998</v>
      </c>
      <c r="G602" s="31">
        <f t="shared" si="74"/>
        <v>2697.3075447887322</v>
      </c>
      <c r="H602" s="31">
        <f t="shared" si="75"/>
        <v>2562.0645035087323</v>
      </c>
      <c r="I602" s="34">
        <f t="shared" si="76"/>
        <v>560</v>
      </c>
    </row>
    <row r="603" spans="2:9" x14ac:dyDescent="0.4">
      <c r="B603">
        <v>561</v>
      </c>
      <c r="C603" s="40">
        <v>193000</v>
      </c>
      <c r="D603" s="32">
        <f t="shared" si="72"/>
        <v>1.8378913999999999E-5</v>
      </c>
      <c r="E603" s="31">
        <f t="shared" si="73"/>
        <v>135.17600017336292</v>
      </c>
      <c r="F603" s="41">
        <v>0.28999999999999998</v>
      </c>
      <c r="G603" s="31">
        <f t="shared" si="74"/>
        <v>2702.8134471577469</v>
      </c>
      <c r="H603" s="31">
        <f t="shared" si="75"/>
        <v>2567.637446984384</v>
      </c>
      <c r="I603" s="34">
        <f t="shared" si="76"/>
        <v>561</v>
      </c>
    </row>
    <row r="604" spans="2:9" x14ac:dyDescent="0.4">
      <c r="B604">
        <v>562</v>
      </c>
      <c r="C604" s="40">
        <v>193000</v>
      </c>
      <c r="D604" s="32">
        <f t="shared" si="72"/>
        <v>1.8382387999999999E-5</v>
      </c>
      <c r="E604" s="31">
        <f t="shared" si="73"/>
        <v>135.10833309764791</v>
      </c>
      <c r="F604" s="41">
        <v>0.28999999999999998</v>
      </c>
      <c r="G604" s="31">
        <f t="shared" si="74"/>
        <v>2708.3212382084507</v>
      </c>
      <c r="H604" s="31">
        <f t="shared" si="75"/>
        <v>2573.2129051108027</v>
      </c>
      <c r="I604" s="34">
        <f t="shared" si="76"/>
        <v>562</v>
      </c>
    </row>
    <row r="605" spans="2:9" x14ac:dyDescent="0.4">
      <c r="B605">
        <v>563</v>
      </c>
      <c r="C605" s="40">
        <v>193000</v>
      </c>
      <c r="D605" s="32">
        <f t="shared" si="72"/>
        <v>1.8385861999999999E-5</v>
      </c>
      <c r="E605" s="31">
        <f t="shared" si="73"/>
        <v>135.04003911552309</v>
      </c>
      <c r="F605" s="41">
        <v>0.28999999999999998</v>
      </c>
      <c r="G605" s="31">
        <f t="shared" si="74"/>
        <v>2713.8309179408452</v>
      </c>
      <c r="H605" s="31">
        <f t="shared" si="75"/>
        <v>2578.7908788253221</v>
      </c>
      <c r="I605" s="34">
        <f t="shared" si="76"/>
        <v>563</v>
      </c>
    </row>
    <row r="606" spans="2:9" x14ac:dyDescent="0.4">
      <c r="B606">
        <v>564</v>
      </c>
      <c r="C606" s="40">
        <v>193000</v>
      </c>
      <c r="D606" s="32">
        <f t="shared" si="72"/>
        <v>1.8389336000000002E-5</v>
      </c>
      <c r="E606" s="31">
        <f t="shared" si="73"/>
        <v>134.97111734348789</v>
      </c>
      <c r="F606" s="41">
        <v>0.28999999999999998</v>
      </c>
      <c r="G606" s="31">
        <f t="shared" si="74"/>
        <v>2719.3424863549299</v>
      </c>
      <c r="H606" s="31">
        <f t="shared" si="75"/>
        <v>2584.3713690114419</v>
      </c>
      <c r="I606" s="34">
        <f t="shared" si="76"/>
        <v>564</v>
      </c>
    </row>
    <row r="607" spans="2:9" x14ac:dyDescent="0.4">
      <c r="B607">
        <v>565</v>
      </c>
      <c r="C607" s="40">
        <v>193000</v>
      </c>
      <c r="D607" s="32">
        <f t="shared" si="72"/>
        <v>1.8392810000000002E-5</v>
      </c>
      <c r="E607" s="31">
        <f t="shared" si="73"/>
        <v>134.901566951875</v>
      </c>
      <c r="F607" s="41">
        <v>0.28999999999999998</v>
      </c>
      <c r="G607" s="31">
        <f t="shared" si="74"/>
        <v>2724.8559434507047</v>
      </c>
      <c r="H607" s="31">
        <f t="shared" si="75"/>
        <v>2589.9543764988298</v>
      </c>
      <c r="I607" s="34">
        <f t="shared" si="76"/>
        <v>565</v>
      </c>
    </row>
    <row r="608" spans="2:9" x14ac:dyDescent="0.4">
      <c r="B608">
        <v>566</v>
      </c>
      <c r="C608" s="40">
        <v>193000</v>
      </c>
      <c r="D608" s="32">
        <f t="shared" si="72"/>
        <v>1.8396284000000002E-5</v>
      </c>
      <c r="E608" s="31">
        <f t="shared" si="73"/>
        <v>134.83138716484802</v>
      </c>
      <c r="F608" s="41">
        <v>0.28999999999999998</v>
      </c>
      <c r="G608" s="31">
        <f t="shared" si="74"/>
        <v>2730.3712892281692</v>
      </c>
      <c r="H608" s="31">
        <f t="shared" si="75"/>
        <v>2595.5399020633213</v>
      </c>
      <c r="I608" s="34">
        <f t="shared" si="76"/>
        <v>566</v>
      </c>
    </row>
    <row r="609" spans="2:9" x14ac:dyDescent="0.4">
      <c r="B609">
        <v>567</v>
      </c>
      <c r="C609" s="40">
        <v>193000</v>
      </c>
      <c r="D609" s="32">
        <f t="shared" si="72"/>
        <v>1.8399758000000001E-5</v>
      </c>
      <c r="E609" s="31">
        <f t="shared" si="73"/>
        <v>134.76057726040301</v>
      </c>
      <c r="F609" s="41">
        <v>0.28999999999999998</v>
      </c>
      <c r="G609" s="31">
        <f t="shared" si="74"/>
        <v>2735.8885236873243</v>
      </c>
      <c r="H609" s="31">
        <f t="shared" si="75"/>
        <v>2601.1279464269214</v>
      </c>
      <c r="I609" s="34">
        <f t="shared" si="76"/>
        <v>567</v>
      </c>
    </row>
    <row r="610" spans="2:9" x14ac:dyDescent="0.4">
      <c r="B610">
        <v>568</v>
      </c>
      <c r="C610" s="40">
        <v>193000</v>
      </c>
      <c r="D610" s="32">
        <f t="shared" si="72"/>
        <v>1.8403232000000001E-5</v>
      </c>
      <c r="E610" s="31">
        <f t="shared" si="73"/>
        <v>134.68913657036808</v>
      </c>
      <c r="F610" s="41">
        <v>0.28999999999999998</v>
      </c>
      <c r="G610" s="31">
        <f t="shared" si="74"/>
        <v>2741.4076468281692</v>
      </c>
      <c r="H610" s="31">
        <f t="shared" si="75"/>
        <v>2606.718510257801</v>
      </c>
      <c r="I610" s="34">
        <f t="shared" si="76"/>
        <v>568</v>
      </c>
    </row>
    <row r="611" spans="2:9" x14ac:dyDescent="0.4">
      <c r="B611">
        <v>569</v>
      </c>
      <c r="C611" s="40">
        <v>193000</v>
      </c>
      <c r="D611" s="32">
        <f t="shared" si="72"/>
        <v>1.8406706000000001E-5</v>
      </c>
      <c r="E611" s="31">
        <f t="shared" si="73"/>
        <v>134.61706448040309</v>
      </c>
      <c r="F611" s="41">
        <v>0.28999999999999998</v>
      </c>
      <c r="G611" s="31">
        <f t="shared" si="74"/>
        <v>2746.9286586507046</v>
      </c>
      <c r="H611" s="31">
        <f t="shared" si="75"/>
        <v>2612.3115941703018</v>
      </c>
      <c r="I611" s="34">
        <f t="shared" si="76"/>
        <v>569</v>
      </c>
    </row>
    <row r="612" spans="2:9" x14ac:dyDescent="0.4">
      <c r="B612">
        <v>570</v>
      </c>
      <c r="C612" s="40">
        <v>193000</v>
      </c>
      <c r="D612" s="32">
        <f t="shared" si="72"/>
        <v>1.8410180000000001E-5</v>
      </c>
      <c r="E612" s="31">
        <f t="shared" si="73"/>
        <v>134.54436042999998</v>
      </c>
      <c r="F612" s="41">
        <v>0.28999999999999998</v>
      </c>
      <c r="G612" s="31">
        <f t="shared" si="74"/>
        <v>2752.4515591549298</v>
      </c>
      <c r="H612" s="31">
        <f t="shared" si="75"/>
        <v>2617.9071987249299</v>
      </c>
      <c r="I612" s="34">
        <f t="shared" si="76"/>
        <v>570</v>
      </c>
    </row>
    <row r="613" spans="2:9" x14ac:dyDescent="0.4">
      <c r="B613">
        <v>571</v>
      </c>
      <c r="C613" s="40">
        <v>193000</v>
      </c>
      <c r="D613" s="32">
        <f t="shared" si="72"/>
        <v>1.8413654E-5</v>
      </c>
      <c r="E613" s="31">
        <f t="shared" si="73"/>
        <v>134.47102391248279</v>
      </c>
      <c r="F613" s="41">
        <v>0.28999999999999998</v>
      </c>
      <c r="G613" s="31">
        <f t="shared" si="74"/>
        <v>2757.9763483408451</v>
      </c>
      <c r="H613" s="31">
        <f t="shared" si="75"/>
        <v>2623.5053244283622</v>
      </c>
      <c r="I613" s="34">
        <f t="shared" si="76"/>
        <v>571</v>
      </c>
    </row>
    <row r="614" spans="2:9" x14ac:dyDescent="0.4">
      <c r="B614">
        <v>572</v>
      </c>
      <c r="C614" s="40">
        <v>193000</v>
      </c>
      <c r="D614" s="32">
        <f t="shared" si="72"/>
        <v>1.8417128E-5</v>
      </c>
      <c r="E614" s="31">
        <f t="shared" si="73"/>
        <v>134.39705447500808</v>
      </c>
      <c r="F614" s="41">
        <v>0.28999999999999998</v>
      </c>
      <c r="G614" s="31">
        <f t="shared" si="74"/>
        <v>2763.503026208451</v>
      </c>
      <c r="H614" s="31">
        <f t="shared" si="75"/>
        <v>2629.1059717334429</v>
      </c>
      <c r="I614" s="34">
        <f t="shared" si="76"/>
        <v>572</v>
      </c>
    </row>
    <row r="615" spans="2:9" x14ac:dyDescent="0.4">
      <c r="B615">
        <v>573</v>
      </c>
      <c r="C615" s="40">
        <v>193000</v>
      </c>
      <c r="D615" s="32">
        <f t="shared" si="72"/>
        <v>1.8420602E-5</v>
      </c>
      <c r="E615" s="31">
        <f t="shared" si="73"/>
        <v>134.32245171856312</v>
      </c>
      <c r="F615" s="41">
        <v>0.28999999999999998</v>
      </c>
      <c r="G615" s="31">
        <f t="shared" si="74"/>
        <v>2769.0315927577467</v>
      </c>
      <c r="H615" s="31">
        <f t="shared" si="75"/>
        <v>2634.7091410391836</v>
      </c>
      <c r="I615" s="34">
        <f t="shared" si="76"/>
        <v>573</v>
      </c>
    </row>
    <row r="616" spans="2:9" x14ac:dyDescent="0.4">
      <c r="B616">
        <v>574</v>
      </c>
      <c r="C616" s="40">
        <v>193000</v>
      </c>
      <c r="D616" s="32">
        <f t="shared" si="72"/>
        <v>1.8424076E-5</v>
      </c>
      <c r="E616" s="31">
        <f t="shared" si="73"/>
        <v>134.24721529796795</v>
      </c>
      <c r="F616" s="41">
        <v>0.28999999999999998</v>
      </c>
      <c r="G616" s="31">
        <f t="shared" si="74"/>
        <v>2774.5620479887325</v>
      </c>
      <c r="H616" s="31">
        <f t="shared" si="75"/>
        <v>2640.3148326907644</v>
      </c>
      <c r="I616" s="34">
        <f t="shared" si="76"/>
        <v>574</v>
      </c>
    </row>
    <row r="617" spans="2:9" x14ac:dyDescent="0.4">
      <c r="B617">
        <v>575</v>
      </c>
      <c r="C617" s="40">
        <v>193000</v>
      </c>
      <c r="D617" s="32">
        <f t="shared" si="72"/>
        <v>1.8427549999999999E-5</v>
      </c>
      <c r="E617" s="31">
        <f t="shared" si="73"/>
        <v>134.17134492187495</v>
      </c>
      <c r="F617" s="41">
        <v>0.28999999999999998</v>
      </c>
      <c r="G617" s="31">
        <f t="shared" si="74"/>
        <v>2780.0943919014085</v>
      </c>
      <c r="H617" s="31">
        <f t="shared" si="75"/>
        <v>2645.9230469795334</v>
      </c>
      <c r="I617" s="34">
        <f t="shared" si="76"/>
        <v>575</v>
      </c>
    </row>
    <row r="618" spans="2:9" x14ac:dyDescent="0.4">
      <c r="B618">
        <v>576</v>
      </c>
      <c r="C618" s="40">
        <v>193000</v>
      </c>
      <c r="D618" s="32">
        <f t="shared" si="72"/>
        <v>1.8431023999999999E-5</v>
      </c>
      <c r="E618" s="31">
        <f t="shared" si="73"/>
        <v>134.09484035276796</v>
      </c>
      <c r="F618" s="41">
        <v>0.28999999999999998</v>
      </c>
      <c r="G618" s="31">
        <f t="shared" si="74"/>
        <v>2785.6286244957746</v>
      </c>
      <c r="H618" s="31">
        <f t="shared" si="75"/>
        <v>2651.5337841430064</v>
      </c>
      <c r="I618" s="34">
        <f t="shared" si="76"/>
        <v>576</v>
      </c>
    </row>
    <row r="619" spans="2:9" x14ac:dyDescent="0.4">
      <c r="B619">
        <v>577</v>
      </c>
      <c r="C619" s="40">
        <v>193000</v>
      </c>
      <c r="D619" s="32">
        <f t="shared" si="72"/>
        <v>1.8434498000000002E-5</v>
      </c>
      <c r="E619" s="31">
        <f t="shared" si="73"/>
        <v>134.01770140696294</v>
      </c>
      <c r="F619" s="41">
        <v>0.28999999999999998</v>
      </c>
      <c r="G619" s="31">
        <f t="shared" si="74"/>
        <v>2791.1647457718313</v>
      </c>
      <c r="H619" s="31">
        <f t="shared" si="75"/>
        <v>2657.1470443648686</v>
      </c>
      <c r="I619" s="34">
        <f t="shared" si="76"/>
        <v>577</v>
      </c>
    </row>
    <row r="620" spans="2:9" x14ac:dyDescent="0.4">
      <c r="B620">
        <v>578</v>
      </c>
      <c r="C620" s="40">
        <v>193000</v>
      </c>
      <c r="D620" s="32">
        <f t="shared" si="72"/>
        <v>1.8437971999999999E-5</v>
      </c>
      <c r="E620" s="31">
        <f t="shared" si="73"/>
        <v>133.93992795460815</v>
      </c>
      <c r="F620" s="41">
        <v>0.28999999999999998</v>
      </c>
      <c r="G620" s="31">
        <f t="shared" si="74"/>
        <v>2796.7027557295773</v>
      </c>
      <c r="H620" s="31">
        <f t="shared" si="75"/>
        <v>2662.7628277749691</v>
      </c>
      <c r="I620" s="34">
        <f t="shared" si="76"/>
        <v>578</v>
      </c>
    </row>
    <row r="621" spans="2:9" x14ac:dyDescent="0.4">
      <c r="B621">
        <v>579</v>
      </c>
      <c r="C621" s="40">
        <v>193000</v>
      </c>
      <c r="D621" s="32">
        <f t="shared" si="72"/>
        <v>1.8441446000000002E-5</v>
      </c>
      <c r="E621" s="31">
        <f t="shared" si="73"/>
        <v>133.86151991968302</v>
      </c>
      <c r="F621" s="41">
        <v>0.28999999999999998</v>
      </c>
      <c r="G621" s="31">
        <f t="shared" si="74"/>
        <v>2802.2426543690144</v>
      </c>
      <c r="H621" s="31">
        <f t="shared" si="75"/>
        <v>2668.3811344493315</v>
      </c>
      <c r="I621" s="34">
        <f t="shared" si="76"/>
        <v>579</v>
      </c>
    </row>
    <row r="622" spans="2:9" x14ac:dyDescent="0.4">
      <c r="B622">
        <v>580</v>
      </c>
      <c r="C622" s="40">
        <v>193000</v>
      </c>
      <c r="D622" s="32">
        <f t="shared" si="72"/>
        <v>1.8444920000000002E-5</v>
      </c>
      <c r="E622" s="31">
        <f t="shared" si="73"/>
        <v>133.78247727999997</v>
      </c>
      <c r="F622" s="41">
        <v>0.28999999999999998</v>
      </c>
      <c r="G622" s="31">
        <f t="shared" si="74"/>
        <v>2807.7844416901412</v>
      </c>
      <c r="H622" s="31">
        <f t="shared" si="75"/>
        <v>2674.0019644101412</v>
      </c>
      <c r="I622" s="34">
        <f t="shared" si="76"/>
        <v>580</v>
      </c>
    </row>
    <row r="623" spans="2:9" x14ac:dyDescent="0.4">
      <c r="B623">
        <v>581</v>
      </c>
      <c r="C623" s="40">
        <v>193000</v>
      </c>
      <c r="D623" s="32">
        <f t="shared" si="72"/>
        <v>1.8448394000000001E-5</v>
      </c>
      <c r="E623" s="31">
        <f t="shared" si="73"/>
        <v>133.70280006720304</v>
      </c>
      <c r="F623" s="41">
        <v>0.28999999999999998</v>
      </c>
      <c r="G623" s="31">
        <f t="shared" si="74"/>
        <v>2813.3281176929581</v>
      </c>
      <c r="H623" s="31">
        <f t="shared" si="75"/>
        <v>2679.6253176257551</v>
      </c>
      <c r="I623" s="34">
        <f t="shared" si="76"/>
        <v>581</v>
      </c>
    </row>
    <row r="624" spans="2:9" x14ac:dyDescent="0.4">
      <c r="B624">
        <v>582</v>
      </c>
      <c r="C624" s="40">
        <v>193000</v>
      </c>
      <c r="D624" s="32">
        <f t="shared" si="72"/>
        <v>1.8451868000000001E-5</v>
      </c>
      <c r="E624" s="31">
        <f t="shared" si="73"/>
        <v>133.62248836676804</v>
      </c>
      <c r="F624" s="41">
        <v>0.28999999999999998</v>
      </c>
      <c r="G624" s="31">
        <f t="shared" si="74"/>
        <v>2818.8736823774648</v>
      </c>
      <c r="H624" s="31">
        <f t="shared" si="75"/>
        <v>2685.251194010697</v>
      </c>
      <c r="I624" s="34">
        <f t="shared" si="76"/>
        <v>582</v>
      </c>
    </row>
    <row r="625" spans="2:9" x14ac:dyDescent="0.4">
      <c r="B625">
        <v>583</v>
      </c>
      <c r="C625" s="40">
        <v>193000</v>
      </c>
      <c r="D625" s="32">
        <f t="shared" si="72"/>
        <v>1.8455342000000001E-5</v>
      </c>
      <c r="E625" s="31">
        <f t="shared" si="73"/>
        <v>133.54154231800294</v>
      </c>
      <c r="F625" s="41">
        <v>0.28999999999999998</v>
      </c>
      <c r="G625" s="31">
        <f t="shared" si="74"/>
        <v>2824.421135743662</v>
      </c>
      <c r="H625" s="31">
        <f t="shared" si="75"/>
        <v>2690.8795934256591</v>
      </c>
      <c r="I625" s="34">
        <f t="shared" si="76"/>
        <v>583</v>
      </c>
    </row>
    <row r="626" spans="2:9" x14ac:dyDescent="0.4">
      <c r="B626">
        <v>584</v>
      </c>
      <c r="C626" s="40">
        <v>193000</v>
      </c>
      <c r="D626" s="32">
        <f t="shared" si="72"/>
        <v>1.8458816000000001E-5</v>
      </c>
      <c r="E626" s="31">
        <f t="shared" si="73"/>
        <v>133.45996211404793</v>
      </c>
      <c r="F626" s="41">
        <v>0.28999999999999998</v>
      </c>
      <c r="G626" s="31">
        <f t="shared" si="74"/>
        <v>2829.9704777915495</v>
      </c>
      <c r="H626" s="31">
        <f t="shared" si="75"/>
        <v>2696.5105156775016</v>
      </c>
      <c r="I626" s="34">
        <f t="shared" si="76"/>
        <v>584</v>
      </c>
    </row>
    <row r="627" spans="2:9" x14ac:dyDescent="0.4">
      <c r="B627">
        <v>585</v>
      </c>
      <c r="C627" s="40">
        <v>193000</v>
      </c>
      <c r="D627" s="32">
        <f t="shared" si="72"/>
        <v>1.846229E-5</v>
      </c>
      <c r="E627" s="31">
        <f t="shared" si="73"/>
        <v>133.37774800187492</v>
      </c>
      <c r="F627" s="41">
        <v>0.28999999999999998</v>
      </c>
      <c r="G627" s="31">
        <f t="shared" si="74"/>
        <v>2835.521708521127</v>
      </c>
      <c r="H627" s="31">
        <f t="shared" si="75"/>
        <v>2702.1439605192522</v>
      </c>
      <c r="I627" s="34">
        <f t="shared" si="76"/>
        <v>585</v>
      </c>
    </row>
    <row r="628" spans="2:9" x14ac:dyDescent="0.4">
      <c r="B628">
        <v>586</v>
      </c>
      <c r="C628" s="40">
        <v>193000</v>
      </c>
      <c r="D628" s="32">
        <f t="shared" si="72"/>
        <v>1.8465764E-5</v>
      </c>
      <c r="E628" s="31">
        <f t="shared" si="73"/>
        <v>133.29490028228804</v>
      </c>
      <c r="F628" s="41">
        <v>0.28999999999999998</v>
      </c>
      <c r="G628" s="31">
        <f t="shared" si="74"/>
        <v>2841.0748279323948</v>
      </c>
      <c r="H628" s="31">
        <f t="shared" si="75"/>
        <v>2707.7799276501069</v>
      </c>
      <c r="I628" s="34">
        <f t="shared" si="76"/>
        <v>586</v>
      </c>
    </row>
    <row r="629" spans="2:9" x14ac:dyDescent="0.4">
      <c r="B629">
        <v>587</v>
      </c>
      <c r="C629" s="40">
        <v>193000</v>
      </c>
      <c r="D629" s="32">
        <f t="shared" si="72"/>
        <v>1.8469238E-5</v>
      </c>
      <c r="E629" s="31">
        <f t="shared" si="73"/>
        <v>133.21141930992292</v>
      </c>
      <c r="F629" s="41">
        <v>0.28999999999999998</v>
      </c>
      <c r="G629" s="31">
        <f t="shared" si="74"/>
        <v>2846.6298360253522</v>
      </c>
      <c r="H629" s="31">
        <f t="shared" si="75"/>
        <v>2713.4184167154294</v>
      </c>
      <c r="I629" s="34">
        <f t="shared" si="76"/>
        <v>587</v>
      </c>
    </row>
    <row r="630" spans="2:9" x14ac:dyDescent="0.4">
      <c r="B630">
        <v>588</v>
      </c>
      <c r="C630" s="40">
        <v>193000</v>
      </c>
      <c r="D630" s="32">
        <f t="shared" si="72"/>
        <v>1.8472712E-5</v>
      </c>
      <c r="E630" s="31">
        <f t="shared" si="73"/>
        <v>133.12730549324795</v>
      </c>
      <c r="F630" s="41">
        <v>0.28999999999999998</v>
      </c>
      <c r="G630" s="31">
        <f t="shared" si="74"/>
        <v>2852.1867327999998</v>
      </c>
      <c r="H630" s="31">
        <f t="shared" si="75"/>
        <v>2719.0594273067518</v>
      </c>
      <c r="I630" s="34">
        <f t="shared" si="76"/>
        <v>588</v>
      </c>
    </row>
    <row r="631" spans="2:9" x14ac:dyDescent="0.4">
      <c r="B631">
        <v>589</v>
      </c>
      <c r="C631" s="40">
        <v>193000</v>
      </c>
      <c r="D631" s="32">
        <f t="shared" si="72"/>
        <v>1.8476185999999999E-5</v>
      </c>
      <c r="E631" s="31">
        <f t="shared" si="73"/>
        <v>133.04255929456292</v>
      </c>
      <c r="F631" s="41">
        <v>0.28999999999999998</v>
      </c>
      <c r="G631" s="31">
        <f t="shared" si="74"/>
        <v>2857.7455182563381</v>
      </c>
      <c r="H631" s="31">
        <f t="shared" si="75"/>
        <v>2724.702958961775</v>
      </c>
      <c r="I631" s="34">
        <f t="shared" si="76"/>
        <v>589</v>
      </c>
    </row>
    <row r="632" spans="2:9" x14ac:dyDescent="0.4">
      <c r="B632">
        <v>590</v>
      </c>
      <c r="C632" s="40">
        <v>193000</v>
      </c>
      <c r="D632" s="32">
        <f t="shared" si="72"/>
        <v>1.8479659999999999E-5</v>
      </c>
      <c r="E632" s="31">
        <f t="shared" si="73"/>
        <v>132.95718122999995</v>
      </c>
      <c r="F632" s="41">
        <v>0.28999999999999998</v>
      </c>
      <c r="G632" s="31">
        <f t="shared" si="74"/>
        <v>2863.3061923943665</v>
      </c>
      <c r="H632" s="31">
        <f t="shared" si="75"/>
        <v>2730.3490111643664</v>
      </c>
      <c r="I632" s="34">
        <f t="shared" si="76"/>
        <v>590</v>
      </c>
    </row>
    <row r="633" spans="2:9" x14ac:dyDescent="0.4">
      <c r="B633">
        <v>591</v>
      </c>
      <c r="C633" s="40">
        <v>193000</v>
      </c>
      <c r="D633" s="32">
        <f t="shared" si="72"/>
        <v>1.8483133999999999E-5</v>
      </c>
      <c r="E633" s="31">
        <f t="shared" si="73"/>
        <v>132.87117186952287</v>
      </c>
      <c r="F633" s="41">
        <v>0.28999999999999998</v>
      </c>
      <c r="G633" s="31">
        <f t="shared" si="74"/>
        <v>2868.8687552140846</v>
      </c>
      <c r="H633" s="31">
        <f t="shared" si="75"/>
        <v>2735.9975833445615</v>
      </c>
      <c r="I633" s="34">
        <f t="shared" si="76"/>
        <v>591</v>
      </c>
    </row>
    <row r="634" spans="2:9" x14ac:dyDescent="0.4">
      <c r="B634">
        <v>592</v>
      </c>
      <c r="C634" s="40">
        <v>193000</v>
      </c>
      <c r="D634" s="32">
        <f t="shared" si="72"/>
        <v>1.8486608000000002E-5</v>
      </c>
      <c r="E634" s="31">
        <f t="shared" si="73"/>
        <v>132.78453183692795</v>
      </c>
      <c r="F634" s="41">
        <v>0.28999999999999998</v>
      </c>
      <c r="G634" s="31">
        <f t="shared" si="74"/>
        <v>2874.4332067154933</v>
      </c>
      <c r="H634" s="31">
        <f t="shared" si="75"/>
        <v>2741.6486748785655</v>
      </c>
      <c r="I634" s="34">
        <f t="shared" si="76"/>
        <v>592</v>
      </c>
    </row>
    <row r="635" spans="2:9" x14ac:dyDescent="0.4">
      <c r="B635">
        <v>593</v>
      </c>
      <c r="C635" s="40">
        <v>193000</v>
      </c>
      <c r="D635" s="32">
        <f t="shared" si="72"/>
        <v>1.8490082000000002E-5</v>
      </c>
      <c r="E635" s="31">
        <f t="shared" si="73"/>
        <v>132.69726180984287</v>
      </c>
      <c r="F635" s="41">
        <v>0.28999999999999998</v>
      </c>
      <c r="G635" s="31">
        <f t="shared" si="74"/>
        <v>2879.9995468985921</v>
      </c>
      <c r="H635" s="31">
        <f t="shared" si="75"/>
        <v>2747.3022850887492</v>
      </c>
      <c r="I635" s="34">
        <f t="shared" si="76"/>
        <v>593</v>
      </c>
    </row>
    <row r="636" spans="2:9" x14ac:dyDescent="0.4">
      <c r="B636">
        <v>594</v>
      </c>
      <c r="C636" s="40">
        <v>193000</v>
      </c>
      <c r="D636" s="32">
        <f t="shared" si="72"/>
        <v>1.8493556000000002E-5</v>
      </c>
      <c r="E636" s="31">
        <f t="shared" si="73"/>
        <v>132.60936251972805</v>
      </c>
      <c r="F636" s="41">
        <v>0.28999999999999998</v>
      </c>
      <c r="G636" s="31">
        <f t="shared" si="74"/>
        <v>2885.5677757633807</v>
      </c>
      <c r="H636" s="31">
        <f t="shared" si="75"/>
        <v>2752.9584132436526</v>
      </c>
      <c r="I636" s="34">
        <f t="shared" si="76"/>
        <v>594</v>
      </c>
    </row>
    <row r="637" spans="2:9" x14ac:dyDescent="0.4">
      <c r="B637">
        <v>595</v>
      </c>
      <c r="C637" s="40">
        <v>193000</v>
      </c>
      <c r="D637" s="32">
        <f t="shared" si="72"/>
        <v>1.8497030000000001E-5</v>
      </c>
      <c r="E637" s="31">
        <f t="shared" si="73"/>
        <v>132.52083475187499</v>
      </c>
      <c r="F637" s="41">
        <v>0.28999999999999998</v>
      </c>
      <c r="G637" s="31">
        <f t="shared" si="74"/>
        <v>2891.1378933098595</v>
      </c>
      <c r="H637" s="31">
        <f t="shared" si="75"/>
        <v>2758.6170585579844</v>
      </c>
      <c r="I637" s="34">
        <f t="shared" si="76"/>
        <v>595</v>
      </c>
    </row>
    <row r="638" spans="2:9" x14ac:dyDescent="0.4">
      <c r="B638">
        <v>596</v>
      </c>
      <c r="C638" s="40">
        <v>193000</v>
      </c>
      <c r="D638" s="32">
        <f t="shared" si="72"/>
        <v>1.8500504000000001E-5</v>
      </c>
      <c r="E638" s="31">
        <f t="shared" si="73"/>
        <v>132.43167934540804</v>
      </c>
      <c r="F638" s="41">
        <v>0.28999999999999998</v>
      </c>
      <c r="G638" s="31">
        <f t="shared" si="74"/>
        <v>2896.7098995380279</v>
      </c>
      <c r="H638" s="31">
        <f t="shared" si="75"/>
        <v>2764.2782201926198</v>
      </c>
      <c r="I638" s="34">
        <f t="shared" si="76"/>
        <v>596</v>
      </c>
    </row>
    <row r="639" spans="2:9" x14ac:dyDescent="0.4">
      <c r="B639">
        <v>597</v>
      </c>
      <c r="C639" s="40">
        <v>193000</v>
      </c>
      <c r="D639" s="32">
        <f t="shared" ref="D639:D702" si="77">(3.474*10^-9*B639+1.643*10^-5)</f>
        <v>1.8503978000000001E-5</v>
      </c>
      <c r="E639" s="31">
        <f t="shared" ref="E639:E702" si="78">(2.243*10^-9*B639^4-5.194*10^-6*B639^3+4.193*10^-3*B639^2-1.452*B639+325)</f>
        <v>132.34189719328299</v>
      </c>
      <c r="F639" s="41">
        <v>0.28999999999999998</v>
      </c>
      <c r="G639" s="31">
        <f t="shared" ref="G639:G702" si="79">C639*D639*(B639-$B$62)/(1-F639)</f>
        <v>2902.2837944478874</v>
      </c>
      <c r="H639" s="31">
        <f t="shared" ref="H639:H702" si="80">IF(G639&gt;E639,G639-E639,0)</f>
        <v>2769.9418972546046</v>
      </c>
      <c r="I639" s="34">
        <f t="shared" ref="I639:I702" si="81">IF(H639&gt;0,B639)</f>
        <v>597</v>
      </c>
    </row>
    <row r="640" spans="2:9" x14ac:dyDescent="0.4">
      <c r="B640">
        <v>598</v>
      </c>
      <c r="C640" s="40">
        <v>193000</v>
      </c>
      <c r="D640" s="32">
        <f t="shared" si="77"/>
        <v>1.8507452000000001E-5</v>
      </c>
      <c r="E640" s="31">
        <f t="shared" si="78"/>
        <v>132.25148924228813</v>
      </c>
      <c r="F640" s="41">
        <v>0.28999999999999998</v>
      </c>
      <c r="G640" s="31">
        <f t="shared" si="79"/>
        <v>2907.8595780394371</v>
      </c>
      <c r="H640" s="31">
        <f t="shared" si="80"/>
        <v>2775.6080887971489</v>
      </c>
      <c r="I640" s="34">
        <f t="shared" si="81"/>
        <v>598</v>
      </c>
    </row>
    <row r="641" spans="2:9" x14ac:dyDescent="0.4">
      <c r="B641">
        <v>599</v>
      </c>
      <c r="C641" s="40">
        <v>193000</v>
      </c>
      <c r="D641" s="32">
        <f t="shared" si="77"/>
        <v>1.8510926E-5</v>
      </c>
      <c r="E641" s="31">
        <f t="shared" si="78"/>
        <v>132.16045649304306</v>
      </c>
      <c r="F641" s="41">
        <v>0.28999999999999998</v>
      </c>
      <c r="G641" s="31">
        <f t="shared" si="79"/>
        <v>2913.437250312676</v>
      </c>
      <c r="H641" s="31">
        <f t="shared" si="80"/>
        <v>2781.276793819633</v>
      </c>
      <c r="I641" s="34">
        <f t="shared" si="81"/>
        <v>599</v>
      </c>
    </row>
    <row r="642" spans="2:9" x14ac:dyDescent="0.4">
      <c r="B642">
        <v>600</v>
      </c>
      <c r="C642" s="40">
        <v>193000</v>
      </c>
      <c r="D642" s="32">
        <f t="shared" si="77"/>
        <v>1.85144E-5</v>
      </c>
      <c r="E642" s="31">
        <f t="shared" si="78"/>
        <v>132.0687999999999</v>
      </c>
      <c r="F642" s="41">
        <v>0.28999999999999998</v>
      </c>
      <c r="G642" s="31">
        <f t="shared" si="79"/>
        <v>2919.016811267606</v>
      </c>
      <c r="H642" s="31">
        <f t="shared" si="80"/>
        <v>2786.948011267606</v>
      </c>
      <c r="I642" s="34">
        <f t="shared" si="81"/>
        <v>600</v>
      </c>
    </row>
    <row r="643" spans="2:9" x14ac:dyDescent="0.4">
      <c r="B643">
        <v>601</v>
      </c>
      <c r="C643" s="40">
        <v>193000</v>
      </c>
      <c r="D643" s="32">
        <f t="shared" si="77"/>
        <v>1.8517874E-5</v>
      </c>
      <c r="E643" s="31">
        <f t="shared" si="78"/>
        <v>131.97652087144297</v>
      </c>
      <c r="F643" s="41">
        <v>0.28999999999999998</v>
      </c>
      <c r="G643" s="31">
        <f t="shared" si="79"/>
        <v>2924.5982609042253</v>
      </c>
      <c r="H643" s="31">
        <f t="shared" si="80"/>
        <v>2792.6217400327823</v>
      </c>
      <c r="I643" s="34">
        <f t="shared" si="81"/>
        <v>601</v>
      </c>
    </row>
    <row r="644" spans="2:9" x14ac:dyDescent="0.4">
      <c r="B644">
        <v>602</v>
      </c>
      <c r="C644" s="40">
        <v>193000</v>
      </c>
      <c r="D644" s="32">
        <f t="shared" si="77"/>
        <v>1.8521348E-5</v>
      </c>
      <c r="E644" s="31">
        <f t="shared" si="78"/>
        <v>131.88362026948801</v>
      </c>
      <c r="F644" s="41">
        <v>0.28999999999999998</v>
      </c>
      <c r="G644" s="31">
        <f t="shared" si="79"/>
        <v>2930.1815992225352</v>
      </c>
      <c r="H644" s="31">
        <f t="shared" si="80"/>
        <v>2798.2979789530473</v>
      </c>
      <c r="I644" s="34">
        <f t="shared" si="81"/>
        <v>602</v>
      </c>
    </row>
    <row r="645" spans="2:9" x14ac:dyDescent="0.4">
      <c r="B645">
        <v>603</v>
      </c>
      <c r="C645" s="40">
        <v>193000</v>
      </c>
      <c r="D645" s="32">
        <f t="shared" si="77"/>
        <v>1.8524821999999999E-5</v>
      </c>
      <c r="E645" s="31">
        <f t="shared" si="78"/>
        <v>131.79009941008314</v>
      </c>
      <c r="F645" s="41">
        <v>0.28999999999999998</v>
      </c>
      <c r="G645" s="31">
        <f t="shared" si="79"/>
        <v>2935.7668262225357</v>
      </c>
      <c r="H645" s="31">
        <f t="shared" si="80"/>
        <v>2803.9767268124524</v>
      </c>
      <c r="I645" s="34">
        <f t="shared" si="81"/>
        <v>603</v>
      </c>
    </row>
    <row r="646" spans="2:9" x14ac:dyDescent="0.4">
      <c r="B646">
        <v>604</v>
      </c>
      <c r="C646" s="40">
        <v>193000</v>
      </c>
      <c r="D646" s="32">
        <f t="shared" si="77"/>
        <v>1.8528295999999999E-5</v>
      </c>
      <c r="E646" s="31">
        <f t="shared" si="78"/>
        <v>131.69595956300816</v>
      </c>
      <c r="F646" s="41">
        <v>0.28999999999999998</v>
      </c>
      <c r="G646" s="31">
        <f t="shared" si="79"/>
        <v>2941.3539419042254</v>
      </c>
      <c r="H646" s="31">
        <f t="shared" si="80"/>
        <v>2809.6579823412171</v>
      </c>
      <c r="I646" s="34">
        <f t="shared" si="81"/>
        <v>604</v>
      </c>
    </row>
    <row r="647" spans="2:9" x14ac:dyDescent="0.4">
      <c r="B647">
        <v>605</v>
      </c>
      <c r="C647" s="40">
        <v>193000</v>
      </c>
      <c r="D647" s="32">
        <f t="shared" si="77"/>
        <v>1.8531770000000002E-5</v>
      </c>
      <c r="E647" s="31">
        <f t="shared" si="78"/>
        <v>131.60120205187502</v>
      </c>
      <c r="F647" s="41">
        <v>0.28999999999999998</v>
      </c>
      <c r="G647" s="31">
        <f t="shared" si="79"/>
        <v>2946.9429462676067</v>
      </c>
      <c r="H647" s="31">
        <f t="shared" si="80"/>
        <v>2815.3417442157315</v>
      </c>
      <c r="I647" s="34">
        <f t="shared" si="81"/>
        <v>605</v>
      </c>
    </row>
    <row r="648" spans="2:9" x14ac:dyDescent="0.4">
      <c r="B648">
        <v>606</v>
      </c>
      <c r="C648" s="40">
        <v>193000</v>
      </c>
      <c r="D648" s="32">
        <f t="shared" si="77"/>
        <v>1.8535244000000002E-5</v>
      </c>
      <c r="E648" s="31">
        <f t="shared" si="78"/>
        <v>131.50582825412823</v>
      </c>
      <c r="F648" s="41">
        <v>0.28999999999999998</v>
      </c>
      <c r="G648" s="31">
        <f t="shared" si="79"/>
        <v>2952.5338393126763</v>
      </c>
      <c r="H648" s="31">
        <f t="shared" si="80"/>
        <v>2821.0280110585481</v>
      </c>
      <c r="I648" s="34">
        <f t="shared" si="81"/>
        <v>606</v>
      </c>
    </row>
    <row r="649" spans="2:9" x14ac:dyDescent="0.4">
      <c r="B649">
        <v>607</v>
      </c>
      <c r="C649" s="40">
        <v>193000</v>
      </c>
      <c r="D649" s="32">
        <f t="shared" si="77"/>
        <v>1.8538718000000002E-5</v>
      </c>
      <c r="E649" s="31">
        <f t="shared" si="78"/>
        <v>131.40983960104302</v>
      </c>
      <c r="F649" s="41">
        <v>0.28999999999999998</v>
      </c>
      <c r="G649" s="31">
        <f t="shared" si="79"/>
        <v>2958.1266210394374</v>
      </c>
      <c r="H649" s="31">
        <f t="shared" si="80"/>
        <v>2826.7167814383943</v>
      </c>
      <c r="I649" s="34">
        <f t="shared" si="81"/>
        <v>607</v>
      </c>
    </row>
    <row r="650" spans="2:9" x14ac:dyDescent="0.4">
      <c r="B650">
        <v>608</v>
      </c>
      <c r="C650" s="40">
        <v>193000</v>
      </c>
      <c r="D650" s="32">
        <f t="shared" si="77"/>
        <v>1.8542192000000002E-5</v>
      </c>
      <c r="E650" s="31">
        <f t="shared" si="78"/>
        <v>131.31323757772793</v>
      </c>
      <c r="F650" s="41">
        <v>0.28999999999999998</v>
      </c>
      <c r="G650" s="31">
        <f t="shared" si="79"/>
        <v>2963.7212914478878</v>
      </c>
      <c r="H650" s="31">
        <f t="shared" si="80"/>
        <v>2832.4080538701601</v>
      </c>
      <c r="I650" s="34">
        <f t="shared" si="81"/>
        <v>608</v>
      </c>
    </row>
    <row r="651" spans="2:9" x14ac:dyDescent="0.4">
      <c r="B651">
        <v>609</v>
      </c>
      <c r="C651" s="40">
        <v>193000</v>
      </c>
      <c r="D651" s="32">
        <f t="shared" si="77"/>
        <v>1.8545666000000001E-5</v>
      </c>
      <c r="E651" s="31">
        <f t="shared" si="78"/>
        <v>131.21602372312304</v>
      </c>
      <c r="F651" s="41">
        <v>0.28999999999999998</v>
      </c>
      <c r="G651" s="31">
        <f t="shared" si="79"/>
        <v>2969.3178505380283</v>
      </c>
      <c r="H651" s="31">
        <f t="shared" si="80"/>
        <v>2838.1018268149055</v>
      </c>
      <c r="I651" s="34">
        <f t="shared" si="81"/>
        <v>609</v>
      </c>
    </row>
    <row r="652" spans="2:9" x14ac:dyDescent="0.4">
      <c r="B652">
        <v>610</v>
      </c>
      <c r="C652" s="40">
        <v>193000</v>
      </c>
      <c r="D652" s="32">
        <f t="shared" si="77"/>
        <v>1.8549140000000001E-5</v>
      </c>
      <c r="E652" s="31">
        <f t="shared" si="78"/>
        <v>131.11819962999994</v>
      </c>
      <c r="F652" s="41">
        <v>0.28999999999999998</v>
      </c>
      <c r="G652" s="31">
        <f t="shared" si="79"/>
        <v>2974.9162983098595</v>
      </c>
      <c r="H652" s="31">
        <f t="shared" si="80"/>
        <v>2843.7980986798593</v>
      </c>
      <c r="I652" s="34">
        <f t="shared" si="81"/>
        <v>610</v>
      </c>
    </row>
    <row r="653" spans="2:9" x14ac:dyDescent="0.4">
      <c r="B653">
        <v>611</v>
      </c>
      <c r="C653" s="40">
        <v>193000</v>
      </c>
      <c r="D653" s="32">
        <f t="shared" si="77"/>
        <v>1.8552614000000001E-5</v>
      </c>
      <c r="E653" s="31">
        <f t="shared" si="78"/>
        <v>131.01976694496295</v>
      </c>
      <c r="F653" s="41">
        <v>0.28999999999999998</v>
      </c>
      <c r="G653" s="31">
        <f t="shared" si="79"/>
        <v>2980.5166347633808</v>
      </c>
      <c r="H653" s="31">
        <f t="shared" si="80"/>
        <v>2849.4968678184177</v>
      </c>
      <c r="I653" s="34">
        <f t="shared" si="81"/>
        <v>611</v>
      </c>
    </row>
    <row r="654" spans="2:9" x14ac:dyDescent="0.4">
      <c r="B654">
        <v>612</v>
      </c>
      <c r="C654" s="40">
        <v>193000</v>
      </c>
      <c r="D654" s="32">
        <f t="shared" si="77"/>
        <v>1.8556088000000001E-5</v>
      </c>
      <c r="E654" s="31">
        <f t="shared" si="78"/>
        <v>130.92072736844807</v>
      </c>
      <c r="F654" s="41">
        <v>0.28999999999999998</v>
      </c>
      <c r="G654" s="31">
        <f t="shared" si="79"/>
        <v>2986.1188598985918</v>
      </c>
      <c r="H654" s="31">
        <f t="shared" si="80"/>
        <v>2855.198132530144</v>
      </c>
      <c r="I654" s="34">
        <f t="shared" si="81"/>
        <v>612</v>
      </c>
    </row>
    <row r="655" spans="2:9" x14ac:dyDescent="0.4">
      <c r="B655">
        <v>613</v>
      </c>
      <c r="C655" s="40">
        <v>193000</v>
      </c>
      <c r="D655" s="32">
        <f t="shared" si="77"/>
        <v>1.8559562E-5</v>
      </c>
      <c r="E655" s="31">
        <f t="shared" si="78"/>
        <v>130.821082654723</v>
      </c>
      <c r="F655" s="41">
        <v>0.28999999999999998</v>
      </c>
      <c r="G655" s="31">
        <f t="shared" si="79"/>
        <v>2991.722973715493</v>
      </c>
      <c r="H655" s="31">
        <f t="shared" si="80"/>
        <v>2860.9018910607701</v>
      </c>
      <c r="I655" s="34">
        <f t="shared" si="81"/>
        <v>613</v>
      </c>
    </row>
    <row r="656" spans="2:9" x14ac:dyDescent="0.4">
      <c r="B656">
        <v>614</v>
      </c>
      <c r="C656" s="40">
        <v>193000</v>
      </c>
      <c r="D656" s="32">
        <f t="shared" si="77"/>
        <v>1.8563036E-5</v>
      </c>
      <c r="E656" s="31">
        <f t="shared" si="78"/>
        <v>130.72083461188799</v>
      </c>
      <c r="F656" s="41">
        <v>0.28999999999999998</v>
      </c>
      <c r="G656" s="31">
        <f t="shared" si="79"/>
        <v>2997.3289762140848</v>
      </c>
      <c r="H656" s="31">
        <f t="shared" si="80"/>
        <v>2866.6081416021971</v>
      </c>
      <c r="I656" s="34">
        <f t="shared" si="81"/>
        <v>614</v>
      </c>
    </row>
    <row r="657" spans="2:9" x14ac:dyDescent="0.4">
      <c r="B657">
        <v>615</v>
      </c>
      <c r="C657" s="40">
        <v>193000</v>
      </c>
      <c r="D657" s="32">
        <f t="shared" si="77"/>
        <v>1.856651E-5</v>
      </c>
      <c r="E657" s="31">
        <f t="shared" si="78"/>
        <v>130.61998510187505</v>
      </c>
      <c r="F657" s="41">
        <v>0.28999999999999998</v>
      </c>
      <c r="G657" s="31">
        <f t="shared" si="79"/>
        <v>3002.9368673943668</v>
      </c>
      <c r="H657" s="31">
        <f t="shared" si="80"/>
        <v>2872.3168822924918</v>
      </c>
      <c r="I657" s="34">
        <f t="shared" si="81"/>
        <v>615</v>
      </c>
    </row>
    <row r="658" spans="2:9" x14ac:dyDescent="0.4">
      <c r="B658">
        <v>616</v>
      </c>
      <c r="C658" s="40">
        <v>193000</v>
      </c>
      <c r="D658" s="32">
        <f t="shared" si="77"/>
        <v>1.8569984E-5</v>
      </c>
      <c r="E658" s="31">
        <f t="shared" si="78"/>
        <v>130.518536040448</v>
      </c>
      <c r="F658" s="41">
        <v>0.28999999999999998</v>
      </c>
      <c r="G658" s="31">
        <f t="shared" si="79"/>
        <v>3008.5466472563385</v>
      </c>
      <c r="H658" s="31">
        <f t="shared" si="80"/>
        <v>2878.0281112158905</v>
      </c>
      <c r="I658" s="34">
        <f t="shared" si="81"/>
        <v>616</v>
      </c>
    </row>
    <row r="659" spans="2:9" x14ac:dyDescent="0.4">
      <c r="B659">
        <v>617</v>
      </c>
      <c r="C659" s="40">
        <v>193000</v>
      </c>
      <c r="D659" s="32">
        <f t="shared" si="77"/>
        <v>1.8573457999999999E-5</v>
      </c>
      <c r="E659" s="31">
        <f t="shared" si="78"/>
        <v>130.41648939720312</v>
      </c>
      <c r="F659" s="41">
        <v>0.28999999999999998</v>
      </c>
      <c r="G659" s="31">
        <f t="shared" si="79"/>
        <v>3014.1583158000003</v>
      </c>
      <c r="H659" s="31">
        <f t="shared" si="80"/>
        <v>2883.7418264027974</v>
      </c>
      <c r="I659" s="34">
        <f t="shared" si="81"/>
        <v>617</v>
      </c>
    </row>
    <row r="660" spans="2:9" x14ac:dyDescent="0.4">
      <c r="B660">
        <v>618</v>
      </c>
      <c r="C660" s="40">
        <v>193000</v>
      </c>
      <c r="D660" s="32">
        <f t="shared" si="77"/>
        <v>1.8576931999999999E-5</v>
      </c>
      <c r="E660" s="31">
        <f t="shared" si="78"/>
        <v>130.31384719556786</v>
      </c>
      <c r="F660" s="41">
        <v>0.28999999999999998</v>
      </c>
      <c r="G660" s="31">
        <f t="shared" si="79"/>
        <v>3019.7718730253523</v>
      </c>
      <c r="H660" s="31">
        <f t="shared" si="80"/>
        <v>2889.4580258297847</v>
      </c>
      <c r="I660" s="34">
        <f t="shared" si="81"/>
        <v>618</v>
      </c>
    </row>
    <row r="661" spans="2:9" x14ac:dyDescent="0.4">
      <c r="B661">
        <v>619</v>
      </c>
      <c r="C661" s="40">
        <v>193000</v>
      </c>
      <c r="D661" s="32">
        <f t="shared" si="77"/>
        <v>1.8580405999999999E-5</v>
      </c>
      <c r="E661" s="31">
        <f t="shared" si="78"/>
        <v>130.2106115128031</v>
      </c>
      <c r="F661" s="41">
        <v>0.28999999999999998</v>
      </c>
      <c r="G661" s="31">
        <f t="shared" si="79"/>
        <v>3025.387318932394</v>
      </c>
      <c r="H661" s="31">
        <f t="shared" si="80"/>
        <v>2895.1767074195909</v>
      </c>
      <c r="I661" s="34">
        <f t="shared" si="81"/>
        <v>619</v>
      </c>
    </row>
    <row r="662" spans="2:9" x14ac:dyDescent="0.4">
      <c r="B662">
        <v>620</v>
      </c>
      <c r="C662" s="40">
        <v>193000</v>
      </c>
      <c r="D662" s="32">
        <f t="shared" si="77"/>
        <v>1.8583880000000002E-5</v>
      </c>
      <c r="E662" s="31">
        <f t="shared" si="78"/>
        <v>130.10678447999999</v>
      </c>
      <c r="F662" s="41">
        <v>0.28999999999999998</v>
      </c>
      <c r="G662" s="31">
        <f t="shared" si="79"/>
        <v>3031.0046535211268</v>
      </c>
      <c r="H662" s="31">
        <f t="shared" si="80"/>
        <v>2900.8978690411268</v>
      </c>
      <c r="I662" s="34">
        <f t="shared" si="81"/>
        <v>620</v>
      </c>
    </row>
    <row r="663" spans="2:9" x14ac:dyDescent="0.4">
      <c r="B663">
        <v>621</v>
      </c>
      <c r="C663" s="40">
        <v>193000</v>
      </c>
      <c r="D663" s="32">
        <f t="shared" si="77"/>
        <v>1.8587354000000002E-5</v>
      </c>
      <c r="E663" s="31">
        <f t="shared" si="78"/>
        <v>130.0023682820829</v>
      </c>
      <c r="F663" s="41">
        <v>0.28999999999999998</v>
      </c>
      <c r="G663" s="31">
        <f t="shared" si="79"/>
        <v>3036.6238767915497</v>
      </c>
      <c r="H663" s="31">
        <f t="shared" si="80"/>
        <v>2906.6215085094668</v>
      </c>
      <c r="I663" s="34">
        <f t="shared" si="81"/>
        <v>621</v>
      </c>
    </row>
    <row r="664" spans="2:9" x14ac:dyDescent="0.4">
      <c r="B664">
        <v>622</v>
      </c>
      <c r="C664" s="40">
        <v>193000</v>
      </c>
      <c r="D664" s="32">
        <f t="shared" si="77"/>
        <v>1.8590828000000002E-5</v>
      </c>
      <c r="E664" s="31">
        <f t="shared" si="78"/>
        <v>129.89736515780783</v>
      </c>
      <c r="F664" s="41">
        <v>0.28999999999999998</v>
      </c>
      <c r="G664" s="31">
        <f t="shared" si="79"/>
        <v>3042.2449887436628</v>
      </c>
      <c r="H664" s="31">
        <f t="shared" si="80"/>
        <v>2912.3476235858552</v>
      </c>
      <c r="I664" s="34">
        <f t="shared" si="81"/>
        <v>622</v>
      </c>
    </row>
    <row r="665" spans="2:9" x14ac:dyDescent="0.4">
      <c r="B665">
        <v>623</v>
      </c>
      <c r="C665" s="40">
        <v>193000</v>
      </c>
      <c r="D665" s="32">
        <f t="shared" si="77"/>
        <v>1.8594302000000001E-5</v>
      </c>
      <c r="E665" s="31">
        <f t="shared" si="78"/>
        <v>129.79177739976285</v>
      </c>
      <c r="F665" s="41">
        <v>0.28999999999999998</v>
      </c>
      <c r="G665" s="31">
        <f t="shared" si="79"/>
        <v>3047.8679893774652</v>
      </c>
      <c r="H665" s="31">
        <f t="shared" si="80"/>
        <v>2918.0762119777023</v>
      </c>
      <c r="I665" s="34">
        <f t="shared" si="81"/>
        <v>623</v>
      </c>
    </row>
    <row r="666" spans="2:9" x14ac:dyDescent="0.4">
      <c r="B666">
        <v>624</v>
      </c>
      <c r="C666" s="40">
        <v>193000</v>
      </c>
      <c r="D666" s="32">
        <f t="shared" si="77"/>
        <v>1.8597776000000001E-5</v>
      </c>
      <c r="E666" s="31">
        <f t="shared" si="78"/>
        <v>129.68560735436813</v>
      </c>
      <c r="F666" s="41">
        <v>0.28999999999999998</v>
      </c>
      <c r="G666" s="31">
        <f t="shared" si="79"/>
        <v>3053.4928786929581</v>
      </c>
      <c r="H666" s="31">
        <f t="shared" si="80"/>
        <v>2923.80727133859</v>
      </c>
      <c r="I666" s="34">
        <f t="shared" si="81"/>
        <v>624</v>
      </c>
    </row>
    <row r="667" spans="2:9" x14ac:dyDescent="0.4">
      <c r="B667">
        <v>625</v>
      </c>
      <c r="C667" s="40">
        <v>193000</v>
      </c>
      <c r="D667" s="32">
        <f t="shared" si="77"/>
        <v>1.8601250000000001E-5</v>
      </c>
      <c r="E667" s="31">
        <f t="shared" si="78"/>
        <v>129.57885742187477</v>
      </c>
      <c r="F667" s="41">
        <v>0.28999999999999998</v>
      </c>
      <c r="G667" s="31">
        <f t="shared" si="79"/>
        <v>3059.1196566901413</v>
      </c>
      <c r="H667" s="31">
        <f t="shared" si="80"/>
        <v>2929.5407992682667</v>
      </c>
      <c r="I667" s="34">
        <f t="shared" si="81"/>
        <v>625</v>
      </c>
    </row>
    <row r="668" spans="2:9" x14ac:dyDescent="0.4">
      <c r="B668">
        <v>626</v>
      </c>
      <c r="C668" s="40">
        <v>193000</v>
      </c>
      <c r="D668" s="32">
        <f t="shared" si="77"/>
        <v>1.8604724000000001E-5</v>
      </c>
      <c r="E668" s="31">
        <f t="shared" si="78"/>
        <v>129.4715300563679</v>
      </c>
      <c r="F668" s="41">
        <v>0.28999999999999998</v>
      </c>
      <c r="G668" s="31">
        <f t="shared" si="79"/>
        <v>3064.7483233690145</v>
      </c>
      <c r="H668" s="31">
        <f t="shared" si="80"/>
        <v>2935.2767933126465</v>
      </c>
      <c r="I668" s="34">
        <f t="shared" si="81"/>
        <v>626</v>
      </c>
    </row>
    <row r="669" spans="2:9" x14ac:dyDescent="0.4">
      <c r="B669">
        <v>627</v>
      </c>
      <c r="C669" s="40">
        <v>193000</v>
      </c>
      <c r="D669" s="32">
        <f t="shared" si="77"/>
        <v>1.8608198E-5</v>
      </c>
      <c r="E669" s="31">
        <f t="shared" si="78"/>
        <v>129.36362776576289</v>
      </c>
      <c r="F669" s="41">
        <v>0.28999999999999998</v>
      </c>
      <c r="G669" s="31">
        <f t="shared" si="79"/>
        <v>3070.378878729578</v>
      </c>
      <c r="H669" s="31">
        <f t="shared" si="80"/>
        <v>2941.0152509638151</v>
      </c>
      <c r="I669" s="34">
        <f t="shared" si="81"/>
        <v>627</v>
      </c>
    </row>
    <row r="670" spans="2:9" x14ac:dyDescent="0.4">
      <c r="B670">
        <v>628</v>
      </c>
      <c r="C670" s="40">
        <v>193000</v>
      </c>
      <c r="D670" s="32">
        <f t="shared" si="77"/>
        <v>1.8611672E-5</v>
      </c>
      <c r="E670" s="31">
        <f t="shared" si="78"/>
        <v>129.25515311180789</v>
      </c>
      <c r="F670" s="41">
        <v>0.28999999999999998</v>
      </c>
      <c r="G670" s="31">
        <f t="shared" si="79"/>
        <v>3076.0113227718311</v>
      </c>
      <c r="H670" s="31">
        <f t="shared" si="80"/>
        <v>2946.7561696600233</v>
      </c>
      <c r="I670" s="34">
        <f t="shared" si="81"/>
        <v>628</v>
      </c>
    </row>
    <row r="671" spans="2:9" x14ac:dyDescent="0.4">
      <c r="B671">
        <v>629</v>
      </c>
      <c r="C671" s="40">
        <v>193000</v>
      </c>
      <c r="D671" s="32">
        <f t="shared" si="77"/>
        <v>1.8615146E-5</v>
      </c>
      <c r="E671" s="31">
        <f t="shared" si="78"/>
        <v>129.14610871008313</v>
      </c>
      <c r="F671" s="41">
        <v>0.28999999999999998</v>
      </c>
      <c r="G671" s="31">
        <f t="shared" si="79"/>
        <v>3081.6456554957749</v>
      </c>
      <c r="H671" s="31">
        <f t="shared" si="80"/>
        <v>2952.4995467856916</v>
      </c>
      <c r="I671" s="34">
        <f t="shared" si="81"/>
        <v>629</v>
      </c>
    </row>
    <row r="672" spans="2:9" x14ac:dyDescent="0.4">
      <c r="B672">
        <v>630</v>
      </c>
      <c r="C672" s="40">
        <v>193000</v>
      </c>
      <c r="D672" s="32">
        <f t="shared" si="77"/>
        <v>1.861862E-5</v>
      </c>
      <c r="E672" s="31">
        <f t="shared" si="78"/>
        <v>129.03649723000012</v>
      </c>
      <c r="F672" s="41">
        <v>0.28999999999999998</v>
      </c>
      <c r="G672" s="31">
        <f t="shared" si="79"/>
        <v>3087.2818769014084</v>
      </c>
      <c r="H672" s="31">
        <f t="shared" si="80"/>
        <v>2958.245379671408</v>
      </c>
      <c r="I672" s="34">
        <f t="shared" si="81"/>
        <v>630</v>
      </c>
    </row>
    <row r="673" spans="2:9" x14ac:dyDescent="0.4">
      <c r="B673">
        <v>631</v>
      </c>
      <c r="C673" s="40">
        <v>193000</v>
      </c>
      <c r="D673" s="32">
        <f t="shared" si="77"/>
        <v>1.8622093999999999E-5</v>
      </c>
      <c r="E673" s="31">
        <f t="shared" si="78"/>
        <v>128.92632139480315</v>
      </c>
      <c r="F673" s="41">
        <v>0.28999999999999998</v>
      </c>
      <c r="G673" s="31">
        <f t="shared" si="79"/>
        <v>3092.9199869887325</v>
      </c>
      <c r="H673" s="31">
        <f t="shared" si="80"/>
        <v>2963.9936655939291</v>
      </c>
      <c r="I673" s="34">
        <f t="shared" si="81"/>
        <v>631</v>
      </c>
    </row>
    <row r="674" spans="2:9" x14ac:dyDescent="0.4">
      <c r="B674">
        <v>632</v>
      </c>
      <c r="C674" s="40">
        <v>193000</v>
      </c>
      <c r="D674" s="32">
        <f t="shared" si="77"/>
        <v>1.8625567999999999E-5</v>
      </c>
      <c r="E674" s="31">
        <f t="shared" si="78"/>
        <v>128.81558398156812</v>
      </c>
      <c r="F674" s="41">
        <v>0.28999999999999998</v>
      </c>
      <c r="G674" s="31">
        <f t="shared" si="79"/>
        <v>3098.5599857577463</v>
      </c>
      <c r="H674" s="31">
        <f t="shared" si="80"/>
        <v>2969.7444017761782</v>
      </c>
      <c r="I674" s="34">
        <f t="shared" si="81"/>
        <v>632</v>
      </c>
    </row>
    <row r="675" spans="2:9" x14ac:dyDescent="0.4">
      <c r="B675">
        <v>633</v>
      </c>
      <c r="C675" s="40">
        <v>193000</v>
      </c>
      <c r="D675" s="32">
        <f t="shared" si="77"/>
        <v>1.8629042000000002E-5</v>
      </c>
      <c r="E675" s="31">
        <f t="shared" si="78"/>
        <v>128.70428782120302</v>
      </c>
      <c r="F675" s="41">
        <v>0.28999999999999998</v>
      </c>
      <c r="G675" s="31">
        <f t="shared" si="79"/>
        <v>3104.2018732084512</v>
      </c>
      <c r="H675" s="31">
        <f t="shared" si="80"/>
        <v>2975.4975853872484</v>
      </c>
      <c r="I675" s="34">
        <f t="shared" si="81"/>
        <v>633</v>
      </c>
    </row>
    <row r="676" spans="2:9" x14ac:dyDescent="0.4">
      <c r="B676">
        <v>634</v>
      </c>
      <c r="C676" s="40">
        <v>193000</v>
      </c>
      <c r="D676" s="32">
        <f t="shared" si="77"/>
        <v>1.8632516000000002E-5</v>
      </c>
      <c r="E676" s="31">
        <f t="shared" si="78"/>
        <v>128.59243579844804</v>
      </c>
      <c r="F676" s="41">
        <v>0.28999999999999998</v>
      </c>
      <c r="G676" s="31">
        <f t="shared" si="79"/>
        <v>3109.8456493408457</v>
      </c>
      <c r="H676" s="31">
        <f t="shared" si="80"/>
        <v>2981.2532135423976</v>
      </c>
      <c r="I676" s="34">
        <f t="shared" si="81"/>
        <v>634</v>
      </c>
    </row>
    <row r="677" spans="2:9" x14ac:dyDescent="0.4">
      <c r="B677">
        <v>635</v>
      </c>
      <c r="C677" s="40">
        <v>193000</v>
      </c>
      <c r="D677" s="32">
        <f t="shared" si="77"/>
        <v>1.8635990000000002E-5</v>
      </c>
      <c r="E677" s="31">
        <f t="shared" si="78"/>
        <v>128.48003085187497</v>
      </c>
      <c r="F677" s="41">
        <v>0.28999999999999998</v>
      </c>
      <c r="G677" s="31">
        <f t="shared" si="79"/>
        <v>3115.4913141549305</v>
      </c>
      <c r="H677" s="31">
        <f t="shared" si="80"/>
        <v>2987.0112833030553</v>
      </c>
      <c r="I677" s="34">
        <f t="shared" si="81"/>
        <v>635</v>
      </c>
    </row>
    <row r="678" spans="2:9" x14ac:dyDescent="0.4">
      <c r="B678">
        <v>636</v>
      </c>
      <c r="C678" s="40">
        <v>193000</v>
      </c>
      <c r="D678" s="32">
        <f t="shared" si="77"/>
        <v>1.8639464000000002E-5</v>
      </c>
      <c r="E678" s="31">
        <f t="shared" si="78"/>
        <v>128.36707597388818</v>
      </c>
      <c r="F678" s="41">
        <v>0.28999999999999998</v>
      </c>
      <c r="G678" s="31">
        <f t="shared" si="79"/>
        <v>3121.1388676507049</v>
      </c>
      <c r="H678" s="31">
        <f t="shared" si="80"/>
        <v>2992.771791676817</v>
      </c>
      <c r="I678" s="34">
        <f t="shared" si="81"/>
        <v>636</v>
      </c>
    </row>
    <row r="679" spans="2:9" x14ac:dyDescent="0.4">
      <c r="B679">
        <v>637</v>
      </c>
      <c r="C679" s="40">
        <v>193000</v>
      </c>
      <c r="D679" s="32">
        <f t="shared" si="77"/>
        <v>1.8642938000000001E-5</v>
      </c>
      <c r="E679" s="31">
        <f t="shared" si="78"/>
        <v>128.25357421072306</v>
      </c>
      <c r="F679" s="41">
        <v>0.28999999999999998</v>
      </c>
      <c r="G679" s="31">
        <f t="shared" si="79"/>
        <v>3126.7883098281691</v>
      </c>
      <c r="H679" s="31">
        <f t="shared" si="80"/>
        <v>2998.5347356174461</v>
      </c>
      <c r="I679" s="34">
        <f t="shared" si="81"/>
        <v>637</v>
      </c>
    </row>
    <row r="680" spans="2:9" x14ac:dyDescent="0.4">
      <c r="B680">
        <v>638</v>
      </c>
      <c r="C680" s="40">
        <v>193000</v>
      </c>
      <c r="D680" s="32">
        <f t="shared" si="77"/>
        <v>1.8646412000000001E-5</v>
      </c>
      <c r="E680" s="31">
        <f t="shared" si="78"/>
        <v>128.1395286624479</v>
      </c>
      <c r="F680" s="41">
        <v>0.28999999999999998</v>
      </c>
      <c r="G680" s="31">
        <f t="shared" si="79"/>
        <v>3132.4396406873238</v>
      </c>
      <c r="H680" s="31">
        <f t="shared" si="80"/>
        <v>3004.3001120248759</v>
      </c>
      <c r="I680" s="34">
        <f t="shared" si="81"/>
        <v>638</v>
      </c>
    </row>
    <row r="681" spans="2:9" x14ac:dyDescent="0.4">
      <c r="B681">
        <v>639</v>
      </c>
      <c r="C681" s="40">
        <v>193000</v>
      </c>
      <c r="D681" s="32">
        <f t="shared" si="77"/>
        <v>1.8649886000000001E-5</v>
      </c>
      <c r="E681" s="31">
        <f t="shared" si="78"/>
        <v>128.02494248296296</v>
      </c>
      <c r="F681" s="41">
        <v>0.28999999999999998</v>
      </c>
      <c r="G681" s="31">
        <f t="shared" si="79"/>
        <v>3138.0928602281697</v>
      </c>
      <c r="H681" s="31">
        <f t="shared" si="80"/>
        <v>3010.0679177452066</v>
      </c>
      <c r="I681" s="34">
        <f t="shared" si="81"/>
        <v>639</v>
      </c>
    </row>
    <row r="682" spans="2:9" x14ac:dyDescent="0.4">
      <c r="B682">
        <v>640</v>
      </c>
      <c r="C682" s="40">
        <v>193000</v>
      </c>
      <c r="D682" s="32">
        <f t="shared" si="77"/>
        <v>1.8653360000000001E-5</v>
      </c>
      <c r="E682" s="31">
        <f t="shared" si="78"/>
        <v>127.90981887999988</v>
      </c>
      <c r="F682" s="41">
        <v>0.28999999999999998</v>
      </c>
      <c r="G682" s="31">
        <f t="shared" si="79"/>
        <v>3143.7479684507043</v>
      </c>
      <c r="H682" s="31">
        <f t="shared" si="80"/>
        <v>3015.8381495707044</v>
      </c>
      <c r="I682" s="34">
        <f t="shared" si="81"/>
        <v>640</v>
      </c>
    </row>
    <row r="683" spans="2:9" x14ac:dyDescent="0.4">
      <c r="B683">
        <v>641</v>
      </c>
      <c r="C683" s="40">
        <v>193000</v>
      </c>
      <c r="D683" s="32">
        <f t="shared" si="77"/>
        <v>1.8656834E-5</v>
      </c>
      <c r="E683" s="31">
        <f t="shared" si="78"/>
        <v>127.79416111512307</v>
      </c>
      <c r="F683" s="41">
        <v>0.28999999999999998</v>
      </c>
      <c r="G683" s="31">
        <f t="shared" si="79"/>
        <v>3149.4049653549296</v>
      </c>
      <c r="H683" s="31">
        <f t="shared" si="80"/>
        <v>3021.6108042398064</v>
      </c>
      <c r="I683" s="34">
        <f t="shared" si="81"/>
        <v>641</v>
      </c>
    </row>
    <row r="684" spans="2:9" x14ac:dyDescent="0.4">
      <c r="B684">
        <v>642</v>
      </c>
      <c r="C684" s="40">
        <v>193000</v>
      </c>
      <c r="D684" s="32">
        <f t="shared" si="77"/>
        <v>1.8660308E-5</v>
      </c>
      <c r="E684" s="31">
        <f t="shared" si="78"/>
        <v>127.67797250372814</v>
      </c>
      <c r="F684" s="41">
        <v>0.28999999999999998</v>
      </c>
      <c r="G684" s="31">
        <f t="shared" si="79"/>
        <v>3155.0638509408454</v>
      </c>
      <c r="H684" s="31">
        <f t="shared" si="80"/>
        <v>3027.3858784371173</v>
      </c>
      <c r="I684" s="34">
        <f t="shared" si="81"/>
        <v>642</v>
      </c>
    </row>
    <row r="685" spans="2:9" x14ac:dyDescent="0.4">
      <c r="B685">
        <v>643</v>
      </c>
      <c r="C685" s="40">
        <v>193000</v>
      </c>
      <c r="D685" s="32">
        <f t="shared" si="77"/>
        <v>1.8663782E-5</v>
      </c>
      <c r="E685" s="31">
        <f t="shared" si="78"/>
        <v>127.5612564150432</v>
      </c>
      <c r="F685" s="41">
        <v>0.28999999999999998</v>
      </c>
      <c r="G685" s="31">
        <f t="shared" si="79"/>
        <v>3160.7246252084506</v>
      </c>
      <c r="H685" s="31">
        <f t="shared" si="80"/>
        <v>3033.1633687934072</v>
      </c>
      <c r="I685" s="34">
        <f t="shared" si="81"/>
        <v>643</v>
      </c>
    </row>
    <row r="686" spans="2:9" x14ac:dyDescent="0.4">
      <c r="B686">
        <v>644</v>
      </c>
      <c r="C686" s="40">
        <v>193000</v>
      </c>
      <c r="D686" s="32">
        <f t="shared" si="77"/>
        <v>1.8667256E-5</v>
      </c>
      <c r="E686" s="31">
        <f t="shared" si="78"/>
        <v>127.44401627212812</v>
      </c>
      <c r="F686" s="41">
        <v>0.28999999999999998</v>
      </c>
      <c r="G686" s="31">
        <f t="shared" si="79"/>
        <v>3166.3872881577468</v>
      </c>
      <c r="H686" s="31">
        <f t="shared" si="80"/>
        <v>3038.9432718856187</v>
      </c>
      <c r="I686" s="34">
        <f t="shared" si="81"/>
        <v>644</v>
      </c>
    </row>
    <row r="687" spans="2:9" x14ac:dyDescent="0.4">
      <c r="B687">
        <v>645</v>
      </c>
      <c r="C687" s="40">
        <v>193000</v>
      </c>
      <c r="D687" s="32">
        <f t="shared" si="77"/>
        <v>1.8670729999999999E-5</v>
      </c>
      <c r="E687" s="31">
        <f t="shared" si="78"/>
        <v>127.32625555187497</v>
      </c>
      <c r="F687" s="41">
        <v>0.28999999999999998</v>
      </c>
      <c r="G687" s="31">
        <f t="shared" si="79"/>
        <v>3172.0518397887327</v>
      </c>
      <c r="H687" s="31">
        <f t="shared" si="80"/>
        <v>3044.7255842368577</v>
      </c>
      <c r="I687" s="34">
        <f t="shared" si="81"/>
        <v>645</v>
      </c>
    </row>
    <row r="688" spans="2:9" x14ac:dyDescent="0.4">
      <c r="B688">
        <v>646</v>
      </c>
      <c r="C688" s="40">
        <v>193000</v>
      </c>
      <c r="D688" s="32">
        <f t="shared" si="77"/>
        <v>1.8674204000000003E-5</v>
      </c>
      <c r="E688" s="31">
        <f t="shared" si="78"/>
        <v>127.20797778500787</v>
      </c>
      <c r="F688" s="41">
        <v>0.28999999999999998</v>
      </c>
      <c r="G688" s="31">
        <f t="shared" si="79"/>
        <v>3177.7182801014087</v>
      </c>
      <c r="H688" s="31">
        <f t="shared" si="80"/>
        <v>3050.5103023164011</v>
      </c>
      <c r="I688" s="34">
        <f t="shared" si="81"/>
        <v>646</v>
      </c>
    </row>
    <row r="689" spans="2:9" x14ac:dyDescent="0.4">
      <c r="B689">
        <v>647</v>
      </c>
      <c r="C689" s="40">
        <v>193000</v>
      </c>
      <c r="D689" s="32">
        <f t="shared" si="77"/>
        <v>1.8677677999999999E-5</v>
      </c>
      <c r="E689" s="31">
        <f t="shared" si="78"/>
        <v>127.08918655608295</v>
      </c>
      <c r="F689" s="41">
        <v>0.28999999999999998</v>
      </c>
      <c r="G689" s="31">
        <f t="shared" si="79"/>
        <v>3183.3866090957749</v>
      </c>
      <c r="H689" s="31">
        <f t="shared" si="80"/>
        <v>3056.297422539692</v>
      </c>
      <c r="I689" s="34">
        <f t="shared" si="81"/>
        <v>647</v>
      </c>
    </row>
    <row r="690" spans="2:9" x14ac:dyDescent="0.4">
      <c r="B690">
        <v>648</v>
      </c>
      <c r="C690" s="40">
        <v>193000</v>
      </c>
      <c r="D690" s="32">
        <f t="shared" si="77"/>
        <v>1.8681152000000002E-5</v>
      </c>
      <c r="E690" s="31">
        <f t="shared" si="78"/>
        <v>126.96988550348806</v>
      </c>
      <c r="F690" s="41">
        <v>0.28999999999999998</v>
      </c>
      <c r="G690" s="31">
        <f t="shared" si="79"/>
        <v>3189.0568267718313</v>
      </c>
      <c r="H690" s="31">
        <f t="shared" si="80"/>
        <v>3062.0869412683433</v>
      </c>
      <c r="I690" s="34">
        <f t="shared" si="81"/>
        <v>648</v>
      </c>
    </row>
    <row r="691" spans="2:9" x14ac:dyDescent="0.4">
      <c r="B691">
        <v>649</v>
      </c>
      <c r="C691" s="40">
        <v>193000</v>
      </c>
      <c r="D691" s="32">
        <f t="shared" si="77"/>
        <v>1.8684626000000002E-5</v>
      </c>
      <c r="E691" s="31">
        <f t="shared" si="78"/>
        <v>126.85007831944301</v>
      </c>
      <c r="F691" s="41">
        <v>0.28999999999999998</v>
      </c>
      <c r="G691" s="31">
        <f t="shared" si="79"/>
        <v>3194.7289331295779</v>
      </c>
      <c r="H691" s="31">
        <f t="shared" si="80"/>
        <v>3067.8788548101347</v>
      </c>
      <c r="I691" s="34">
        <f t="shared" si="81"/>
        <v>649</v>
      </c>
    </row>
    <row r="692" spans="2:9" x14ac:dyDescent="0.4">
      <c r="B692">
        <v>650</v>
      </c>
      <c r="C692" s="40">
        <v>193000</v>
      </c>
      <c r="D692" s="32">
        <f t="shared" si="77"/>
        <v>1.8688100000000002E-5</v>
      </c>
      <c r="E692" s="31">
        <f t="shared" si="78"/>
        <v>126.72976874999995</v>
      </c>
      <c r="F692" s="41">
        <v>0.28999999999999998</v>
      </c>
      <c r="G692" s="31">
        <f t="shared" si="79"/>
        <v>3200.4029281690141</v>
      </c>
      <c r="H692" s="31">
        <f t="shared" si="80"/>
        <v>3073.6731594190142</v>
      </c>
      <c r="I692" s="34">
        <f t="shared" si="81"/>
        <v>650</v>
      </c>
    </row>
    <row r="693" spans="2:9" x14ac:dyDescent="0.4">
      <c r="B693">
        <v>651</v>
      </c>
      <c r="C693" s="40">
        <v>193000</v>
      </c>
      <c r="D693" s="32">
        <f t="shared" si="77"/>
        <v>1.8691574000000001E-5</v>
      </c>
      <c r="E693" s="31">
        <f t="shared" si="78"/>
        <v>126.60896059504307</v>
      </c>
      <c r="F693" s="41">
        <v>0.28999999999999998</v>
      </c>
      <c r="G693" s="31">
        <f t="shared" si="79"/>
        <v>3206.0788118901414</v>
      </c>
      <c r="H693" s="31">
        <f t="shared" si="80"/>
        <v>3079.4698512950981</v>
      </c>
      <c r="I693" s="34">
        <f t="shared" si="81"/>
        <v>651</v>
      </c>
    </row>
    <row r="694" spans="2:9" x14ac:dyDescent="0.4">
      <c r="B694">
        <v>652</v>
      </c>
      <c r="C694" s="40">
        <v>193000</v>
      </c>
      <c r="D694" s="32">
        <f t="shared" si="77"/>
        <v>1.8695048000000001E-5</v>
      </c>
      <c r="E694" s="31">
        <f t="shared" si="78"/>
        <v>126.48765770828777</v>
      </c>
      <c r="F694" s="41">
        <v>0.28999999999999998</v>
      </c>
      <c r="G694" s="31">
        <f t="shared" si="79"/>
        <v>3211.756584292958</v>
      </c>
      <c r="H694" s="31">
        <f t="shared" si="80"/>
        <v>3085.2689265846702</v>
      </c>
      <c r="I694" s="34">
        <f t="shared" si="81"/>
        <v>652</v>
      </c>
    </row>
    <row r="695" spans="2:9" x14ac:dyDescent="0.4">
      <c r="B695">
        <v>653</v>
      </c>
      <c r="C695" s="40">
        <v>193000</v>
      </c>
      <c r="D695" s="32">
        <f t="shared" si="77"/>
        <v>1.8698522000000001E-5</v>
      </c>
      <c r="E695" s="31">
        <f t="shared" si="78"/>
        <v>126.36586399728299</v>
      </c>
      <c r="F695" s="41">
        <v>0.28999999999999998</v>
      </c>
      <c r="G695" s="31">
        <f t="shared" si="79"/>
        <v>3217.4362453774652</v>
      </c>
      <c r="H695" s="31">
        <f t="shared" si="80"/>
        <v>3091.070381380182</v>
      </c>
      <c r="I695" s="34">
        <f t="shared" si="81"/>
        <v>653</v>
      </c>
    </row>
    <row r="696" spans="2:9" x14ac:dyDescent="0.4">
      <c r="B696">
        <v>654</v>
      </c>
      <c r="C696" s="40">
        <v>193000</v>
      </c>
      <c r="D696" s="32">
        <f t="shared" si="77"/>
        <v>1.8701996000000001E-5</v>
      </c>
      <c r="E696" s="31">
        <f t="shared" si="78"/>
        <v>126.24358342340793</v>
      </c>
      <c r="F696" s="41">
        <v>0.28999999999999998</v>
      </c>
      <c r="G696" s="31">
        <f t="shared" si="79"/>
        <v>3223.1177951436621</v>
      </c>
      <c r="H696" s="31">
        <f t="shared" si="80"/>
        <v>3096.8742117202542</v>
      </c>
      <c r="I696" s="34">
        <f t="shared" si="81"/>
        <v>654</v>
      </c>
    </row>
    <row r="697" spans="2:9" x14ac:dyDescent="0.4">
      <c r="B697">
        <v>655</v>
      </c>
      <c r="C697" s="40">
        <v>193000</v>
      </c>
      <c r="D697" s="32">
        <f t="shared" si="77"/>
        <v>1.870547E-5</v>
      </c>
      <c r="E697" s="31">
        <f t="shared" si="78"/>
        <v>126.12082000187502</v>
      </c>
      <c r="F697" s="41">
        <v>0.28999999999999998</v>
      </c>
      <c r="G697" s="31">
        <f t="shared" si="79"/>
        <v>3228.8012335915496</v>
      </c>
      <c r="H697" s="31">
        <f t="shared" si="80"/>
        <v>3102.6804135896746</v>
      </c>
      <c r="I697" s="34">
        <f t="shared" si="81"/>
        <v>655</v>
      </c>
    </row>
    <row r="698" spans="2:9" x14ac:dyDescent="0.4">
      <c r="B698">
        <v>656</v>
      </c>
      <c r="C698" s="40">
        <v>193000</v>
      </c>
      <c r="D698" s="32">
        <f t="shared" si="77"/>
        <v>1.8708944E-5</v>
      </c>
      <c r="E698" s="31">
        <f t="shared" si="78"/>
        <v>125.99757780172808</v>
      </c>
      <c r="F698" s="41">
        <v>0.28999999999999998</v>
      </c>
      <c r="G698" s="31">
        <f t="shared" si="79"/>
        <v>3234.4865607211273</v>
      </c>
      <c r="H698" s="31">
        <f t="shared" si="80"/>
        <v>3108.4889829193989</v>
      </c>
      <c r="I698" s="34">
        <f t="shared" si="81"/>
        <v>656</v>
      </c>
    </row>
    <row r="699" spans="2:9" x14ac:dyDescent="0.4">
      <c r="B699">
        <v>657</v>
      </c>
      <c r="C699" s="40">
        <v>193000</v>
      </c>
      <c r="D699" s="32">
        <f t="shared" si="77"/>
        <v>1.8712418E-5</v>
      </c>
      <c r="E699" s="31">
        <f t="shared" si="78"/>
        <v>125.87386094584303</v>
      </c>
      <c r="F699" s="41">
        <v>0.28999999999999998</v>
      </c>
      <c r="G699" s="31">
        <f t="shared" si="79"/>
        <v>3240.1737765323946</v>
      </c>
      <c r="H699" s="31">
        <f t="shared" si="80"/>
        <v>3114.2999155865518</v>
      </c>
      <c r="I699" s="34">
        <f t="shared" si="81"/>
        <v>657</v>
      </c>
    </row>
    <row r="700" spans="2:9" x14ac:dyDescent="0.4">
      <c r="B700">
        <v>658</v>
      </c>
      <c r="C700" s="40">
        <v>193000</v>
      </c>
      <c r="D700" s="32">
        <f t="shared" si="77"/>
        <v>1.8715892E-5</v>
      </c>
      <c r="E700" s="31">
        <f t="shared" si="78"/>
        <v>125.74967361092786</v>
      </c>
      <c r="F700" s="41">
        <v>0.28999999999999998</v>
      </c>
      <c r="G700" s="31">
        <f t="shared" si="79"/>
        <v>3245.8628810253522</v>
      </c>
      <c r="H700" s="31">
        <f t="shared" si="80"/>
        <v>3120.1132074144243</v>
      </c>
      <c r="I700" s="34">
        <f t="shared" si="81"/>
        <v>658</v>
      </c>
    </row>
    <row r="701" spans="2:9" x14ac:dyDescent="0.4">
      <c r="B701">
        <v>659</v>
      </c>
      <c r="C701" s="40">
        <v>193000</v>
      </c>
      <c r="D701" s="32">
        <f t="shared" si="77"/>
        <v>1.8719365999999999E-5</v>
      </c>
      <c r="E701" s="31">
        <f t="shared" si="78"/>
        <v>125.62502002752308</v>
      </c>
      <c r="F701" s="41">
        <v>0.28999999999999998</v>
      </c>
      <c r="G701" s="31">
        <f t="shared" si="79"/>
        <v>3251.5538741999999</v>
      </c>
      <c r="H701" s="31">
        <f t="shared" si="80"/>
        <v>3125.9288541724768</v>
      </c>
      <c r="I701" s="34">
        <f t="shared" si="81"/>
        <v>659</v>
      </c>
    </row>
    <row r="702" spans="2:9" x14ac:dyDescent="0.4">
      <c r="B702">
        <v>660</v>
      </c>
      <c r="C702" s="40">
        <v>193000</v>
      </c>
      <c r="D702" s="32">
        <f t="shared" si="77"/>
        <v>1.8722839999999999E-5</v>
      </c>
      <c r="E702" s="31">
        <f t="shared" si="78"/>
        <v>125.49990447999994</v>
      </c>
      <c r="F702" s="41">
        <v>0.28999999999999998</v>
      </c>
      <c r="G702" s="31">
        <f t="shared" si="79"/>
        <v>3257.2467560563377</v>
      </c>
      <c r="H702" s="31">
        <f t="shared" si="80"/>
        <v>3131.7468515763376</v>
      </c>
      <c r="I702" s="34">
        <f t="shared" si="81"/>
        <v>660</v>
      </c>
    </row>
    <row r="703" spans="2:9" x14ac:dyDescent="0.4">
      <c r="B703">
        <v>661</v>
      </c>
      <c r="C703" s="40">
        <v>193000</v>
      </c>
      <c r="D703" s="32">
        <f t="shared" ref="D703:D766" si="82">(3.474*10^-9*B703+1.643*10^-5)</f>
        <v>1.8726314000000002E-5</v>
      </c>
      <c r="E703" s="31">
        <f t="shared" ref="E703:E766" si="83">(2.243*10^-9*B703^4-5.194*10^-6*B703^3+4.193*10^-3*B703^2-1.452*B703+325)</f>
        <v>125.37433130656314</v>
      </c>
      <c r="F703" s="41">
        <v>0.28999999999999998</v>
      </c>
      <c r="G703" s="31">
        <f t="shared" ref="G703:G766" si="84">C703*D703*(B703-$B$62)/(1-F703)</f>
        <v>3262.9415265943667</v>
      </c>
      <c r="H703" s="31">
        <f t="shared" ref="H703:H766" si="85">IF(G703&gt;E703,G703-E703,0)</f>
        <v>3137.5671952878038</v>
      </c>
      <c r="I703" s="34">
        <f t="shared" ref="I703:I766" si="86">IF(H703&gt;0,B703)</f>
        <v>661</v>
      </c>
    </row>
    <row r="704" spans="2:9" x14ac:dyDescent="0.4">
      <c r="B704">
        <v>662</v>
      </c>
      <c r="C704" s="40">
        <v>193000</v>
      </c>
      <c r="D704" s="32">
        <f t="shared" si="82"/>
        <v>1.8729788000000002E-5</v>
      </c>
      <c r="E704" s="31">
        <f t="shared" si="83"/>
        <v>125.24830489924807</v>
      </c>
      <c r="F704" s="41">
        <v>0.28999999999999998</v>
      </c>
      <c r="G704" s="31">
        <f t="shared" si="84"/>
        <v>3268.6381858140849</v>
      </c>
      <c r="H704" s="31">
        <f t="shared" si="85"/>
        <v>3143.3898809148368</v>
      </c>
      <c r="I704" s="34">
        <f t="shared" si="86"/>
        <v>662</v>
      </c>
    </row>
    <row r="705" spans="2:9" x14ac:dyDescent="0.4">
      <c r="B705">
        <v>663</v>
      </c>
      <c r="C705" s="40">
        <v>193000</v>
      </c>
      <c r="D705" s="32">
        <f t="shared" si="82"/>
        <v>1.8733262000000002E-5</v>
      </c>
      <c r="E705" s="31">
        <f t="shared" si="83"/>
        <v>125.12182970392337</v>
      </c>
      <c r="F705" s="41">
        <v>0.28999999999999998</v>
      </c>
      <c r="G705" s="31">
        <f t="shared" si="84"/>
        <v>3274.3367337154928</v>
      </c>
      <c r="H705" s="31">
        <f t="shared" si="85"/>
        <v>3149.2149040115692</v>
      </c>
      <c r="I705" s="34">
        <f t="shared" si="86"/>
        <v>663</v>
      </c>
    </row>
    <row r="706" spans="2:9" x14ac:dyDescent="0.4">
      <c r="B706">
        <v>664</v>
      </c>
      <c r="C706" s="40">
        <v>193000</v>
      </c>
      <c r="D706" s="32">
        <f t="shared" si="82"/>
        <v>1.8736736000000002E-5</v>
      </c>
      <c r="E706" s="31">
        <f t="shared" si="83"/>
        <v>124.99491022028792</v>
      </c>
      <c r="F706" s="41">
        <v>0.28999999999999998</v>
      </c>
      <c r="G706" s="31">
        <f t="shared" si="84"/>
        <v>3280.0371702985917</v>
      </c>
      <c r="H706" s="31">
        <f t="shared" si="85"/>
        <v>3155.042260078304</v>
      </c>
      <c r="I706" s="34">
        <f t="shared" si="86"/>
        <v>664</v>
      </c>
    </row>
    <row r="707" spans="2:9" x14ac:dyDescent="0.4">
      <c r="B707">
        <v>665</v>
      </c>
      <c r="C707" s="40">
        <v>193000</v>
      </c>
      <c r="D707" s="32">
        <f t="shared" si="82"/>
        <v>1.8740210000000001E-5</v>
      </c>
      <c r="E707" s="31">
        <f t="shared" si="83"/>
        <v>124.86755100187497</v>
      </c>
      <c r="F707" s="41">
        <v>0.28999999999999998</v>
      </c>
      <c r="G707" s="31">
        <f t="shared" si="84"/>
        <v>3285.7394955633808</v>
      </c>
      <c r="H707" s="31">
        <f t="shared" si="85"/>
        <v>3160.8719445615061</v>
      </c>
      <c r="I707" s="34">
        <f t="shared" si="86"/>
        <v>665</v>
      </c>
    </row>
    <row r="708" spans="2:9" x14ac:dyDescent="0.4">
      <c r="B708">
        <v>666</v>
      </c>
      <c r="C708" s="40">
        <v>193000</v>
      </c>
      <c r="D708" s="32">
        <f t="shared" si="82"/>
        <v>1.8743684000000001E-5</v>
      </c>
      <c r="E708" s="31">
        <f t="shared" si="83"/>
        <v>124.73975665604803</v>
      </c>
      <c r="F708" s="41">
        <v>0.28999999999999998</v>
      </c>
      <c r="G708" s="31">
        <f t="shared" si="84"/>
        <v>3291.4437095098597</v>
      </c>
      <c r="H708" s="31">
        <f t="shared" si="85"/>
        <v>3166.7039528538116</v>
      </c>
      <c r="I708" s="34">
        <f t="shared" si="86"/>
        <v>666</v>
      </c>
    </row>
    <row r="709" spans="2:9" x14ac:dyDescent="0.4">
      <c r="B709">
        <v>667</v>
      </c>
      <c r="C709" s="40">
        <v>193000</v>
      </c>
      <c r="D709" s="32">
        <f t="shared" si="82"/>
        <v>1.8747158000000001E-5</v>
      </c>
      <c r="E709" s="31">
        <f t="shared" si="83"/>
        <v>124.61153184400314</v>
      </c>
      <c r="F709" s="41">
        <v>0.28999999999999998</v>
      </c>
      <c r="G709" s="31">
        <f t="shared" si="84"/>
        <v>3297.1498121380287</v>
      </c>
      <c r="H709" s="31">
        <f t="shared" si="85"/>
        <v>3172.5382802940258</v>
      </c>
      <c r="I709" s="34">
        <f t="shared" si="86"/>
        <v>667</v>
      </c>
    </row>
    <row r="710" spans="2:9" x14ac:dyDescent="0.4">
      <c r="B710">
        <v>668</v>
      </c>
      <c r="C710" s="40">
        <v>193000</v>
      </c>
      <c r="D710" s="32">
        <f t="shared" si="82"/>
        <v>1.8750632000000001E-5</v>
      </c>
      <c r="E710" s="31">
        <f t="shared" si="83"/>
        <v>124.4828812807682</v>
      </c>
      <c r="F710" s="41">
        <v>0.28999999999999998</v>
      </c>
      <c r="G710" s="31">
        <f t="shared" si="84"/>
        <v>3302.8578034478878</v>
      </c>
      <c r="H710" s="31">
        <f t="shared" si="85"/>
        <v>3178.3749221671196</v>
      </c>
      <c r="I710" s="34">
        <f t="shared" si="86"/>
        <v>668</v>
      </c>
    </row>
    <row r="711" spans="2:9" x14ac:dyDescent="0.4">
      <c r="B711">
        <v>669</v>
      </c>
      <c r="C711" s="40">
        <v>193000</v>
      </c>
      <c r="D711" s="32">
        <f t="shared" si="82"/>
        <v>1.8754106E-5</v>
      </c>
      <c r="E711" s="31">
        <f t="shared" si="83"/>
        <v>124.35380973520319</v>
      </c>
      <c r="F711" s="41">
        <v>0.28999999999999998</v>
      </c>
      <c r="G711" s="31">
        <f t="shared" si="84"/>
        <v>3308.5676834394371</v>
      </c>
      <c r="H711" s="31">
        <f t="shared" si="85"/>
        <v>3184.2138737042342</v>
      </c>
      <c r="I711" s="34">
        <f t="shared" si="86"/>
        <v>669</v>
      </c>
    </row>
    <row r="712" spans="2:9" x14ac:dyDescent="0.4">
      <c r="B712">
        <v>670</v>
      </c>
      <c r="C712" s="40">
        <v>193000</v>
      </c>
      <c r="D712" s="32">
        <f t="shared" si="82"/>
        <v>1.875758E-5</v>
      </c>
      <c r="E712" s="31">
        <f t="shared" si="83"/>
        <v>124.22432203000017</v>
      </c>
      <c r="F712" s="41">
        <v>0.28999999999999998</v>
      </c>
      <c r="G712" s="31">
        <f t="shared" si="84"/>
        <v>3314.2794521126762</v>
      </c>
      <c r="H712" s="31">
        <f t="shared" si="85"/>
        <v>3190.055130082676</v>
      </c>
      <c r="I712" s="34">
        <f t="shared" si="86"/>
        <v>670</v>
      </c>
    </row>
    <row r="713" spans="2:9" x14ac:dyDescent="0.4">
      <c r="B713">
        <v>671</v>
      </c>
      <c r="C713" s="40">
        <v>193000</v>
      </c>
      <c r="D713" s="32">
        <f t="shared" si="82"/>
        <v>1.8761054E-5</v>
      </c>
      <c r="E713" s="31">
        <f t="shared" si="83"/>
        <v>124.09442304168306</v>
      </c>
      <c r="F713" s="41">
        <v>0.28999999999999998</v>
      </c>
      <c r="G713" s="31">
        <f t="shared" si="84"/>
        <v>3319.9931094676058</v>
      </c>
      <c r="H713" s="31">
        <f t="shared" si="85"/>
        <v>3195.8986864259227</v>
      </c>
      <c r="I713" s="34">
        <f t="shared" si="86"/>
        <v>671</v>
      </c>
    </row>
    <row r="714" spans="2:9" x14ac:dyDescent="0.4">
      <c r="B714">
        <v>672</v>
      </c>
      <c r="C714" s="40">
        <v>193000</v>
      </c>
      <c r="D714" s="32">
        <f t="shared" si="82"/>
        <v>1.8764528E-5</v>
      </c>
      <c r="E714" s="31">
        <f t="shared" si="83"/>
        <v>123.96411770060786</v>
      </c>
      <c r="F714" s="41">
        <v>0.28999999999999998</v>
      </c>
      <c r="G714" s="31">
        <f t="shared" si="84"/>
        <v>3325.7086555042256</v>
      </c>
      <c r="H714" s="31">
        <f t="shared" si="85"/>
        <v>3201.7445378036177</v>
      </c>
      <c r="I714" s="34">
        <f t="shared" si="86"/>
        <v>672</v>
      </c>
    </row>
    <row r="715" spans="2:9" x14ac:dyDescent="0.4">
      <c r="B715">
        <v>673</v>
      </c>
      <c r="C715" s="40">
        <v>193000</v>
      </c>
      <c r="D715" s="32">
        <f t="shared" si="82"/>
        <v>1.8768001999999999E-5</v>
      </c>
      <c r="E715" s="31">
        <f t="shared" si="83"/>
        <v>123.83341099096299</v>
      </c>
      <c r="F715" s="41">
        <v>0.28999999999999998</v>
      </c>
      <c r="G715" s="31">
        <f t="shared" si="84"/>
        <v>3331.4260902225355</v>
      </c>
      <c r="H715" s="31">
        <f t="shared" si="85"/>
        <v>3207.5926792315727</v>
      </c>
      <c r="I715" s="34">
        <f t="shared" si="86"/>
        <v>673</v>
      </c>
    </row>
    <row r="716" spans="2:9" x14ac:dyDescent="0.4">
      <c r="B716">
        <v>674</v>
      </c>
      <c r="C716" s="40">
        <v>193000</v>
      </c>
      <c r="D716" s="32">
        <f t="shared" si="82"/>
        <v>1.8771476000000002E-5</v>
      </c>
      <c r="E716" s="31">
        <f t="shared" si="83"/>
        <v>123.70230795076793</v>
      </c>
      <c r="F716" s="41">
        <v>0.28999999999999998</v>
      </c>
      <c r="G716" s="31">
        <f t="shared" si="84"/>
        <v>3337.1454136225357</v>
      </c>
      <c r="H716" s="31">
        <f t="shared" si="85"/>
        <v>3213.4431056717676</v>
      </c>
      <c r="I716" s="34">
        <f t="shared" si="86"/>
        <v>674</v>
      </c>
    </row>
    <row r="717" spans="2:9" x14ac:dyDescent="0.4">
      <c r="B717">
        <v>675</v>
      </c>
      <c r="C717" s="40">
        <v>193000</v>
      </c>
      <c r="D717" s="32">
        <f t="shared" si="82"/>
        <v>1.8774949999999999E-5</v>
      </c>
      <c r="E717" s="31">
        <f t="shared" si="83"/>
        <v>123.57081367187504</v>
      </c>
      <c r="F717" s="41">
        <v>0.28999999999999998</v>
      </c>
      <c r="G717" s="31">
        <f t="shared" si="84"/>
        <v>3342.866625704225</v>
      </c>
      <c r="H717" s="31">
        <f t="shared" si="85"/>
        <v>3219.2958120323501</v>
      </c>
      <c r="I717" s="34">
        <f t="shared" si="86"/>
        <v>675</v>
      </c>
    </row>
    <row r="718" spans="2:9" x14ac:dyDescent="0.4">
      <c r="B718">
        <v>676</v>
      </c>
      <c r="C718" s="40">
        <v>193000</v>
      </c>
      <c r="D718" s="32">
        <f t="shared" si="82"/>
        <v>1.8778424000000002E-5</v>
      </c>
      <c r="E718" s="31">
        <f t="shared" si="83"/>
        <v>123.43893329996797</v>
      </c>
      <c r="F718" s="41">
        <v>0.28999999999999998</v>
      </c>
      <c r="G718" s="31">
        <f t="shared" si="84"/>
        <v>3348.5897264676059</v>
      </c>
      <c r="H718" s="31">
        <f t="shared" si="85"/>
        <v>3225.1507931676379</v>
      </c>
      <c r="I718" s="34">
        <f t="shared" si="86"/>
        <v>676</v>
      </c>
    </row>
    <row r="719" spans="2:9" x14ac:dyDescent="0.4">
      <c r="B719">
        <v>677</v>
      </c>
      <c r="C719" s="40">
        <v>193000</v>
      </c>
      <c r="D719" s="32">
        <f t="shared" si="82"/>
        <v>1.8781898000000002E-5</v>
      </c>
      <c r="E719" s="31">
        <f t="shared" si="83"/>
        <v>123.30667203456289</v>
      </c>
      <c r="F719" s="41">
        <v>0.28999999999999998</v>
      </c>
      <c r="G719" s="31">
        <f t="shared" si="84"/>
        <v>3354.3147159126765</v>
      </c>
      <c r="H719" s="31">
        <f t="shared" si="85"/>
        <v>3231.0080438781138</v>
      </c>
      <c r="I719" s="34">
        <f t="shared" si="86"/>
        <v>677</v>
      </c>
    </row>
    <row r="720" spans="2:9" x14ac:dyDescent="0.4">
      <c r="B720">
        <v>678</v>
      </c>
      <c r="C720" s="40">
        <v>193000</v>
      </c>
      <c r="D720" s="32">
        <f t="shared" si="82"/>
        <v>1.8785372000000002E-5</v>
      </c>
      <c r="E720" s="31">
        <f t="shared" si="83"/>
        <v>123.17403512900785</v>
      </c>
      <c r="F720" s="41">
        <v>0.28999999999999998</v>
      </c>
      <c r="G720" s="31">
        <f t="shared" si="84"/>
        <v>3360.0415940394369</v>
      </c>
      <c r="H720" s="31">
        <f t="shared" si="85"/>
        <v>3236.8675589104291</v>
      </c>
      <c r="I720" s="34">
        <f t="shared" si="86"/>
        <v>678</v>
      </c>
    </row>
    <row r="721" spans="2:9" x14ac:dyDescent="0.4">
      <c r="B721">
        <v>679</v>
      </c>
      <c r="C721" s="40">
        <v>193000</v>
      </c>
      <c r="D721" s="32">
        <f t="shared" si="82"/>
        <v>1.8788846000000001E-5</v>
      </c>
      <c r="E721" s="31">
        <f t="shared" si="83"/>
        <v>123.04102789048295</v>
      </c>
      <c r="F721" s="41">
        <v>0.28999999999999998</v>
      </c>
      <c r="G721" s="31">
        <f t="shared" si="84"/>
        <v>3365.7703608478873</v>
      </c>
      <c r="H721" s="31">
        <f t="shared" si="85"/>
        <v>3242.7293329574045</v>
      </c>
      <c r="I721" s="34">
        <f t="shared" si="86"/>
        <v>679</v>
      </c>
    </row>
    <row r="722" spans="2:9" x14ac:dyDescent="0.4">
      <c r="B722">
        <v>680</v>
      </c>
      <c r="C722" s="40">
        <v>193000</v>
      </c>
      <c r="D722" s="32">
        <f t="shared" si="82"/>
        <v>1.8792320000000001E-5</v>
      </c>
      <c r="E722" s="31">
        <f t="shared" si="83"/>
        <v>122.90765567999995</v>
      </c>
      <c r="F722" s="41">
        <v>0.28999999999999998</v>
      </c>
      <c r="G722" s="31">
        <f t="shared" si="84"/>
        <v>3371.501016338028</v>
      </c>
      <c r="H722" s="31">
        <f t="shared" si="85"/>
        <v>3248.5933606580279</v>
      </c>
      <c r="I722" s="34">
        <f t="shared" si="86"/>
        <v>680</v>
      </c>
    </row>
    <row r="723" spans="2:9" x14ac:dyDescent="0.4">
      <c r="B723">
        <v>681</v>
      </c>
      <c r="C723" s="40">
        <v>193000</v>
      </c>
      <c r="D723" s="32">
        <f t="shared" si="82"/>
        <v>1.8795794000000001E-5</v>
      </c>
      <c r="E723" s="31">
        <f t="shared" si="83"/>
        <v>122.77392391240312</v>
      </c>
      <c r="F723" s="41">
        <v>0.28999999999999998</v>
      </c>
      <c r="G723" s="31">
        <f t="shared" si="84"/>
        <v>3377.2335605098597</v>
      </c>
      <c r="H723" s="31">
        <f t="shared" si="85"/>
        <v>3254.4596365974567</v>
      </c>
      <c r="I723" s="34">
        <f t="shared" si="86"/>
        <v>681</v>
      </c>
    </row>
    <row r="724" spans="2:9" x14ac:dyDescent="0.4">
      <c r="B724">
        <v>682</v>
      </c>
      <c r="C724" s="40">
        <v>193000</v>
      </c>
      <c r="D724" s="32">
        <f t="shared" si="82"/>
        <v>1.8799268000000001E-5</v>
      </c>
      <c r="E724" s="31">
        <f t="shared" si="83"/>
        <v>122.63983805636815</v>
      </c>
      <c r="F724" s="41">
        <v>0.28999999999999998</v>
      </c>
      <c r="G724" s="31">
        <f t="shared" si="84"/>
        <v>3382.9679933633806</v>
      </c>
      <c r="H724" s="31">
        <f t="shared" si="85"/>
        <v>3260.3281553070124</v>
      </c>
      <c r="I724" s="34">
        <f t="shared" si="86"/>
        <v>682</v>
      </c>
    </row>
    <row r="725" spans="2:9" x14ac:dyDescent="0.4">
      <c r="B725">
        <v>683</v>
      </c>
      <c r="C725" s="40">
        <v>193000</v>
      </c>
      <c r="D725" s="32">
        <f t="shared" si="82"/>
        <v>1.8802742E-5</v>
      </c>
      <c r="E725" s="31">
        <f t="shared" si="83"/>
        <v>122.50540363440302</v>
      </c>
      <c r="F725" s="41">
        <v>0.28999999999999998</v>
      </c>
      <c r="G725" s="31">
        <f t="shared" si="84"/>
        <v>3388.7043148985922</v>
      </c>
      <c r="H725" s="31">
        <f t="shared" si="85"/>
        <v>3266.1989112641891</v>
      </c>
      <c r="I725" s="34">
        <f t="shared" si="86"/>
        <v>683</v>
      </c>
    </row>
    <row r="726" spans="2:9" x14ac:dyDescent="0.4">
      <c r="B726">
        <v>684</v>
      </c>
      <c r="C726" s="40">
        <v>193000</v>
      </c>
      <c r="D726" s="32">
        <f t="shared" si="82"/>
        <v>1.8806216E-5</v>
      </c>
      <c r="E726" s="31">
        <f t="shared" si="83"/>
        <v>122.37062622284827</v>
      </c>
      <c r="F726" s="41">
        <v>0.28999999999999998</v>
      </c>
      <c r="G726" s="31">
        <f t="shared" si="84"/>
        <v>3394.442525115493</v>
      </c>
      <c r="H726" s="31">
        <f t="shared" si="85"/>
        <v>3272.0718988926446</v>
      </c>
      <c r="I726" s="34">
        <f t="shared" si="86"/>
        <v>684</v>
      </c>
    </row>
    <row r="727" spans="2:9" x14ac:dyDescent="0.4">
      <c r="B727">
        <v>685</v>
      </c>
      <c r="C727" s="40">
        <v>193000</v>
      </c>
      <c r="D727" s="32">
        <f t="shared" si="82"/>
        <v>1.880969E-5</v>
      </c>
      <c r="E727" s="31">
        <f t="shared" si="83"/>
        <v>122.23551145187491</v>
      </c>
      <c r="F727" s="41">
        <v>0.28999999999999998</v>
      </c>
      <c r="G727" s="31">
        <f t="shared" si="84"/>
        <v>3400.1826240140849</v>
      </c>
      <c r="H727" s="31">
        <f t="shared" si="85"/>
        <v>3277.9471125622099</v>
      </c>
      <c r="I727" s="34">
        <f t="shared" si="86"/>
        <v>685</v>
      </c>
    </row>
    <row r="728" spans="2:9" x14ac:dyDescent="0.4">
      <c r="B728">
        <v>686</v>
      </c>
      <c r="C728" s="40">
        <v>193000</v>
      </c>
      <c r="D728" s="32">
        <f t="shared" si="82"/>
        <v>1.8813164E-5</v>
      </c>
      <c r="E728" s="31">
        <f t="shared" si="83"/>
        <v>122.10006500548786</v>
      </c>
      <c r="F728" s="41">
        <v>0.28999999999999998</v>
      </c>
      <c r="G728" s="31">
        <f t="shared" si="84"/>
        <v>3405.9246115943661</v>
      </c>
      <c r="H728" s="31">
        <f t="shared" si="85"/>
        <v>3283.8245465888781</v>
      </c>
      <c r="I728" s="34">
        <f t="shared" si="86"/>
        <v>686</v>
      </c>
    </row>
    <row r="729" spans="2:9" x14ac:dyDescent="0.4">
      <c r="B729">
        <v>687</v>
      </c>
      <c r="C729" s="40">
        <v>193000</v>
      </c>
      <c r="D729" s="32">
        <f t="shared" si="82"/>
        <v>1.8816637999999999E-5</v>
      </c>
      <c r="E729" s="31">
        <f t="shared" si="83"/>
        <v>121.96429262152276</v>
      </c>
      <c r="F729" s="41">
        <v>0.28999999999999998</v>
      </c>
      <c r="G729" s="31">
        <f t="shared" si="84"/>
        <v>3411.6684878563378</v>
      </c>
      <c r="H729" s="31">
        <f t="shared" si="85"/>
        <v>3289.704195234815</v>
      </c>
      <c r="I729" s="34">
        <f t="shared" si="86"/>
        <v>687</v>
      </c>
    </row>
    <row r="730" spans="2:9" x14ac:dyDescent="0.4">
      <c r="B730">
        <v>688</v>
      </c>
      <c r="C730" s="40">
        <v>193000</v>
      </c>
      <c r="D730" s="32">
        <f t="shared" si="82"/>
        <v>1.8820111999999999E-5</v>
      </c>
      <c r="E730" s="31">
        <f t="shared" si="83"/>
        <v>121.828200091648</v>
      </c>
      <c r="F730" s="41">
        <v>0.28999999999999998</v>
      </c>
      <c r="G730" s="31">
        <f t="shared" si="84"/>
        <v>3417.4142527999998</v>
      </c>
      <c r="H730" s="31">
        <f t="shared" si="85"/>
        <v>3295.5860527083519</v>
      </c>
      <c r="I730" s="34">
        <f t="shared" si="86"/>
        <v>688</v>
      </c>
    </row>
    <row r="731" spans="2:9" x14ac:dyDescent="0.4">
      <c r="B731">
        <v>689</v>
      </c>
      <c r="C731" s="40">
        <v>193000</v>
      </c>
      <c r="D731" s="32">
        <f t="shared" si="82"/>
        <v>1.8823586000000002E-5</v>
      </c>
      <c r="E731" s="31">
        <f t="shared" si="83"/>
        <v>121.69179326136316</v>
      </c>
      <c r="F731" s="41">
        <v>0.28999999999999998</v>
      </c>
      <c r="G731" s="31">
        <f t="shared" si="84"/>
        <v>3423.1619064253523</v>
      </c>
      <c r="H731" s="31">
        <f t="shared" si="85"/>
        <v>3301.470113163989</v>
      </c>
      <c r="I731" s="34">
        <f t="shared" si="86"/>
        <v>689</v>
      </c>
    </row>
    <row r="732" spans="2:9" x14ac:dyDescent="0.4">
      <c r="B732">
        <v>690</v>
      </c>
      <c r="C732" s="40">
        <v>193000</v>
      </c>
      <c r="D732" s="32">
        <f t="shared" si="82"/>
        <v>1.8827060000000002E-5</v>
      </c>
      <c r="E732" s="31">
        <f t="shared" si="83"/>
        <v>121.55507803000012</v>
      </c>
      <c r="F732" s="41">
        <v>0.28999999999999998</v>
      </c>
      <c r="G732" s="31">
        <f t="shared" si="84"/>
        <v>3428.911448732395</v>
      </c>
      <c r="H732" s="31">
        <f t="shared" si="85"/>
        <v>3307.356370702395</v>
      </c>
      <c r="I732" s="34">
        <f t="shared" si="86"/>
        <v>690</v>
      </c>
    </row>
    <row r="733" spans="2:9" x14ac:dyDescent="0.4">
      <c r="B733">
        <v>691</v>
      </c>
      <c r="C733" s="40">
        <v>193000</v>
      </c>
      <c r="D733" s="32">
        <f t="shared" si="82"/>
        <v>1.8830534000000002E-5</v>
      </c>
      <c r="E733" s="31">
        <f t="shared" si="83"/>
        <v>121.41806035072307</v>
      </c>
      <c r="F733" s="41">
        <v>0.28999999999999998</v>
      </c>
      <c r="G733" s="31">
        <f t="shared" si="84"/>
        <v>3434.6628797211274</v>
      </c>
      <c r="H733" s="31">
        <f t="shared" si="85"/>
        <v>3313.2448193704045</v>
      </c>
      <c r="I733" s="34">
        <f t="shared" si="86"/>
        <v>691</v>
      </c>
    </row>
    <row r="734" spans="2:9" x14ac:dyDescent="0.4">
      <c r="B734">
        <v>692</v>
      </c>
      <c r="C734" s="40">
        <v>193000</v>
      </c>
      <c r="D734" s="32">
        <f t="shared" si="82"/>
        <v>1.8834008000000002E-5</v>
      </c>
      <c r="E734" s="31">
        <f t="shared" si="83"/>
        <v>121.28074623052805</v>
      </c>
      <c r="F734" s="41">
        <v>0.28999999999999998</v>
      </c>
      <c r="G734" s="31">
        <f t="shared" si="84"/>
        <v>3440.4161993915495</v>
      </c>
      <c r="H734" s="31">
        <f t="shared" si="85"/>
        <v>3319.1354531610214</v>
      </c>
      <c r="I734" s="34">
        <f t="shared" si="86"/>
        <v>692</v>
      </c>
    </row>
    <row r="735" spans="2:9" x14ac:dyDescent="0.4">
      <c r="B735">
        <v>693</v>
      </c>
      <c r="C735" s="40">
        <v>193000</v>
      </c>
      <c r="D735" s="32">
        <f t="shared" si="82"/>
        <v>1.8837482000000001E-5</v>
      </c>
      <c r="E735" s="31">
        <f t="shared" si="83"/>
        <v>121.1431417302432</v>
      </c>
      <c r="F735" s="41">
        <v>0.28999999999999998</v>
      </c>
      <c r="G735" s="31">
        <f t="shared" si="84"/>
        <v>3446.1714077436627</v>
      </c>
      <c r="H735" s="31">
        <f t="shared" si="85"/>
        <v>3325.0282660134194</v>
      </c>
      <c r="I735" s="34">
        <f t="shared" si="86"/>
        <v>693</v>
      </c>
    </row>
    <row r="736" spans="2:9" x14ac:dyDescent="0.4">
      <c r="B736">
        <v>694</v>
      </c>
      <c r="C736" s="40">
        <v>193000</v>
      </c>
      <c r="D736" s="32">
        <f t="shared" si="82"/>
        <v>1.8840956000000001E-5</v>
      </c>
      <c r="E736" s="31">
        <f t="shared" si="83"/>
        <v>121.00525296452804</v>
      </c>
      <c r="F736" s="41">
        <v>0.28999999999999998</v>
      </c>
      <c r="G736" s="31">
        <f t="shared" si="84"/>
        <v>3451.9285047774652</v>
      </c>
      <c r="H736" s="31">
        <f t="shared" si="85"/>
        <v>3330.923251812937</v>
      </c>
      <c r="I736" s="34">
        <f t="shared" si="86"/>
        <v>694</v>
      </c>
    </row>
    <row r="737" spans="2:9" x14ac:dyDescent="0.4">
      <c r="B737">
        <v>695</v>
      </c>
      <c r="C737" s="40">
        <v>193000</v>
      </c>
      <c r="D737" s="32">
        <f t="shared" si="82"/>
        <v>1.8844430000000001E-5</v>
      </c>
      <c r="E737" s="31">
        <f t="shared" si="83"/>
        <v>120.86708610187509</v>
      </c>
      <c r="F737" s="41">
        <v>0.28999999999999998</v>
      </c>
      <c r="G737" s="31">
        <f t="shared" si="84"/>
        <v>3457.6874904929582</v>
      </c>
      <c r="H737" s="31">
        <f t="shared" si="85"/>
        <v>3336.8204043910832</v>
      </c>
      <c r="I737" s="34">
        <f t="shared" si="86"/>
        <v>695</v>
      </c>
    </row>
    <row r="738" spans="2:9" x14ac:dyDescent="0.4">
      <c r="B738">
        <v>696</v>
      </c>
      <c r="C738" s="40">
        <v>193000</v>
      </c>
      <c r="D738" s="32">
        <f t="shared" si="82"/>
        <v>1.8847904000000001E-5</v>
      </c>
      <c r="E738" s="31">
        <f t="shared" si="83"/>
        <v>120.72864736460804</v>
      </c>
      <c r="F738" s="41">
        <v>0.28999999999999998</v>
      </c>
      <c r="G738" s="31">
        <f t="shared" si="84"/>
        <v>3463.448364890141</v>
      </c>
      <c r="H738" s="31">
        <f t="shared" si="85"/>
        <v>3342.7197175255328</v>
      </c>
      <c r="I738" s="34">
        <f t="shared" si="86"/>
        <v>696</v>
      </c>
    </row>
    <row r="739" spans="2:9" x14ac:dyDescent="0.4">
      <c r="B739">
        <v>697</v>
      </c>
      <c r="C739" s="40">
        <v>193000</v>
      </c>
      <c r="D739" s="32">
        <f t="shared" si="82"/>
        <v>1.8851378E-5</v>
      </c>
      <c r="E739" s="31">
        <f t="shared" si="83"/>
        <v>120.58994302888311</v>
      </c>
      <c r="F739" s="41">
        <v>0.28999999999999998</v>
      </c>
      <c r="G739" s="31">
        <f t="shared" si="84"/>
        <v>3469.2111279690139</v>
      </c>
      <c r="H739" s="31">
        <f t="shared" si="85"/>
        <v>3348.6211849401307</v>
      </c>
      <c r="I739" s="34">
        <f t="shared" si="86"/>
        <v>697</v>
      </c>
    </row>
    <row r="740" spans="2:9" x14ac:dyDescent="0.4">
      <c r="B740">
        <v>698</v>
      </c>
      <c r="C740" s="40">
        <v>193000</v>
      </c>
      <c r="D740" s="32">
        <f t="shared" si="82"/>
        <v>1.8854852E-5</v>
      </c>
      <c r="E740" s="31">
        <f t="shared" si="83"/>
        <v>120.45097942468794</v>
      </c>
      <c r="F740" s="41">
        <v>0.28999999999999998</v>
      </c>
      <c r="G740" s="31">
        <f t="shared" si="84"/>
        <v>3474.9757797295779</v>
      </c>
      <c r="H740" s="31">
        <f t="shared" si="85"/>
        <v>3354.5248003048901</v>
      </c>
      <c r="I740" s="34">
        <f t="shared" si="86"/>
        <v>698</v>
      </c>
    </row>
    <row r="741" spans="2:9" x14ac:dyDescent="0.4">
      <c r="B741">
        <v>699</v>
      </c>
      <c r="C741" s="40">
        <v>193000</v>
      </c>
      <c r="D741" s="32">
        <f t="shared" si="82"/>
        <v>1.8858326E-5</v>
      </c>
      <c r="E741" s="31">
        <f t="shared" si="83"/>
        <v>120.31176293584269</v>
      </c>
      <c r="F741" s="41">
        <v>0.28999999999999998</v>
      </c>
      <c r="G741" s="31">
        <f t="shared" si="84"/>
        <v>3480.7423201718311</v>
      </c>
      <c r="H741" s="31">
        <f t="shared" si="85"/>
        <v>3360.4305572359885</v>
      </c>
      <c r="I741" s="34">
        <f t="shared" si="86"/>
        <v>699</v>
      </c>
    </row>
    <row r="742" spans="2:9" x14ac:dyDescent="0.4">
      <c r="B742">
        <v>700</v>
      </c>
      <c r="C742" s="40">
        <v>193000</v>
      </c>
      <c r="D742" s="32">
        <f t="shared" si="82"/>
        <v>1.88618E-5</v>
      </c>
      <c r="E742" s="31">
        <f t="shared" si="83"/>
        <v>120.17229999999984</v>
      </c>
      <c r="F742" s="41">
        <v>0.28999999999999998</v>
      </c>
      <c r="G742" s="31">
        <f t="shared" si="84"/>
        <v>3486.5107492957745</v>
      </c>
      <c r="H742" s="31">
        <f t="shared" si="85"/>
        <v>3366.3384492957748</v>
      </c>
      <c r="I742" s="34">
        <f t="shared" si="86"/>
        <v>700</v>
      </c>
    </row>
    <row r="743" spans="2:9" x14ac:dyDescent="0.4">
      <c r="B743">
        <v>701</v>
      </c>
      <c r="C743" s="40">
        <v>193000</v>
      </c>
      <c r="D743" s="32">
        <f t="shared" si="82"/>
        <v>1.8865273999999999E-5</v>
      </c>
      <c r="E743" s="31">
        <f t="shared" si="83"/>
        <v>120.03259710864302</v>
      </c>
      <c r="F743" s="41">
        <v>0.28999999999999998</v>
      </c>
      <c r="G743" s="31">
        <f t="shared" si="84"/>
        <v>3492.2810671014081</v>
      </c>
      <c r="H743" s="31">
        <f t="shared" si="85"/>
        <v>3372.248469992765</v>
      </c>
      <c r="I743" s="34">
        <f t="shared" si="86"/>
        <v>701</v>
      </c>
    </row>
    <row r="744" spans="2:9" x14ac:dyDescent="0.4">
      <c r="B744">
        <v>702</v>
      </c>
      <c r="C744" s="40">
        <v>193000</v>
      </c>
      <c r="D744" s="32">
        <f t="shared" si="82"/>
        <v>1.8868748000000002E-5</v>
      </c>
      <c r="E744" s="31">
        <f t="shared" si="83"/>
        <v>119.89266080708796</v>
      </c>
      <c r="F744" s="41">
        <v>0.28999999999999998</v>
      </c>
      <c r="G744" s="31">
        <f t="shared" si="84"/>
        <v>3498.0532735887332</v>
      </c>
      <c r="H744" s="31">
        <f t="shared" si="85"/>
        <v>3378.1606127816453</v>
      </c>
      <c r="I744" s="34">
        <f t="shared" si="86"/>
        <v>702</v>
      </c>
    </row>
    <row r="745" spans="2:9" x14ac:dyDescent="0.4">
      <c r="B745">
        <v>703</v>
      </c>
      <c r="C745" s="40">
        <v>193000</v>
      </c>
      <c r="D745" s="32">
        <f t="shared" si="82"/>
        <v>1.8872221999999999E-5</v>
      </c>
      <c r="E745" s="31">
        <f t="shared" si="83"/>
        <v>119.75249769448294</v>
      </c>
      <c r="F745" s="41">
        <v>0.28999999999999998</v>
      </c>
      <c r="G745" s="31">
        <f t="shared" si="84"/>
        <v>3503.8273687577466</v>
      </c>
      <c r="H745" s="31">
        <f t="shared" si="85"/>
        <v>3384.0748710632638</v>
      </c>
      <c r="I745" s="34">
        <f t="shared" si="86"/>
        <v>703</v>
      </c>
    </row>
    <row r="746" spans="2:9" x14ac:dyDescent="0.4">
      <c r="B746">
        <v>704</v>
      </c>
      <c r="C746" s="40">
        <v>193000</v>
      </c>
      <c r="D746" s="32">
        <f t="shared" si="82"/>
        <v>1.8875696000000002E-5</v>
      </c>
      <c r="E746" s="31">
        <f t="shared" si="83"/>
        <v>119.61211442380784</v>
      </c>
      <c r="F746" s="41">
        <v>0.28999999999999998</v>
      </c>
      <c r="G746" s="31">
        <f t="shared" si="84"/>
        <v>3509.6033526084511</v>
      </c>
      <c r="H746" s="31">
        <f t="shared" si="85"/>
        <v>3389.9912381846434</v>
      </c>
      <c r="I746" s="34">
        <f t="shared" si="86"/>
        <v>704</v>
      </c>
    </row>
    <row r="747" spans="2:9" x14ac:dyDescent="0.4">
      <c r="B747">
        <v>705</v>
      </c>
      <c r="C747" s="40">
        <v>193000</v>
      </c>
      <c r="D747" s="32">
        <f t="shared" si="82"/>
        <v>1.8879170000000002E-5</v>
      </c>
      <c r="E747" s="31">
        <f t="shared" si="83"/>
        <v>119.47151770187486</v>
      </c>
      <c r="F747" s="41">
        <v>0.28999999999999998</v>
      </c>
      <c r="G747" s="31">
        <f t="shared" si="84"/>
        <v>3515.3812251408453</v>
      </c>
      <c r="H747" s="31">
        <f t="shared" si="85"/>
        <v>3395.9097074389706</v>
      </c>
      <c r="I747" s="34">
        <f t="shared" si="86"/>
        <v>705</v>
      </c>
    </row>
    <row r="748" spans="2:9" x14ac:dyDescent="0.4">
      <c r="B748">
        <v>706</v>
      </c>
      <c r="C748" s="40">
        <v>193000</v>
      </c>
      <c r="D748" s="32">
        <f t="shared" si="82"/>
        <v>1.8882644000000001E-5</v>
      </c>
      <c r="E748" s="31">
        <f t="shared" si="83"/>
        <v>119.33071428932772</v>
      </c>
      <c r="F748" s="41">
        <v>0.28999999999999998</v>
      </c>
      <c r="G748" s="31">
        <f t="shared" si="84"/>
        <v>3521.1609863549302</v>
      </c>
      <c r="H748" s="31">
        <f t="shared" si="85"/>
        <v>3401.8302720656025</v>
      </c>
      <c r="I748" s="34">
        <f t="shared" si="86"/>
        <v>706</v>
      </c>
    </row>
    <row r="749" spans="2:9" x14ac:dyDescent="0.4">
      <c r="B749">
        <v>707</v>
      </c>
      <c r="C749" s="40">
        <v>193000</v>
      </c>
      <c r="D749" s="32">
        <f t="shared" si="82"/>
        <v>1.8886118000000001E-5</v>
      </c>
      <c r="E749" s="31">
        <f t="shared" si="83"/>
        <v>119.18971100064323</v>
      </c>
      <c r="F749" s="41">
        <v>0.28999999999999998</v>
      </c>
      <c r="G749" s="31">
        <f t="shared" si="84"/>
        <v>3526.9426362507047</v>
      </c>
      <c r="H749" s="31">
        <f t="shared" si="85"/>
        <v>3407.7529252500617</v>
      </c>
      <c r="I749" s="34">
        <f t="shared" si="86"/>
        <v>707</v>
      </c>
    </row>
    <row r="750" spans="2:9" x14ac:dyDescent="0.4">
      <c r="B750">
        <v>708</v>
      </c>
      <c r="C750" s="40">
        <v>193000</v>
      </c>
      <c r="D750" s="32">
        <f t="shared" si="82"/>
        <v>1.8889592000000001E-5</v>
      </c>
      <c r="E750" s="31">
        <f t="shared" si="83"/>
        <v>119.04851470412814</v>
      </c>
      <c r="F750" s="41">
        <v>0.28999999999999998</v>
      </c>
      <c r="G750" s="31">
        <f t="shared" si="84"/>
        <v>3532.7261748281694</v>
      </c>
      <c r="H750" s="31">
        <f t="shared" si="85"/>
        <v>3413.6776601240413</v>
      </c>
      <c r="I750" s="34">
        <f t="shared" si="86"/>
        <v>708</v>
      </c>
    </row>
    <row r="751" spans="2:9" x14ac:dyDescent="0.4">
      <c r="B751">
        <v>709</v>
      </c>
      <c r="C751" s="40">
        <v>193000</v>
      </c>
      <c r="D751" s="32">
        <f t="shared" si="82"/>
        <v>1.8893066000000001E-5</v>
      </c>
      <c r="E751" s="31">
        <f t="shared" si="83"/>
        <v>118.90713232192252</v>
      </c>
      <c r="F751" s="41">
        <v>0.28999999999999998</v>
      </c>
      <c r="G751" s="31">
        <f t="shared" si="84"/>
        <v>3538.5116020873243</v>
      </c>
      <c r="H751" s="31">
        <f t="shared" si="85"/>
        <v>3419.6044697654015</v>
      </c>
      <c r="I751" s="34">
        <f t="shared" si="86"/>
        <v>709</v>
      </c>
    </row>
    <row r="752" spans="2:9" x14ac:dyDescent="0.4">
      <c r="B752">
        <v>710</v>
      </c>
      <c r="C752" s="40">
        <v>193000</v>
      </c>
      <c r="D752" s="32">
        <f t="shared" si="82"/>
        <v>1.8896540000000001E-5</v>
      </c>
      <c r="E752" s="31">
        <f t="shared" si="83"/>
        <v>118.76557082999989</v>
      </c>
      <c r="F752" s="41">
        <v>0.28999999999999998</v>
      </c>
      <c r="G752" s="31">
        <f t="shared" si="84"/>
        <v>3544.2989180281697</v>
      </c>
      <c r="H752" s="31">
        <f t="shared" si="85"/>
        <v>3425.5333471981698</v>
      </c>
      <c r="I752" s="34">
        <f t="shared" si="86"/>
        <v>710</v>
      </c>
    </row>
    <row r="753" spans="2:9" x14ac:dyDescent="0.4">
      <c r="B753">
        <v>711</v>
      </c>
      <c r="C753" s="40">
        <v>193000</v>
      </c>
      <c r="D753" s="32">
        <f t="shared" si="82"/>
        <v>1.8900014E-5</v>
      </c>
      <c r="E753" s="31">
        <f t="shared" si="83"/>
        <v>118.62383725816267</v>
      </c>
      <c r="F753" s="41">
        <v>0.28999999999999998</v>
      </c>
      <c r="G753" s="31">
        <f t="shared" si="84"/>
        <v>3550.0881226507045</v>
      </c>
      <c r="H753" s="31">
        <f t="shared" si="85"/>
        <v>3431.4642853925416</v>
      </c>
      <c r="I753" s="34">
        <f t="shared" si="86"/>
        <v>711</v>
      </c>
    </row>
    <row r="754" spans="2:9" x14ac:dyDescent="0.4">
      <c r="B754">
        <v>712</v>
      </c>
      <c r="C754" s="40">
        <v>193000</v>
      </c>
      <c r="D754" s="32">
        <f t="shared" si="82"/>
        <v>1.8903488E-5</v>
      </c>
      <c r="E754" s="31">
        <f t="shared" si="83"/>
        <v>118.48193869004808</v>
      </c>
      <c r="F754" s="41">
        <v>0.28999999999999998</v>
      </c>
      <c r="G754" s="31">
        <f t="shared" si="84"/>
        <v>3555.8792159549298</v>
      </c>
      <c r="H754" s="31">
        <f t="shared" si="85"/>
        <v>3437.3972772648817</v>
      </c>
      <c r="I754" s="34">
        <f t="shared" si="86"/>
        <v>712</v>
      </c>
    </row>
    <row r="755" spans="2:9" x14ac:dyDescent="0.4">
      <c r="B755">
        <v>713</v>
      </c>
      <c r="C755" s="40">
        <v>193000</v>
      </c>
      <c r="D755" s="32">
        <f t="shared" si="82"/>
        <v>1.8906962E-5</v>
      </c>
      <c r="E755" s="31">
        <f t="shared" si="83"/>
        <v>118.33988226312272</v>
      </c>
      <c r="F755" s="41">
        <v>0.28999999999999998</v>
      </c>
      <c r="G755" s="31">
        <f t="shared" si="84"/>
        <v>3561.6721979408449</v>
      </c>
      <c r="H755" s="31">
        <f t="shared" si="85"/>
        <v>3443.3323156777224</v>
      </c>
      <c r="I755" s="34">
        <f t="shared" si="86"/>
        <v>713</v>
      </c>
    </row>
    <row r="756" spans="2:9" x14ac:dyDescent="0.4">
      <c r="B756">
        <v>714</v>
      </c>
      <c r="C756" s="40">
        <v>193000</v>
      </c>
      <c r="D756" s="32">
        <f t="shared" si="82"/>
        <v>1.8910436E-5</v>
      </c>
      <c r="E756" s="31">
        <f t="shared" si="83"/>
        <v>118.19767516868797</v>
      </c>
      <c r="F756" s="41">
        <v>0.28999999999999998</v>
      </c>
      <c r="G756" s="31">
        <f t="shared" si="84"/>
        <v>3567.4670686084505</v>
      </c>
      <c r="H756" s="31">
        <f t="shared" si="85"/>
        <v>3449.2693934397626</v>
      </c>
      <c r="I756" s="34">
        <f t="shared" si="86"/>
        <v>714</v>
      </c>
    </row>
    <row r="757" spans="2:9" x14ac:dyDescent="0.4">
      <c r="B757">
        <v>715</v>
      </c>
      <c r="C757" s="40">
        <v>193000</v>
      </c>
      <c r="D757" s="32">
        <f t="shared" si="82"/>
        <v>1.8913909999999999E-5</v>
      </c>
      <c r="E757" s="31">
        <f t="shared" si="83"/>
        <v>118.05532465187503</v>
      </c>
      <c r="F757" s="41">
        <v>0.28999999999999998</v>
      </c>
      <c r="G757" s="31">
        <f t="shared" si="84"/>
        <v>3573.2638279577463</v>
      </c>
      <c r="H757" s="31">
        <f t="shared" si="85"/>
        <v>3455.2085033058711</v>
      </c>
      <c r="I757" s="34">
        <f t="shared" si="86"/>
        <v>715</v>
      </c>
    </row>
    <row r="758" spans="2:9" x14ac:dyDescent="0.4">
      <c r="B758">
        <v>716</v>
      </c>
      <c r="C758" s="40">
        <v>193000</v>
      </c>
      <c r="D758" s="32">
        <f t="shared" si="82"/>
        <v>1.8917383999999999E-5</v>
      </c>
      <c r="E758" s="31">
        <f t="shared" si="83"/>
        <v>117.91283801164764</v>
      </c>
      <c r="F758" s="41">
        <v>0.28999999999999998</v>
      </c>
      <c r="G758" s="31">
        <f t="shared" si="84"/>
        <v>3579.0624759887323</v>
      </c>
      <c r="H758" s="31">
        <f t="shared" si="85"/>
        <v>3461.1496379770847</v>
      </c>
      <c r="I758" s="34">
        <f t="shared" si="86"/>
        <v>716</v>
      </c>
    </row>
    <row r="759" spans="2:9" x14ac:dyDescent="0.4">
      <c r="B759">
        <v>717</v>
      </c>
      <c r="C759" s="40">
        <v>193000</v>
      </c>
      <c r="D759" s="32">
        <f t="shared" si="82"/>
        <v>1.8920858000000002E-5</v>
      </c>
      <c r="E759" s="31">
        <f t="shared" si="83"/>
        <v>117.77022260080275</v>
      </c>
      <c r="F759" s="41">
        <v>0.28999999999999998</v>
      </c>
      <c r="G759" s="31">
        <f t="shared" si="84"/>
        <v>3584.8630127014089</v>
      </c>
      <c r="H759" s="31">
        <f t="shared" si="85"/>
        <v>3467.0927901006062</v>
      </c>
      <c r="I759" s="34">
        <f t="shared" si="86"/>
        <v>717</v>
      </c>
    </row>
    <row r="760" spans="2:9" x14ac:dyDescent="0.4">
      <c r="B760">
        <v>718</v>
      </c>
      <c r="C760" s="40">
        <v>193000</v>
      </c>
      <c r="D760" s="32">
        <f t="shared" si="82"/>
        <v>1.8924332000000002E-5</v>
      </c>
      <c r="E760" s="31">
        <f t="shared" si="83"/>
        <v>117.62748582596805</v>
      </c>
      <c r="F760" s="41">
        <v>0.28999999999999998</v>
      </c>
      <c r="G760" s="31">
        <f t="shared" si="84"/>
        <v>3590.6654380957752</v>
      </c>
      <c r="H760" s="31">
        <f t="shared" si="85"/>
        <v>3473.0379522698072</v>
      </c>
      <c r="I760" s="34">
        <f t="shared" si="86"/>
        <v>718</v>
      </c>
    </row>
    <row r="761" spans="2:9" x14ac:dyDescent="0.4">
      <c r="B761">
        <v>719</v>
      </c>
      <c r="C761" s="40">
        <v>193000</v>
      </c>
      <c r="D761" s="32">
        <f t="shared" si="82"/>
        <v>1.8927806000000002E-5</v>
      </c>
      <c r="E761" s="31">
        <f t="shared" si="83"/>
        <v>117.48463514760283</v>
      </c>
      <c r="F761" s="41">
        <v>0.28999999999999998</v>
      </c>
      <c r="G761" s="31">
        <f t="shared" si="84"/>
        <v>3596.4697521718317</v>
      </c>
      <c r="H761" s="31">
        <f t="shared" si="85"/>
        <v>3478.9851170242291</v>
      </c>
      <c r="I761" s="34">
        <f t="shared" si="86"/>
        <v>719</v>
      </c>
    </row>
    <row r="762" spans="2:9" x14ac:dyDescent="0.4">
      <c r="B762">
        <v>720</v>
      </c>
      <c r="C762" s="40">
        <v>193000</v>
      </c>
      <c r="D762" s="32">
        <f t="shared" si="82"/>
        <v>1.8931280000000001E-5</v>
      </c>
      <c r="E762" s="31">
        <f t="shared" si="83"/>
        <v>117.34167807999984</v>
      </c>
      <c r="F762" s="41">
        <v>0.28999999999999998</v>
      </c>
      <c r="G762" s="31">
        <f t="shared" si="84"/>
        <v>3602.2759549295779</v>
      </c>
      <c r="H762" s="31">
        <f t="shared" si="85"/>
        <v>3484.9342768495781</v>
      </c>
      <c r="I762" s="34">
        <f t="shared" si="86"/>
        <v>720</v>
      </c>
    </row>
    <row r="763" spans="2:9" x14ac:dyDescent="0.4">
      <c r="B763">
        <v>721</v>
      </c>
      <c r="C763" s="40">
        <v>193000</v>
      </c>
      <c r="D763" s="32">
        <f t="shared" si="82"/>
        <v>1.8934754000000001E-5</v>
      </c>
      <c r="E763" s="31">
        <f t="shared" si="83"/>
        <v>117.19862219128277</v>
      </c>
      <c r="F763" s="41">
        <v>0.28999999999999998</v>
      </c>
      <c r="G763" s="31">
        <f t="shared" si="84"/>
        <v>3608.0840463690142</v>
      </c>
      <c r="H763" s="31">
        <f t="shared" si="85"/>
        <v>3490.8854241777317</v>
      </c>
      <c r="I763" s="34">
        <f t="shared" si="86"/>
        <v>721</v>
      </c>
    </row>
    <row r="764" spans="2:9" x14ac:dyDescent="0.4">
      <c r="B764">
        <v>722</v>
      </c>
      <c r="C764" s="40">
        <v>193000</v>
      </c>
      <c r="D764" s="32">
        <f t="shared" si="82"/>
        <v>1.8938228000000001E-5</v>
      </c>
      <c r="E764" s="31">
        <f t="shared" si="83"/>
        <v>117.05547510340784</v>
      </c>
      <c r="F764" s="41">
        <v>0.28999999999999998</v>
      </c>
      <c r="G764" s="31">
        <f t="shared" si="84"/>
        <v>3613.8940264901412</v>
      </c>
      <c r="H764" s="31">
        <f t="shared" si="85"/>
        <v>3496.8385513867333</v>
      </c>
      <c r="I764" s="34">
        <f t="shared" si="86"/>
        <v>722</v>
      </c>
    </row>
    <row r="765" spans="2:9" x14ac:dyDescent="0.4">
      <c r="B765">
        <v>723</v>
      </c>
      <c r="C765" s="40">
        <v>193000</v>
      </c>
      <c r="D765" s="32">
        <f t="shared" si="82"/>
        <v>1.8941702000000001E-5</v>
      </c>
      <c r="E765" s="31">
        <f t="shared" si="83"/>
        <v>116.9122444921627</v>
      </c>
      <c r="F765" s="41">
        <v>0.28999999999999998</v>
      </c>
      <c r="G765" s="31">
        <f t="shared" si="84"/>
        <v>3619.7058952929583</v>
      </c>
      <c r="H765" s="31">
        <f t="shared" si="85"/>
        <v>3502.7936508007956</v>
      </c>
      <c r="I765" s="34">
        <f t="shared" si="86"/>
        <v>723</v>
      </c>
    </row>
    <row r="766" spans="2:9" x14ac:dyDescent="0.4">
      <c r="B766">
        <v>724</v>
      </c>
      <c r="C766" s="40">
        <v>193000</v>
      </c>
      <c r="D766" s="32">
        <f t="shared" si="82"/>
        <v>1.8945176000000001E-5</v>
      </c>
      <c r="E766" s="31">
        <f t="shared" si="83"/>
        <v>116.76893808716795</v>
      </c>
      <c r="F766" s="41">
        <v>0.28999999999999998</v>
      </c>
      <c r="G766" s="31">
        <f t="shared" si="84"/>
        <v>3625.5196527774651</v>
      </c>
      <c r="H766" s="31">
        <f t="shared" si="85"/>
        <v>3508.7507146902972</v>
      </c>
      <c r="I766" s="34">
        <f t="shared" si="86"/>
        <v>724</v>
      </c>
    </row>
    <row r="767" spans="2:9" x14ac:dyDescent="0.4">
      <c r="B767">
        <v>725</v>
      </c>
      <c r="C767" s="40">
        <v>193000</v>
      </c>
      <c r="D767" s="32">
        <f t="shared" ref="D767:D830" si="87">(3.474*10^-9*B767+1.643*10^-5)</f>
        <v>1.894865E-5</v>
      </c>
      <c r="E767" s="31">
        <f t="shared" ref="E767:E830" si="88">(2.243*10^-9*B767^4-5.194*10^-6*B767^3+4.193*10^-3*B767^2-1.452*B767+325)</f>
        <v>116.62556367187494</v>
      </c>
      <c r="F767" s="41">
        <v>0.28999999999999998</v>
      </c>
      <c r="G767" s="31">
        <f t="shared" ref="G767:G830" si="89">C767*D767*(B767-$B$62)/(1-F767)</f>
        <v>3631.3352989436617</v>
      </c>
      <c r="H767" s="31">
        <f t="shared" ref="H767:H830" si="90">IF(G767&gt;E767,G767-E767,0)</f>
        <v>3514.7097352717865</v>
      </c>
      <c r="I767" s="34">
        <f t="shared" ref="I767:I830" si="91">IF(H767&gt;0,B767)</f>
        <v>725</v>
      </c>
    </row>
    <row r="768" spans="2:9" x14ac:dyDescent="0.4">
      <c r="B768">
        <v>726</v>
      </c>
      <c r="C768" s="40">
        <v>193000</v>
      </c>
      <c r="D768" s="32">
        <f t="shared" si="87"/>
        <v>1.8952124E-5</v>
      </c>
      <c r="E768" s="31">
        <f t="shared" si="88"/>
        <v>116.48212908356754</v>
      </c>
      <c r="F768" s="41">
        <v>0.28999999999999998</v>
      </c>
      <c r="G768" s="31">
        <f t="shared" si="89"/>
        <v>3637.1528337915493</v>
      </c>
      <c r="H768" s="31">
        <f t="shared" si="90"/>
        <v>3520.6707047079817</v>
      </c>
      <c r="I768" s="34">
        <f t="shared" si="91"/>
        <v>726</v>
      </c>
    </row>
    <row r="769" spans="2:9" x14ac:dyDescent="0.4">
      <c r="B769">
        <v>727</v>
      </c>
      <c r="C769" s="40">
        <v>193000</v>
      </c>
      <c r="D769" s="32">
        <f t="shared" si="87"/>
        <v>1.8955598E-5</v>
      </c>
      <c r="E769" s="31">
        <f t="shared" si="88"/>
        <v>116.33864221336307</v>
      </c>
      <c r="F769" s="41">
        <v>0.28999999999999998</v>
      </c>
      <c r="G769" s="31">
        <f t="shared" si="89"/>
        <v>3642.972257321127</v>
      </c>
      <c r="H769" s="31">
        <f t="shared" si="90"/>
        <v>3526.6336151077639</v>
      </c>
      <c r="I769" s="34">
        <f t="shared" si="91"/>
        <v>727</v>
      </c>
    </row>
    <row r="770" spans="2:9" x14ac:dyDescent="0.4">
      <c r="B770">
        <v>728</v>
      </c>
      <c r="C770" s="40">
        <v>193000</v>
      </c>
      <c r="D770" s="32">
        <f t="shared" si="87"/>
        <v>1.8959072E-5</v>
      </c>
      <c r="E770" s="31">
        <f t="shared" si="88"/>
        <v>116.19511100620775</v>
      </c>
      <c r="F770" s="41">
        <v>0.28999999999999998</v>
      </c>
      <c r="G770" s="31">
        <f t="shared" si="89"/>
        <v>3648.7935695323945</v>
      </c>
      <c r="H770" s="31">
        <f t="shared" si="90"/>
        <v>3532.5984585261867</v>
      </c>
      <c r="I770" s="34">
        <f t="shared" si="91"/>
        <v>728</v>
      </c>
    </row>
    <row r="771" spans="2:9" x14ac:dyDescent="0.4">
      <c r="B771">
        <v>729</v>
      </c>
      <c r="C771" s="40">
        <v>193000</v>
      </c>
      <c r="D771" s="32">
        <f t="shared" si="87"/>
        <v>1.8962545999999999E-5</v>
      </c>
      <c r="E771" s="31">
        <f t="shared" si="88"/>
        <v>116.05154346088307</v>
      </c>
      <c r="F771" s="41">
        <v>0.28999999999999998</v>
      </c>
      <c r="G771" s="31">
        <f t="shared" si="89"/>
        <v>3654.6167704253526</v>
      </c>
      <c r="H771" s="31">
        <f t="shared" si="90"/>
        <v>3538.5652269644697</v>
      </c>
      <c r="I771" s="34">
        <f t="shared" si="91"/>
        <v>729</v>
      </c>
    </row>
    <row r="772" spans="2:9" x14ac:dyDescent="0.4">
      <c r="B772">
        <v>730</v>
      </c>
      <c r="C772" s="40">
        <v>193000</v>
      </c>
      <c r="D772" s="32">
        <f t="shared" si="87"/>
        <v>1.8966020000000002E-5</v>
      </c>
      <c r="E772" s="31">
        <f t="shared" si="88"/>
        <v>115.90794762999985</v>
      </c>
      <c r="F772" s="41">
        <v>0.28999999999999998</v>
      </c>
      <c r="G772" s="31">
        <f t="shared" si="89"/>
        <v>3660.4418600000008</v>
      </c>
      <c r="H772" s="31">
        <f t="shared" si="90"/>
        <v>3544.533912370001</v>
      </c>
      <c r="I772" s="34">
        <f t="shared" si="91"/>
        <v>730</v>
      </c>
    </row>
    <row r="773" spans="2:9" x14ac:dyDescent="0.4">
      <c r="B773">
        <v>731</v>
      </c>
      <c r="C773" s="40">
        <v>193000</v>
      </c>
      <c r="D773" s="32">
        <f t="shared" si="87"/>
        <v>1.8969493999999999E-5</v>
      </c>
      <c r="E773" s="31">
        <f t="shared" si="88"/>
        <v>115.76433162000285</v>
      </c>
      <c r="F773" s="41">
        <v>0.28999999999999998</v>
      </c>
      <c r="G773" s="31">
        <f t="shared" si="89"/>
        <v>3666.2688382563374</v>
      </c>
      <c r="H773" s="31">
        <f t="shared" si="90"/>
        <v>3550.5045066363346</v>
      </c>
      <c r="I773" s="34">
        <f t="shared" si="91"/>
        <v>731</v>
      </c>
    </row>
    <row r="774" spans="2:9" x14ac:dyDescent="0.4">
      <c r="B774">
        <v>732</v>
      </c>
      <c r="C774" s="40">
        <v>193000</v>
      </c>
      <c r="D774" s="32">
        <f t="shared" si="87"/>
        <v>1.8972968000000002E-5</v>
      </c>
      <c r="E774" s="31">
        <f t="shared" si="88"/>
        <v>115.62070359116797</v>
      </c>
      <c r="F774" s="41">
        <v>0.28999999999999998</v>
      </c>
      <c r="G774" s="31">
        <f t="shared" si="89"/>
        <v>3672.0977051943664</v>
      </c>
      <c r="H774" s="31">
        <f t="shared" si="90"/>
        <v>3556.4770016031985</v>
      </c>
      <c r="I774" s="34">
        <f t="shared" si="91"/>
        <v>732</v>
      </c>
    </row>
    <row r="775" spans="2:9" x14ac:dyDescent="0.4">
      <c r="B775">
        <v>733</v>
      </c>
      <c r="C775" s="40">
        <v>193000</v>
      </c>
      <c r="D775" s="32">
        <f t="shared" si="87"/>
        <v>1.8976442000000002E-5</v>
      </c>
      <c r="E775" s="31">
        <f t="shared" si="88"/>
        <v>115.47707175760274</v>
      </c>
      <c r="F775" s="41">
        <v>0.28999999999999998</v>
      </c>
      <c r="G775" s="31">
        <f t="shared" si="89"/>
        <v>3677.9284608140847</v>
      </c>
      <c r="H775" s="31">
        <f t="shared" si="90"/>
        <v>3562.4513890564822</v>
      </c>
      <c r="I775" s="34">
        <f t="shared" si="91"/>
        <v>733</v>
      </c>
    </row>
    <row r="776" spans="2:9" x14ac:dyDescent="0.4">
      <c r="B776">
        <v>734</v>
      </c>
      <c r="C776" s="40">
        <v>193000</v>
      </c>
      <c r="D776" s="32">
        <f t="shared" si="87"/>
        <v>1.8979916000000001E-5</v>
      </c>
      <c r="E776" s="31">
        <f t="shared" si="88"/>
        <v>115.33344438724816</v>
      </c>
      <c r="F776" s="41">
        <v>0.28999999999999998</v>
      </c>
      <c r="G776" s="31">
        <f t="shared" si="89"/>
        <v>3683.7611051154936</v>
      </c>
      <c r="H776" s="31">
        <f t="shared" si="90"/>
        <v>3568.4276607282454</v>
      </c>
      <c r="I776" s="34">
        <f t="shared" si="91"/>
        <v>734</v>
      </c>
    </row>
    <row r="777" spans="2:9" x14ac:dyDescent="0.4">
      <c r="B777">
        <v>735</v>
      </c>
      <c r="C777" s="40">
        <v>193000</v>
      </c>
      <c r="D777" s="32">
        <f t="shared" si="87"/>
        <v>1.8983390000000001E-5</v>
      </c>
      <c r="E777" s="31">
        <f t="shared" si="88"/>
        <v>115.18982980187479</v>
      </c>
      <c r="F777" s="41">
        <v>0.28999999999999998</v>
      </c>
      <c r="G777" s="31">
        <f t="shared" si="89"/>
        <v>3689.5956380985917</v>
      </c>
      <c r="H777" s="31">
        <f t="shared" si="90"/>
        <v>3574.4058082967167</v>
      </c>
      <c r="I777" s="34">
        <f t="shared" si="91"/>
        <v>735</v>
      </c>
    </row>
    <row r="778" spans="2:9" x14ac:dyDescent="0.4">
      <c r="B778">
        <v>736</v>
      </c>
      <c r="C778" s="40">
        <v>193000</v>
      </c>
      <c r="D778" s="32">
        <f t="shared" si="87"/>
        <v>1.8986864000000001E-5</v>
      </c>
      <c r="E778" s="31">
        <f t="shared" si="88"/>
        <v>115.04623637708778</v>
      </c>
      <c r="F778" s="41">
        <v>0.28999999999999998</v>
      </c>
      <c r="G778" s="31">
        <f t="shared" si="89"/>
        <v>3695.4320597633805</v>
      </c>
      <c r="H778" s="31">
        <f t="shared" si="90"/>
        <v>3580.3858233862929</v>
      </c>
      <c r="I778" s="34">
        <f t="shared" si="91"/>
        <v>736</v>
      </c>
    </row>
    <row r="779" spans="2:9" x14ac:dyDescent="0.4">
      <c r="B779">
        <v>737</v>
      </c>
      <c r="C779" s="40">
        <v>193000</v>
      </c>
      <c r="D779" s="32">
        <f t="shared" si="87"/>
        <v>1.8990338000000001E-5</v>
      </c>
      <c r="E779" s="31">
        <f t="shared" si="88"/>
        <v>114.90267254232276</v>
      </c>
      <c r="F779" s="41">
        <v>0.28999999999999998</v>
      </c>
      <c r="G779" s="31">
        <f t="shared" si="89"/>
        <v>3701.270370109859</v>
      </c>
      <c r="H779" s="31">
        <f t="shared" si="90"/>
        <v>3586.3676975675362</v>
      </c>
      <c r="I779" s="34">
        <f t="shared" si="91"/>
        <v>737</v>
      </c>
    </row>
    <row r="780" spans="2:9" x14ac:dyDescent="0.4">
      <c r="B780">
        <v>738</v>
      </c>
      <c r="C780" s="40">
        <v>193000</v>
      </c>
      <c r="D780" s="32">
        <f t="shared" si="87"/>
        <v>1.8993812E-5</v>
      </c>
      <c r="E780" s="31">
        <f t="shared" si="88"/>
        <v>114.75914678084791</v>
      </c>
      <c r="F780" s="41">
        <v>0.28999999999999998</v>
      </c>
      <c r="G780" s="31">
        <f t="shared" si="89"/>
        <v>3707.110569138028</v>
      </c>
      <c r="H780" s="31">
        <f t="shared" si="90"/>
        <v>3592.3514223571801</v>
      </c>
      <c r="I780" s="34">
        <f t="shared" si="91"/>
        <v>738</v>
      </c>
    </row>
    <row r="781" spans="2:9" x14ac:dyDescent="0.4">
      <c r="B781">
        <v>739</v>
      </c>
      <c r="C781" s="40">
        <v>193000</v>
      </c>
      <c r="D781" s="32">
        <f t="shared" si="87"/>
        <v>1.8997286E-5</v>
      </c>
      <c r="E781" s="31">
        <f t="shared" si="88"/>
        <v>114.61566762976304</v>
      </c>
      <c r="F781" s="41">
        <v>0.28999999999999998</v>
      </c>
      <c r="G781" s="31">
        <f t="shared" si="89"/>
        <v>3712.9526568478882</v>
      </c>
      <c r="H781" s="31">
        <f t="shared" si="90"/>
        <v>3598.3369892181254</v>
      </c>
      <c r="I781" s="34">
        <f t="shared" si="91"/>
        <v>739</v>
      </c>
    </row>
    <row r="782" spans="2:9" x14ac:dyDescent="0.4">
      <c r="B782">
        <v>740</v>
      </c>
      <c r="C782" s="40">
        <v>193000</v>
      </c>
      <c r="D782" s="32">
        <f t="shared" si="87"/>
        <v>1.900076E-5</v>
      </c>
      <c r="E782" s="31">
        <f t="shared" si="88"/>
        <v>114.47224368000025</v>
      </c>
      <c r="F782" s="41">
        <v>0.28999999999999998</v>
      </c>
      <c r="G782" s="31">
        <f t="shared" si="89"/>
        <v>3718.7966332394367</v>
      </c>
      <c r="H782" s="31">
        <f t="shared" si="90"/>
        <v>3604.3243895594364</v>
      </c>
      <c r="I782" s="34">
        <f t="shared" si="91"/>
        <v>740</v>
      </c>
    </row>
    <row r="783" spans="2:9" x14ac:dyDescent="0.4">
      <c r="B783">
        <v>741</v>
      </c>
      <c r="C783" s="40">
        <v>193000</v>
      </c>
      <c r="D783" s="32">
        <f t="shared" si="87"/>
        <v>1.9004234E-5</v>
      </c>
      <c r="E783" s="31">
        <f t="shared" si="88"/>
        <v>114.32888357632305</v>
      </c>
      <c r="F783" s="41">
        <v>0.28999999999999998</v>
      </c>
      <c r="G783" s="31">
        <f t="shared" si="89"/>
        <v>3724.6424983126763</v>
      </c>
      <c r="H783" s="31">
        <f t="shared" si="90"/>
        <v>3610.313614736353</v>
      </c>
      <c r="I783" s="34">
        <f t="shared" si="91"/>
        <v>741</v>
      </c>
    </row>
    <row r="784" spans="2:9" x14ac:dyDescent="0.4">
      <c r="B784">
        <v>742</v>
      </c>
      <c r="C784" s="40">
        <v>193000</v>
      </c>
      <c r="D784" s="32">
        <f t="shared" si="87"/>
        <v>1.9007708E-5</v>
      </c>
      <c r="E784" s="31">
        <f t="shared" si="88"/>
        <v>114.18559601732818</v>
      </c>
      <c r="F784" s="41">
        <v>0.28999999999999998</v>
      </c>
      <c r="G784" s="31">
        <f t="shared" si="89"/>
        <v>3730.4902520676055</v>
      </c>
      <c r="H784" s="31">
        <f t="shared" si="90"/>
        <v>3616.3046560502771</v>
      </c>
      <c r="I784" s="34">
        <f t="shared" si="91"/>
        <v>742</v>
      </c>
    </row>
    <row r="785" spans="2:9" x14ac:dyDescent="0.4">
      <c r="B785">
        <v>743</v>
      </c>
      <c r="C785" s="40">
        <v>193000</v>
      </c>
      <c r="D785" s="32">
        <f t="shared" si="87"/>
        <v>1.9011181999999999E-5</v>
      </c>
      <c r="E785" s="31">
        <f t="shared" si="88"/>
        <v>114.04238975544285</v>
      </c>
      <c r="F785" s="41">
        <v>0.28999999999999998</v>
      </c>
      <c r="G785" s="31">
        <f t="shared" si="89"/>
        <v>3736.3398945042254</v>
      </c>
      <c r="H785" s="31">
        <f t="shared" si="90"/>
        <v>3622.2975047487826</v>
      </c>
      <c r="I785" s="34">
        <f t="shared" si="91"/>
        <v>743</v>
      </c>
    </row>
    <row r="786" spans="2:9" x14ac:dyDescent="0.4">
      <c r="B786">
        <v>744</v>
      </c>
      <c r="C786" s="40">
        <v>193000</v>
      </c>
      <c r="D786" s="32">
        <f t="shared" si="87"/>
        <v>1.9014655999999999E-5</v>
      </c>
      <c r="E786" s="31">
        <f t="shared" si="88"/>
        <v>113.89927359692774</v>
      </c>
      <c r="F786" s="41">
        <v>0.28999999999999998</v>
      </c>
      <c r="G786" s="31">
        <f t="shared" si="89"/>
        <v>3742.1914256225355</v>
      </c>
      <c r="H786" s="31">
        <f t="shared" si="90"/>
        <v>3628.2921520256077</v>
      </c>
      <c r="I786" s="34">
        <f t="shared" si="91"/>
        <v>744</v>
      </c>
    </row>
    <row r="787" spans="2:9" x14ac:dyDescent="0.4">
      <c r="B787">
        <v>745</v>
      </c>
      <c r="C787" s="40">
        <v>193000</v>
      </c>
      <c r="D787" s="32">
        <f t="shared" si="87"/>
        <v>1.9018130000000002E-5</v>
      </c>
      <c r="E787" s="31">
        <f t="shared" si="88"/>
        <v>113.75625640187468</v>
      </c>
      <c r="F787" s="41">
        <v>0.28999999999999998</v>
      </c>
      <c r="G787" s="31">
        <f t="shared" si="89"/>
        <v>3748.0448454225357</v>
      </c>
      <c r="H787" s="31">
        <f t="shared" si="90"/>
        <v>3634.2885890206608</v>
      </c>
      <c r="I787" s="34">
        <f t="shared" si="91"/>
        <v>745</v>
      </c>
    </row>
    <row r="788" spans="2:9" x14ac:dyDescent="0.4">
      <c r="B788">
        <v>746</v>
      </c>
      <c r="C788" s="40">
        <v>193000</v>
      </c>
      <c r="D788" s="32">
        <f t="shared" si="87"/>
        <v>1.9021604000000002E-5</v>
      </c>
      <c r="E788" s="31">
        <f t="shared" si="88"/>
        <v>113.61334708420804</v>
      </c>
      <c r="F788" s="41">
        <v>0.28999999999999998</v>
      </c>
      <c r="G788" s="31">
        <f t="shared" si="89"/>
        <v>3753.9001539042256</v>
      </c>
      <c r="H788" s="31">
        <f t="shared" si="90"/>
        <v>3640.2868068200178</v>
      </c>
      <c r="I788" s="34">
        <f t="shared" si="91"/>
        <v>746</v>
      </c>
    </row>
    <row r="789" spans="2:9" x14ac:dyDescent="0.4">
      <c r="B789">
        <v>747</v>
      </c>
      <c r="C789" s="40">
        <v>193000</v>
      </c>
      <c r="D789" s="32">
        <f t="shared" si="87"/>
        <v>1.9025078000000002E-5</v>
      </c>
      <c r="E789" s="31">
        <f t="shared" si="88"/>
        <v>113.4705546116827</v>
      </c>
      <c r="F789" s="41">
        <v>0.28999999999999998</v>
      </c>
      <c r="G789" s="31">
        <f t="shared" si="89"/>
        <v>3759.7573510676061</v>
      </c>
      <c r="H789" s="31">
        <f t="shared" si="90"/>
        <v>3646.2867964559236</v>
      </c>
      <c r="I789" s="34">
        <f t="shared" si="91"/>
        <v>747</v>
      </c>
    </row>
    <row r="790" spans="2:9" x14ac:dyDescent="0.4">
      <c r="B790">
        <v>748</v>
      </c>
      <c r="C790" s="40">
        <v>193000</v>
      </c>
      <c r="D790" s="32">
        <f t="shared" si="87"/>
        <v>1.9028552000000001E-5</v>
      </c>
      <c r="E790" s="31">
        <f t="shared" si="88"/>
        <v>113.32788800588787</v>
      </c>
      <c r="F790" s="41">
        <v>0.28999999999999998</v>
      </c>
      <c r="G790" s="31">
        <f t="shared" si="89"/>
        <v>3765.6164369126768</v>
      </c>
      <c r="H790" s="31">
        <f t="shared" si="90"/>
        <v>3652.2885489067889</v>
      </c>
      <c r="I790" s="34">
        <f t="shared" si="91"/>
        <v>748</v>
      </c>
    </row>
    <row r="791" spans="2:9" x14ac:dyDescent="0.4">
      <c r="B791">
        <v>749</v>
      </c>
      <c r="C791" s="40">
        <v>193000</v>
      </c>
      <c r="D791" s="32">
        <f t="shared" si="87"/>
        <v>1.9032026000000001E-5</v>
      </c>
      <c r="E791" s="31">
        <f t="shared" si="88"/>
        <v>113.18535634224304</v>
      </c>
      <c r="F791" s="41">
        <v>0.28999999999999998</v>
      </c>
      <c r="G791" s="31">
        <f t="shared" si="89"/>
        <v>3771.4774114394372</v>
      </c>
      <c r="H791" s="31">
        <f t="shared" si="90"/>
        <v>3658.292055097194</v>
      </c>
      <c r="I791" s="34">
        <f t="shared" si="91"/>
        <v>749</v>
      </c>
    </row>
    <row r="792" spans="2:9" x14ac:dyDescent="0.4">
      <c r="B792">
        <v>750</v>
      </c>
      <c r="C792" s="40">
        <v>193000</v>
      </c>
      <c r="D792" s="32">
        <f t="shared" si="87"/>
        <v>1.9035500000000001E-5</v>
      </c>
      <c r="E792" s="31">
        <f t="shared" si="88"/>
        <v>113.04296875</v>
      </c>
      <c r="F792" s="41">
        <v>0.28999999999999998</v>
      </c>
      <c r="G792" s="31">
        <f t="shared" si="89"/>
        <v>3777.3402746478878</v>
      </c>
      <c r="H792" s="31">
        <f t="shared" si="90"/>
        <v>3664.2973058978878</v>
      </c>
      <c r="I792" s="34">
        <f t="shared" si="91"/>
        <v>750</v>
      </c>
    </row>
    <row r="793" spans="2:9" x14ac:dyDescent="0.4">
      <c r="B793">
        <v>751</v>
      </c>
      <c r="C793" s="40">
        <v>193000</v>
      </c>
      <c r="D793" s="32">
        <f t="shared" si="87"/>
        <v>1.9038974000000001E-5</v>
      </c>
      <c r="E793" s="31">
        <f t="shared" si="88"/>
        <v>112.90073441224263</v>
      </c>
      <c r="F793" s="41">
        <v>0.28999999999999998</v>
      </c>
      <c r="G793" s="31">
        <f t="shared" si="89"/>
        <v>3783.205026538029</v>
      </c>
      <c r="H793" s="31">
        <f t="shared" si="90"/>
        <v>3670.3042921257866</v>
      </c>
      <c r="I793" s="34">
        <f t="shared" si="91"/>
        <v>751</v>
      </c>
    </row>
    <row r="794" spans="2:9" x14ac:dyDescent="0.4">
      <c r="B794">
        <v>752</v>
      </c>
      <c r="C794" s="40">
        <v>193000</v>
      </c>
      <c r="D794" s="32">
        <f t="shared" si="87"/>
        <v>1.9042448E-5</v>
      </c>
      <c r="E794" s="31">
        <f t="shared" si="88"/>
        <v>112.75866256588779</v>
      </c>
      <c r="F794" s="41">
        <v>0.28999999999999998</v>
      </c>
      <c r="G794" s="31">
        <f t="shared" si="89"/>
        <v>3789.0716671098598</v>
      </c>
      <c r="H794" s="31">
        <f t="shared" si="90"/>
        <v>3676.3130045439721</v>
      </c>
      <c r="I794" s="34">
        <f t="shared" si="91"/>
        <v>752</v>
      </c>
    </row>
    <row r="795" spans="2:9" x14ac:dyDescent="0.4">
      <c r="B795">
        <v>753</v>
      </c>
      <c r="C795" s="40">
        <v>193000</v>
      </c>
      <c r="D795" s="32">
        <f t="shared" si="87"/>
        <v>1.9045922E-5</v>
      </c>
      <c r="E795" s="31">
        <f t="shared" si="88"/>
        <v>112.61676250168307</v>
      </c>
      <c r="F795" s="41">
        <v>0.28999999999999998</v>
      </c>
      <c r="G795" s="31">
        <f t="shared" si="89"/>
        <v>3794.9401963633804</v>
      </c>
      <c r="H795" s="31">
        <f t="shared" si="90"/>
        <v>3682.3234338616976</v>
      </c>
      <c r="I795" s="34">
        <f t="shared" si="91"/>
        <v>753</v>
      </c>
    </row>
    <row r="796" spans="2:9" x14ac:dyDescent="0.4">
      <c r="B796">
        <v>754</v>
      </c>
      <c r="C796" s="40">
        <v>193000</v>
      </c>
      <c r="D796" s="32">
        <f t="shared" si="87"/>
        <v>1.9049396E-5</v>
      </c>
      <c r="E796" s="31">
        <f t="shared" si="88"/>
        <v>112.47504356420768</v>
      </c>
      <c r="F796" s="41">
        <v>0.28999999999999998</v>
      </c>
      <c r="G796" s="31">
        <f t="shared" si="89"/>
        <v>3800.8106142985916</v>
      </c>
      <c r="H796" s="31">
        <f t="shared" si="90"/>
        <v>3688.335570734384</v>
      </c>
      <c r="I796" s="34">
        <f t="shared" si="91"/>
        <v>754</v>
      </c>
    </row>
    <row r="797" spans="2:9" x14ac:dyDescent="0.4">
      <c r="B797">
        <v>755</v>
      </c>
      <c r="C797" s="40">
        <v>193000</v>
      </c>
      <c r="D797" s="32">
        <f t="shared" si="87"/>
        <v>1.905287E-5</v>
      </c>
      <c r="E797" s="31">
        <f t="shared" si="88"/>
        <v>112.33351515187496</v>
      </c>
      <c r="F797" s="41">
        <v>0.28999999999999998</v>
      </c>
      <c r="G797" s="31">
        <f t="shared" si="89"/>
        <v>3806.682920915493</v>
      </c>
      <c r="H797" s="31">
        <f t="shared" si="90"/>
        <v>3694.3494057636181</v>
      </c>
      <c r="I797" s="34">
        <f t="shared" si="91"/>
        <v>755</v>
      </c>
    </row>
    <row r="798" spans="2:9" x14ac:dyDescent="0.4">
      <c r="B798">
        <v>756</v>
      </c>
      <c r="C798" s="40">
        <v>193000</v>
      </c>
      <c r="D798" s="32">
        <f t="shared" si="87"/>
        <v>1.9056344E-5</v>
      </c>
      <c r="E798" s="31">
        <f t="shared" si="88"/>
        <v>112.19218671692761</v>
      </c>
      <c r="F798" s="41">
        <v>0.28999999999999998</v>
      </c>
      <c r="G798" s="31">
        <f t="shared" si="89"/>
        <v>3812.5571162140845</v>
      </c>
      <c r="H798" s="31">
        <f t="shared" si="90"/>
        <v>3700.3649294971569</v>
      </c>
      <c r="I798" s="34">
        <f t="shared" si="91"/>
        <v>756</v>
      </c>
    </row>
    <row r="799" spans="2:9" x14ac:dyDescent="0.4">
      <c r="B799">
        <v>757</v>
      </c>
      <c r="C799" s="40">
        <v>193000</v>
      </c>
      <c r="D799" s="32">
        <f t="shared" si="87"/>
        <v>1.9059817999999999E-5</v>
      </c>
      <c r="E799" s="31">
        <f t="shared" si="88"/>
        <v>112.05106776544312</v>
      </c>
      <c r="F799" s="41">
        <v>0.28999999999999998</v>
      </c>
      <c r="G799" s="31">
        <f t="shared" si="89"/>
        <v>3818.4332001943662</v>
      </c>
      <c r="H799" s="31">
        <f t="shared" si="90"/>
        <v>3706.3821324289229</v>
      </c>
      <c r="I799" s="34">
        <f t="shared" si="91"/>
        <v>757</v>
      </c>
    </row>
    <row r="800" spans="2:9" x14ac:dyDescent="0.4">
      <c r="B800">
        <v>758</v>
      </c>
      <c r="C800" s="40">
        <v>193000</v>
      </c>
      <c r="D800" s="32">
        <f t="shared" si="87"/>
        <v>1.9063292000000002E-5</v>
      </c>
      <c r="E800" s="31">
        <f t="shared" si="88"/>
        <v>111.91016785732813</v>
      </c>
      <c r="F800" s="41">
        <v>0.28999999999999998</v>
      </c>
      <c r="G800" s="31">
        <f t="shared" si="89"/>
        <v>3824.3111728563385</v>
      </c>
      <c r="H800" s="31">
        <f t="shared" si="90"/>
        <v>3712.4010049990102</v>
      </c>
      <c r="I800" s="34">
        <f t="shared" si="91"/>
        <v>758</v>
      </c>
    </row>
    <row r="801" spans="2:9" x14ac:dyDescent="0.4">
      <c r="B801">
        <v>759</v>
      </c>
      <c r="C801" s="40">
        <v>193000</v>
      </c>
      <c r="D801" s="32">
        <f t="shared" si="87"/>
        <v>1.9066766000000002E-5</v>
      </c>
      <c r="E801" s="31">
        <f t="shared" si="88"/>
        <v>111.76949660632295</v>
      </c>
      <c r="F801" s="41">
        <v>0.28999999999999998</v>
      </c>
      <c r="G801" s="31">
        <f t="shared" si="89"/>
        <v>3830.191034200001</v>
      </c>
      <c r="H801" s="31">
        <f t="shared" si="90"/>
        <v>3718.4215375936783</v>
      </c>
      <c r="I801" s="34">
        <f t="shared" si="91"/>
        <v>759</v>
      </c>
    </row>
    <row r="802" spans="2:9" x14ac:dyDescent="0.4">
      <c r="B802">
        <v>760</v>
      </c>
      <c r="C802" s="40">
        <v>193000</v>
      </c>
      <c r="D802" s="32">
        <f t="shared" si="87"/>
        <v>1.9070240000000002E-5</v>
      </c>
      <c r="E802" s="31">
        <f t="shared" si="88"/>
        <v>111.6290636800004</v>
      </c>
      <c r="F802" s="41">
        <v>0.28999999999999998</v>
      </c>
      <c r="G802" s="31">
        <f t="shared" si="89"/>
        <v>3836.0727842253527</v>
      </c>
      <c r="H802" s="31">
        <f t="shared" si="90"/>
        <v>3724.4437205453523</v>
      </c>
      <c r="I802" s="34">
        <f t="shared" si="91"/>
        <v>760</v>
      </c>
    </row>
    <row r="803" spans="2:9" x14ac:dyDescent="0.4">
      <c r="B803">
        <v>761</v>
      </c>
      <c r="C803" s="40">
        <v>193000</v>
      </c>
      <c r="D803" s="32">
        <f t="shared" si="87"/>
        <v>1.9073714000000002E-5</v>
      </c>
      <c r="E803" s="31">
        <f t="shared" si="88"/>
        <v>111.48887879976314</v>
      </c>
      <c r="F803" s="41">
        <v>0.28999999999999998</v>
      </c>
      <c r="G803" s="31">
        <f t="shared" si="89"/>
        <v>3841.9564229323951</v>
      </c>
      <c r="H803" s="31">
        <f t="shared" si="90"/>
        <v>3730.4675441326317</v>
      </c>
      <c r="I803" s="34">
        <f t="shared" si="91"/>
        <v>761</v>
      </c>
    </row>
    <row r="804" spans="2:9" x14ac:dyDescent="0.4">
      <c r="B804">
        <v>762</v>
      </c>
      <c r="C804" s="40">
        <v>193000</v>
      </c>
      <c r="D804" s="32">
        <f t="shared" si="87"/>
        <v>1.9077188000000001E-5</v>
      </c>
      <c r="E804" s="31">
        <f t="shared" si="88"/>
        <v>111.34895174084795</v>
      </c>
      <c r="F804" s="41">
        <v>0.28999999999999998</v>
      </c>
      <c r="G804" s="31">
        <f t="shared" si="89"/>
        <v>3847.8419503211271</v>
      </c>
      <c r="H804" s="31">
        <f t="shared" si="90"/>
        <v>3736.4929985802792</v>
      </c>
      <c r="I804" s="34">
        <f t="shared" si="91"/>
        <v>762</v>
      </c>
    </row>
    <row r="805" spans="2:9" x14ac:dyDescent="0.4">
      <c r="B805">
        <v>763</v>
      </c>
      <c r="C805" s="40">
        <v>193000</v>
      </c>
      <c r="D805" s="32">
        <f t="shared" si="87"/>
        <v>1.9080662000000001E-5</v>
      </c>
      <c r="E805" s="31">
        <f t="shared" si="88"/>
        <v>111.20929233232278</v>
      </c>
      <c r="F805" s="41">
        <v>0.28999999999999998</v>
      </c>
      <c r="G805" s="31">
        <f t="shared" si="89"/>
        <v>3853.7293663915498</v>
      </c>
      <c r="H805" s="31">
        <f t="shared" si="90"/>
        <v>3742.5200740592272</v>
      </c>
      <c r="I805" s="34">
        <f t="shared" si="91"/>
        <v>763</v>
      </c>
    </row>
    <row r="806" spans="2:9" x14ac:dyDescent="0.4">
      <c r="B806">
        <v>764</v>
      </c>
      <c r="C806" s="40">
        <v>193000</v>
      </c>
      <c r="D806" s="32">
        <f t="shared" si="87"/>
        <v>1.9084136000000001E-5</v>
      </c>
      <c r="E806" s="31">
        <f t="shared" si="88"/>
        <v>111.0699104570881</v>
      </c>
      <c r="F806" s="41">
        <v>0.28999999999999998</v>
      </c>
      <c r="G806" s="31">
        <f t="shared" si="89"/>
        <v>3859.6186711436621</v>
      </c>
      <c r="H806" s="31">
        <f t="shared" si="90"/>
        <v>3748.548760686574</v>
      </c>
      <c r="I806" s="34">
        <f t="shared" si="91"/>
        <v>764</v>
      </c>
    </row>
    <row r="807" spans="2:9" x14ac:dyDescent="0.4">
      <c r="B807">
        <v>765</v>
      </c>
      <c r="C807" s="40">
        <v>193000</v>
      </c>
      <c r="D807" s="32">
        <f t="shared" si="87"/>
        <v>1.9087610000000001E-5</v>
      </c>
      <c r="E807" s="31">
        <f t="shared" si="88"/>
        <v>110.93081605187467</v>
      </c>
      <c r="F807" s="41">
        <v>0.28999999999999998</v>
      </c>
      <c r="G807" s="31">
        <f t="shared" si="89"/>
        <v>3865.5098645774647</v>
      </c>
      <c r="H807" s="31">
        <f t="shared" si="90"/>
        <v>3754.5790485255902</v>
      </c>
      <c r="I807" s="34">
        <f t="shared" si="91"/>
        <v>765</v>
      </c>
    </row>
    <row r="808" spans="2:9" x14ac:dyDescent="0.4">
      <c r="B808">
        <v>766</v>
      </c>
      <c r="C808" s="40">
        <v>193000</v>
      </c>
      <c r="D808" s="32">
        <f t="shared" si="87"/>
        <v>1.9091084E-5</v>
      </c>
      <c r="E808" s="31">
        <f t="shared" si="88"/>
        <v>110.79201910724805</v>
      </c>
      <c r="F808" s="41">
        <v>0.28999999999999998</v>
      </c>
      <c r="G808" s="31">
        <f t="shared" si="89"/>
        <v>3871.4029466929578</v>
      </c>
      <c r="H808" s="31">
        <f t="shared" si="90"/>
        <v>3760.6109275857098</v>
      </c>
      <c r="I808" s="34">
        <f t="shared" si="91"/>
        <v>766</v>
      </c>
    </row>
    <row r="809" spans="2:9" x14ac:dyDescent="0.4">
      <c r="B809">
        <v>767</v>
      </c>
      <c r="C809" s="40">
        <v>193000</v>
      </c>
      <c r="D809" s="32">
        <f t="shared" si="87"/>
        <v>1.9094558E-5</v>
      </c>
      <c r="E809" s="31">
        <f t="shared" si="88"/>
        <v>110.65352966760315</v>
      </c>
      <c r="F809" s="41">
        <v>0.28999999999999998</v>
      </c>
      <c r="G809" s="31">
        <f t="shared" si="89"/>
        <v>3877.2979174901411</v>
      </c>
      <c r="H809" s="31">
        <f t="shared" si="90"/>
        <v>3766.6443878225382</v>
      </c>
      <c r="I809" s="34">
        <f t="shared" si="91"/>
        <v>767</v>
      </c>
    </row>
    <row r="810" spans="2:9" x14ac:dyDescent="0.4">
      <c r="B810">
        <v>768</v>
      </c>
      <c r="C810" s="40">
        <v>193000</v>
      </c>
      <c r="D810" s="32">
        <f t="shared" si="87"/>
        <v>1.9098032E-5</v>
      </c>
      <c r="E810" s="31">
        <f t="shared" si="88"/>
        <v>110.51535783116833</v>
      </c>
      <c r="F810" s="41">
        <v>0.28999999999999998</v>
      </c>
      <c r="G810" s="31">
        <f t="shared" si="89"/>
        <v>3883.1947769690141</v>
      </c>
      <c r="H810" s="31">
        <f t="shared" si="90"/>
        <v>3772.6794191378458</v>
      </c>
      <c r="I810" s="34">
        <f t="shared" si="91"/>
        <v>768</v>
      </c>
    </row>
    <row r="811" spans="2:9" x14ac:dyDescent="0.4">
      <c r="B811">
        <v>769</v>
      </c>
      <c r="C811" s="40">
        <v>193000</v>
      </c>
      <c r="D811" s="32">
        <f t="shared" si="87"/>
        <v>1.9101506E-5</v>
      </c>
      <c r="E811" s="31">
        <f t="shared" si="88"/>
        <v>110.37751375000335</v>
      </c>
      <c r="F811" s="41">
        <v>0.28999999999999998</v>
      </c>
      <c r="G811" s="31">
        <f t="shared" si="89"/>
        <v>3889.0935251295778</v>
      </c>
      <c r="H811" s="31">
        <f t="shared" si="90"/>
        <v>3778.7160113795744</v>
      </c>
      <c r="I811" s="34">
        <f t="shared" si="91"/>
        <v>769</v>
      </c>
    </row>
    <row r="812" spans="2:9" x14ac:dyDescent="0.4">
      <c r="B812">
        <v>770</v>
      </c>
      <c r="C812" s="40">
        <v>193000</v>
      </c>
      <c r="D812" s="32">
        <f t="shared" si="87"/>
        <v>1.9104979999999999E-5</v>
      </c>
      <c r="E812" s="31">
        <f t="shared" si="88"/>
        <v>110.24000762999958</v>
      </c>
      <c r="F812" s="41">
        <v>0.28999999999999998</v>
      </c>
      <c r="G812" s="31">
        <f t="shared" si="89"/>
        <v>3894.9941619718311</v>
      </c>
      <c r="H812" s="31">
        <f t="shared" si="90"/>
        <v>3784.7541543418315</v>
      </c>
      <c r="I812" s="34">
        <f t="shared" si="91"/>
        <v>770</v>
      </c>
    </row>
    <row r="813" spans="2:9" x14ac:dyDescent="0.4">
      <c r="B813">
        <v>771</v>
      </c>
      <c r="C813" s="40">
        <v>193000</v>
      </c>
      <c r="D813" s="32">
        <f t="shared" si="87"/>
        <v>1.9108453999999999E-5</v>
      </c>
      <c r="E813" s="31">
        <f t="shared" si="88"/>
        <v>110.10284973088278</v>
      </c>
      <c r="F813" s="41">
        <v>0.28999999999999998</v>
      </c>
      <c r="G813" s="31">
        <f t="shared" si="89"/>
        <v>3900.8966874957746</v>
      </c>
      <c r="H813" s="31">
        <f t="shared" si="90"/>
        <v>3790.7938377648916</v>
      </c>
      <c r="I813" s="34">
        <f t="shared" si="91"/>
        <v>771</v>
      </c>
    </row>
    <row r="814" spans="2:9" x14ac:dyDescent="0.4">
      <c r="B814">
        <v>772</v>
      </c>
      <c r="C814" s="40">
        <v>193000</v>
      </c>
      <c r="D814" s="32">
        <f t="shared" si="87"/>
        <v>1.9111927999999999E-5</v>
      </c>
      <c r="E814" s="31">
        <f t="shared" si="88"/>
        <v>109.96605036620826</v>
      </c>
      <c r="F814" s="41">
        <v>0.28999999999999998</v>
      </c>
      <c r="G814" s="31">
        <f t="shared" si="89"/>
        <v>3906.8011017014082</v>
      </c>
      <c r="H814" s="31">
        <f t="shared" si="90"/>
        <v>3796.8350513351998</v>
      </c>
      <c r="I814" s="34">
        <f t="shared" si="91"/>
        <v>772</v>
      </c>
    </row>
    <row r="815" spans="2:9" x14ac:dyDescent="0.4">
      <c r="B815">
        <v>773</v>
      </c>
      <c r="C815" s="40">
        <v>193000</v>
      </c>
      <c r="D815" s="32">
        <f t="shared" si="87"/>
        <v>1.9115402000000002E-5</v>
      </c>
      <c r="E815" s="31">
        <f t="shared" si="88"/>
        <v>109.82961990336321</v>
      </c>
      <c r="F815" s="41">
        <v>0.28999999999999998</v>
      </c>
      <c r="G815" s="31">
        <f t="shared" si="89"/>
        <v>3912.7074045887325</v>
      </c>
      <c r="H815" s="31">
        <f t="shared" si="90"/>
        <v>3802.8777846853691</v>
      </c>
      <c r="I815" s="34">
        <f t="shared" si="91"/>
        <v>773</v>
      </c>
    </row>
    <row r="816" spans="2:9" x14ac:dyDescent="0.4">
      <c r="B816">
        <v>774</v>
      </c>
      <c r="C816" s="40">
        <v>193000</v>
      </c>
      <c r="D816" s="32">
        <f t="shared" si="87"/>
        <v>1.9118876000000002E-5</v>
      </c>
      <c r="E816" s="31">
        <f t="shared" si="88"/>
        <v>109.69356876356824</v>
      </c>
      <c r="F816" s="41">
        <v>0.28999999999999998</v>
      </c>
      <c r="G816" s="31">
        <f t="shared" si="89"/>
        <v>3918.6155961577469</v>
      </c>
      <c r="H816" s="31">
        <f t="shared" si="90"/>
        <v>3808.9220273941787</v>
      </c>
      <c r="I816" s="34">
        <f t="shared" si="91"/>
        <v>774</v>
      </c>
    </row>
    <row r="817" spans="2:9" x14ac:dyDescent="0.4">
      <c r="B817">
        <v>775</v>
      </c>
      <c r="C817" s="40">
        <v>193000</v>
      </c>
      <c r="D817" s="32">
        <f t="shared" si="87"/>
        <v>1.9122350000000002E-5</v>
      </c>
      <c r="E817" s="31">
        <f t="shared" si="88"/>
        <v>109.55790742187492</v>
      </c>
      <c r="F817" s="41">
        <v>0.28999999999999998</v>
      </c>
      <c r="G817" s="31">
        <f t="shared" si="89"/>
        <v>3924.5256764084511</v>
      </c>
      <c r="H817" s="31">
        <f t="shared" si="90"/>
        <v>3814.9677689865762</v>
      </c>
      <c r="I817" s="34">
        <f t="shared" si="91"/>
        <v>775</v>
      </c>
    </row>
    <row r="818" spans="2:9" x14ac:dyDescent="0.4">
      <c r="B818">
        <v>776</v>
      </c>
      <c r="C818" s="40">
        <v>193000</v>
      </c>
      <c r="D818" s="32">
        <f t="shared" si="87"/>
        <v>1.9125824000000001E-5</v>
      </c>
      <c r="E818" s="31">
        <f t="shared" si="88"/>
        <v>109.42264640716758</v>
      </c>
      <c r="F818" s="41">
        <v>0.28999999999999998</v>
      </c>
      <c r="G818" s="31">
        <f t="shared" si="89"/>
        <v>3930.4376453408458</v>
      </c>
      <c r="H818" s="31">
        <f t="shared" si="90"/>
        <v>3821.0149989336783</v>
      </c>
      <c r="I818" s="34">
        <f t="shared" si="91"/>
        <v>776</v>
      </c>
    </row>
    <row r="819" spans="2:9" x14ac:dyDescent="0.4">
      <c r="B819">
        <v>777</v>
      </c>
      <c r="C819" s="40">
        <v>193000</v>
      </c>
      <c r="D819" s="32">
        <f t="shared" si="87"/>
        <v>1.9129298000000001E-5</v>
      </c>
      <c r="E819" s="31">
        <f t="shared" si="88"/>
        <v>109.28779630216331</v>
      </c>
      <c r="F819" s="41">
        <v>0.28999999999999998</v>
      </c>
      <c r="G819" s="31">
        <f t="shared" si="89"/>
        <v>3936.3515029549299</v>
      </c>
      <c r="H819" s="31">
        <f t="shared" si="90"/>
        <v>3827.0637066527665</v>
      </c>
      <c r="I819" s="34">
        <f t="shared" si="91"/>
        <v>777</v>
      </c>
    </row>
    <row r="820" spans="2:9" x14ac:dyDescent="0.4">
      <c r="B820">
        <v>778</v>
      </c>
      <c r="C820" s="40">
        <v>193000</v>
      </c>
      <c r="D820" s="32">
        <f t="shared" si="87"/>
        <v>1.9132772000000001E-5</v>
      </c>
      <c r="E820" s="31">
        <f t="shared" si="88"/>
        <v>109.15336774340813</v>
      </c>
      <c r="F820" s="41">
        <v>0.28999999999999998</v>
      </c>
      <c r="G820" s="31">
        <f t="shared" si="89"/>
        <v>3942.2672492507045</v>
      </c>
      <c r="H820" s="31">
        <f t="shared" si="90"/>
        <v>3833.1138815072964</v>
      </c>
      <c r="I820" s="34">
        <f t="shared" si="91"/>
        <v>778</v>
      </c>
    </row>
    <row r="821" spans="2:9" x14ac:dyDescent="0.4">
      <c r="B821">
        <v>779</v>
      </c>
      <c r="C821" s="40">
        <v>193000</v>
      </c>
      <c r="D821" s="32">
        <f t="shared" si="87"/>
        <v>1.9136246000000001E-5</v>
      </c>
      <c r="E821" s="31">
        <f t="shared" si="88"/>
        <v>109.01937142128304</v>
      </c>
      <c r="F821" s="41">
        <v>0.28999999999999998</v>
      </c>
      <c r="G821" s="31">
        <f t="shared" si="89"/>
        <v>3948.1848842281688</v>
      </c>
      <c r="H821" s="31">
        <f t="shared" si="90"/>
        <v>3839.165512806886</v>
      </c>
      <c r="I821" s="34">
        <f t="shared" si="91"/>
        <v>779</v>
      </c>
    </row>
    <row r="822" spans="2:9" x14ac:dyDescent="0.4">
      <c r="B822">
        <v>780</v>
      </c>
      <c r="C822" s="40">
        <v>193000</v>
      </c>
      <c r="D822" s="32">
        <f t="shared" si="87"/>
        <v>1.913972E-5</v>
      </c>
      <c r="E822" s="31">
        <f t="shared" si="88"/>
        <v>108.88581807999981</v>
      </c>
      <c r="F822" s="41">
        <v>0.28999999999999998</v>
      </c>
      <c r="G822" s="31">
        <f t="shared" si="89"/>
        <v>3954.1044078873238</v>
      </c>
      <c r="H822" s="31">
        <f t="shared" si="90"/>
        <v>3845.218589807324</v>
      </c>
      <c r="I822" s="34">
        <f t="shared" si="91"/>
        <v>780</v>
      </c>
    </row>
    <row r="823" spans="2:9" x14ac:dyDescent="0.4">
      <c r="B823">
        <v>781</v>
      </c>
      <c r="C823" s="40">
        <v>193000</v>
      </c>
      <c r="D823" s="32">
        <f t="shared" si="87"/>
        <v>1.9143194E-5</v>
      </c>
      <c r="E823" s="31">
        <f t="shared" si="88"/>
        <v>108.7527185176034</v>
      </c>
      <c r="F823" s="41">
        <v>0.28999999999999998</v>
      </c>
      <c r="G823" s="31">
        <f t="shared" si="89"/>
        <v>3960.0258202281698</v>
      </c>
      <c r="H823" s="31">
        <f t="shared" si="90"/>
        <v>3851.2731017105662</v>
      </c>
      <c r="I823" s="34">
        <f t="shared" si="91"/>
        <v>781</v>
      </c>
    </row>
    <row r="824" spans="2:9" x14ac:dyDescent="0.4">
      <c r="B824">
        <v>782</v>
      </c>
      <c r="C824" s="40">
        <v>193000</v>
      </c>
      <c r="D824" s="32">
        <f t="shared" si="87"/>
        <v>1.9146668E-5</v>
      </c>
      <c r="E824" s="31">
        <f t="shared" si="88"/>
        <v>108.62008358596836</v>
      </c>
      <c r="F824" s="41">
        <v>0.28999999999999998</v>
      </c>
      <c r="G824" s="31">
        <f t="shared" si="89"/>
        <v>3965.9491212507041</v>
      </c>
      <c r="H824" s="31">
        <f t="shared" si="90"/>
        <v>3857.3290376647356</v>
      </c>
      <c r="I824" s="34">
        <f t="shared" si="91"/>
        <v>782</v>
      </c>
    </row>
    <row r="825" spans="2:9" x14ac:dyDescent="0.4">
      <c r="B825">
        <v>783</v>
      </c>
      <c r="C825" s="40">
        <v>193000</v>
      </c>
      <c r="D825" s="32">
        <f t="shared" si="87"/>
        <v>1.9150142E-5</v>
      </c>
      <c r="E825" s="31">
        <f t="shared" si="88"/>
        <v>108.48792419080314</v>
      </c>
      <c r="F825" s="41">
        <v>0.28999999999999998</v>
      </c>
      <c r="G825" s="31">
        <f t="shared" si="89"/>
        <v>3971.87431095493</v>
      </c>
      <c r="H825" s="31">
        <f t="shared" si="90"/>
        <v>3863.3863867641267</v>
      </c>
      <c r="I825" s="34">
        <f t="shared" si="91"/>
        <v>783</v>
      </c>
    </row>
    <row r="826" spans="2:9" x14ac:dyDescent="0.4">
      <c r="B826">
        <v>784</v>
      </c>
      <c r="C826" s="40">
        <v>193000</v>
      </c>
      <c r="D826" s="32">
        <f t="shared" si="87"/>
        <v>1.9153615999999999E-5</v>
      </c>
      <c r="E826" s="31">
        <f t="shared" si="88"/>
        <v>108.35625129164805</v>
      </c>
      <c r="F826" s="41">
        <v>0.28999999999999998</v>
      </c>
      <c r="G826" s="31">
        <f t="shared" si="89"/>
        <v>3977.8013893408452</v>
      </c>
      <c r="H826" s="31">
        <f t="shared" si="90"/>
        <v>3869.4451380491973</v>
      </c>
      <c r="I826" s="34">
        <f t="shared" si="91"/>
        <v>784</v>
      </c>
    </row>
    <row r="827" spans="2:9" x14ac:dyDescent="0.4">
      <c r="B827">
        <v>785</v>
      </c>
      <c r="C827" s="40">
        <v>193000</v>
      </c>
      <c r="D827" s="32">
        <f t="shared" si="87"/>
        <v>1.9157089999999999E-5</v>
      </c>
      <c r="E827" s="31">
        <f t="shared" si="88"/>
        <v>108.22507590187502</v>
      </c>
      <c r="F827" s="41">
        <v>0.28999999999999998</v>
      </c>
      <c r="G827" s="31">
        <f t="shared" si="89"/>
        <v>3983.7303564084505</v>
      </c>
      <c r="H827" s="31">
        <f t="shared" si="90"/>
        <v>3875.5052805065752</v>
      </c>
      <c r="I827" s="34">
        <f t="shared" si="91"/>
        <v>785</v>
      </c>
    </row>
    <row r="828" spans="2:9" x14ac:dyDescent="0.4">
      <c r="B828">
        <v>786</v>
      </c>
      <c r="C828" s="40">
        <v>193000</v>
      </c>
      <c r="D828" s="32">
        <f t="shared" si="87"/>
        <v>1.9160564000000002E-5</v>
      </c>
      <c r="E828" s="31">
        <f t="shared" si="88"/>
        <v>108.09440908868828</v>
      </c>
      <c r="F828" s="41">
        <v>0.28999999999999998</v>
      </c>
      <c r="G828" s="31">
        <f t="shared" si="89"/>
        <v>3989.6612121577473</v>
      </c>
      <c r="H828" s="31">
        <f t="shared" si="90"/>
        <v>3881.566803069059</v>
      </c>
      <c r="I828" s="34">
        <f t="shared" si="91"/>
        <v>786</v>
      </c>
    </row>
    <row r="829" spans="2:9" x14ac:dyDescent="0.4">
      <c r="B829">
        <v>787</v>
      </c>
      <c r="C829" s="40">
        <v>193000</v>
      </c>
      <c r="D829" s="32">
        <f t="shared" si="87"/>
        <v>1.9164038000000002E-5</v>
      </c>
      <c r="E829" s="31">
        <f t="shared" si="88"/>
        <v>107.96426197312326</v>
      </c>
      <c r="F829" s="41">
        <v>0.28999999999999998</v>
      </c>
      <c r="G829" s="31">
        <f t="shared" si="89"/>
        <v>3995.5939565887334</v>
      </c>
      <c r="H829" s="31">
        <f t="shared" si="90"/>
        <v>3887.6296946156099</v>
      </c>
      <c r="I829" s="34">
        <f t="shared" si="91"/>
        <v>787</v>
      </c>
    </row>
    <row r="830" spans="2:9" x14ac:dyDescent="0.4">
      <c r="B830">
        <v>788</v>
      </c>
      <c r="C830" s="40">
        <v>193000</v>
      </c>
      <c r="D830" s="32">
        <f t="shared" si="87"/>
        <v>1.9167512000000002E-5</v>
      </c>
      <c r="E830" s="31">
        <f t="shared" si="88"/>
        <v>107.83464573004812</v>
      </c>
      <c r="F830" s="41">
        <v>0.28999999999999998</v>
      </c>
      <c r="G830" s="31">
        <f t="shared" si="89"/>
        <v>4001.5285897014091</v>
      </c>
      <c r="H830" s="31">
        <f t="shared" si="90"/>
        <v>3893.693943971361</v>
      </c>
      <c r="I830" s="34">
        <f t="shared" si="91"/>
        <v>788</v>
      </c>
    </row>
    <row r="831" spans="2:9" x14ac:dyDescent="0.4">
      <c r="B831">
        <v>789</v>
      </c>
      <c r="C831" s="40">
        <v>193000</v>
      </c>
      <c r="D831" s="32">
        <f t="shared" ref="D831:D894" si="92">(3.474*10^-9*B831+1.643*10^-5)</f>
        <v>1.9170986000000002E-5</v>
      </c>
      <c r="E831" s="31">
        <f t="shared" ref="E831:E894" si="93">(2.243*10^-9*B831^4-5.194*10^-6*B831^3+4.193*10^-3*B831^2-1.452*B831+325)</f>
        <v>107.70557158816337</v>
      </c>
      <c r="F831" s="41">
        <v>0.28999999999999998</v>
      </c>
      <c r="G831" s="31">
        <f t="shared" ref="G831:G894" si="94">C831*D831*(B831-$B$62)/(1-F831)</f>
        <v>4007.4651114957755</v>
      </c>
      <c r="H831" s="31">
        <f t="shared" ref="H831:H894" si="95">IF(G831&gt;E831,G831-E831,0)</f>
        <v>3899.7595399076122</v>
      </c>
      <c r="I831" s="34">
        <f t="shared" ref="I831:I894" si="96">IF(H831&gt;0,B831)</f>
        <v>789</v>
      </c>
    </row>
    <row r="832" spans="2:9" x14ac:dyDescent="0.4">
      <c r="B832">
        <v>790</v>
      </c>
      <c r="C832" s="40">
        <v>193000</v>
      </c>
      <c r="D832" s="32">
        <f t="shared" si="92"/>
        <v>1.9174460000000001E-5</v>
      </c>
      <c r="E832" s="31">
        <f t="shared" si="93"/>
        <v>107.57705083000019</v>
      </c>
      <c r="F832" s="41">
        <v>0.28999999999999998</v>
      </c>
      <c r="G832" s="31">
        <f t="shared" si="94"/>
        <v>4013.4035219718317</v>
      </c>
      <c r="H832" s="31">
        <f t="shared" si="95"/>
        <v>3905.8264711418315</v>
      </c>
      <c r="I832" s="34">
        <f t="shared" si="96"/>
        <v>790</v>
      </c>
    </row>
    <row r="833" spans="2:9" x14ac:dyDescent="0.4">
      <c r="B833">
        <v>791</v>
      </c>
      <c r="C833" s="40">
        <v>193000</v>
      </c>
      <c r="D833" s="32">
        <f t="shared" si="92"/>
        <v>1.9177934000000001E-5</v>
      </c>
      <c r="E833" s="31">
        <f t="shared" si="93"/>
        <v>107.44909479192279</v>
      </c>
      <c r="F833" s="41">
        <v>0.28999999999999998</v>
      </c>
      <c r="G833" s="31">
        <f t="shared" si="94"/>
        <v>4019.3438211295775</v>
      </c>
      <c r="H833" s="31">
        <f t="shared" si="95"/>
        <v>3911.8947263376549</v>
      </c>
      <c r="I833" s="34">
        <f t="shared" si="96"/>
        <v>791</v>
      </c>
    </row>
    <row r="834" spans="2:9" x14ac:dyDescent="0.4">
      <c r="B834">
        <v>792</v>
      </c>
      <c r="C834" s="40">
        <v>193000</v>
      </c>
      <c r="D834" s="32">
        <f t="shared" si="92"/>
        <v>1.9181408000000001E-5</v>
      </c>
      <c r="E834" s="31">
        <f t="shared" si="93"/>
        <v>107.3217148641279</v>
      </c>
      <c r="F834" s="41">
        <v>0.28999999999999998</v>
      </c>
      <c r="G834" s="31">
        <f t="shared" si="94"/>
        <v>4025.2860089690139</v>
      </c>
      <c r="H834" s="31">
        <f t="shared" si="95"/>
        <v>3917.964294104886</v>
      </c>
      <c r="I834" s="34">
        <f t="shared" si="96"/>
        <v>792</v>
      </c>
    </row>
    <row r="835" spans="2:9" x14ac:dyDescent="0.4">
      <c r="B835">
        <v>793</v>
      </c>
      <c r="C835" s="40">
        <v>193000</v>
      </c>
      <c r="D835" s="32">
        <f t="shared" si="92"/>
        <v>1.9184882000000001E-5</v>
      </c>
      <c r="E835" s="31">
        <f t="shared" si="93"/>
        <v>107.19492249064319</v>
      </c>
      <c r="F835" s="41">
        <v>0.28999999999999998</v>
      </c>
      <c r="G835" s="31">
        <f t="shared" si="94"/>
        <v>4031.2300854901414</v>
      </c>
      <c r="H835" s="31">
        <f t="shared" si="95"/>
        <v>3924.0351629994984</v>
      </c>
      <c r="I835" s="34">
        <f t="shared" si="96"/>
        <v>793</v>
      </c>
    </row>
    <row r="836" spans="2:9" x14ac:dyDescent="0.4">
      <c r="B836">
        <v>794</v>
      </c>
      <c r="C836" s="40">
        <v>193000</v>
      </c>
      <c r="D836" s="32">
        <f t="shared" si="92"/>
        <v>1.9188356E-5</v>
      </c>
      <c r="E836" s="31">
        <f t="shared" si="93"/>
        <v>107.06872916932798</v>
      </c>
      <c r="F836" s="41">
        <v>0.28999999999999998</v>
      </c>
      <c r="G836" s="31">
        <f t="shared" si="94"/>
        <v>4037.1760506929581</v>
      </c>
      <c r="H836" s="31">
        <f t="shared" si="95"/>
        <v>3930.1073215236302</v>
      </c>
      <c r="I836" s="34">
        <f t="shared" si="96"/>
        <v>794</v>
      </c>
    </row>
    <row r="837" spans="2:9" x14ac:dyDescent="0.4">
      <c r="B837">
        <v>795</v>
      </c>
      <c r="C837" s="40">
        <v>193000</v>
      </c>
      <c r="D837" s="32">
        <f t="shared" si="92"/>
        <v>1.919183E-5</v>
      </c>
      <c r="E837" s="31">
        <f t="shared" si="93"/>
        <v>106.94314645187546</v>
      </c>
      <c r="F837" s="41">
        <v>0.28999999999999998</v>
      </c>
      <c r="G837" s="31">
        <f t="shared" si="94"/>
        <v>4043.1239045774651</v>
      </c>
      <c r="H837" s="31">
        <f t="shared" si="95"/>
        <v>3936.1807581255898</v>
      </c>
      <c r="I837" s="34">
        <f t="shared" si="96"/>
        <v>795</v>
      </c>
    </row>
    <row r="838" spans="2:9" x14ac:dyDescent="0.4">
      <c r="B838">
        <v>796</v>
      </c>
      <c r="C838" s="40">
        <v>193000</v>
      </c>
      <c r="D838" s="32">
        <f t="shared" si="92"/>
        <v>1.9195304E-5</v>
      </c>
      <c r="E838" s="31">
        <f t="shared" si="93"/>
        <v>106.8181859438082</v>
      </c>
      <c r="F838" s="41">
        <v>0.28999999999999998</v>
      </c>
      <c r="G838" s="31">
        <f t="shared" si="94"/>
        <v>4049.0736471436617</v>
      </c>
      <c r="H838" s="31">
        <f t="shared" si="95"/>
        <v>3942.2554611998535</v>
      </c>
      <c r="I838" s="34">
        <f t="shared" si="96"/>
        <v>796</v>
      </c>
    </row>
    <row r="839" spans="2:9" x14ac:dyDescent="0.4">
      <c r="B839">
        <v>797</v>
      </c>
      <c r="C839" s="40">
        <v>193000</v>
      </c>
      <c r="D839" s="32">
        <f t="shared" si="92"/>
        <v>1.9198778E-5</v>
      </c>
      <c r="E839" s="31">
        <f t="shared" si="93"/>
        <v>106.69385930448311</v>
      </c>
      <c r="F839" s="41">
        <v>0.28999999999999998</v>
      </c>
      <c r="G839" s="31">
        <f t="shared" si="94"/>
        <v>4055.0252783915494</v>
      </c>
      <c r="H839" s="31">
        <f t="shared" si="95"/>
        <v>3948.331419087066</v>
      </c>
      <c r="I839" s="34">
        <f t="shared" si="96"/>
        <v>797</v>
      </c>
    </row>
    <row r="840" spans="2:9" x14ac:dyDescent="0.4">
      <c r="B840">
        <v>798</v>
      </c>
      <c r="C840" s="40">
        <v>193000</v>
      </c>
      <c r="D840" s="32">
        <f t="shared" si="92"/>
        <v>1.9202251999999999E-5</v>
      </c>
      <c r="E840" s="31">
        <f t="shared" si="93"/>
        <v>106.57017824708782</v>
      </c>
      <c r="F840" s="41">
        <v>0.28999999999999998</v>
      </c>
      <c r="G840" s="31">
        <f t="shared" si="94"/>
        <v>4060.9787983211272</v>
      </c>
      <c r="H840" s="31">
        <f t="shared" si="95"/>
        <v>3954.4086200740394</v>
      </c>
      <c r="I840" s="34">
        <f t="shared" si="96"/>
        <v>798</v>
      </c>
    </row>
    <row r="841" spans="2:9" x14ac:dyDescent="0.4">
      <c r="B841">
        <v>799</v>
      </c>
      <c r="C841" s="40">
        <v>193000</v>
      </c>
      <c r="D841" s="32">
        <f t="shared" si="92"/>
        <v>1.9205726000000003E-5</v>
      </c>
      <c r="E841" s="31">
        <f t="shared" si="93"/>
        <v>106.44715453864342</v>
      </c>
      <c r="F841" s="41">
        <v>0.28999999999999998</v>
      </c>
      <c r="G841" s="31">
        <f t="shared" si="94"/>
        <v>4066.9342069323952</v>
      </c>
      <c r="H841" s="31">
        <f t="shared" si="95"/>
        <v>3960.4870523937516</v>
      </c>
      <c r="I841" s="34">
        <f t="shared" si="96"/>
        <v>799</v>
      </c>
    </row>
    <row r="842" spans="2:9" x14ac:dyDescent="0.4">
      <c r="B842">
        <v>800</v>
      </c>
      <c r="C842" s="40">
        <v>193000</v>
      </c>
      <c r="D842" s="32">
        <f t="shared" si="92"/>
        <v>1.9209199999999999E-5</v>
      </c>
      <c r="E842" s="31">
        <f t="shared" si="93"/>
        <v>106.32480000000032</v>
      </c>
      <c r="F842" s="41">
        <v>0.28999999999999998</v>
      </c>
      <c r="G842" s="31">
        <f t="shared" si="94"/>
        <v>4072.891504225352</v>
      </c>
      <c r="H842" s="31">
        <f t="shared" si="95"/>
        <v>3966.5667042253517</v>
      </c>
      <c r="I842" s="34">
        <f t="shared" si="96"/>
        <v>800</v>
      </c>
    </row>
    <row r="843" spans="2:9" x14ac:dyDescent="0.4">
      <c r="B843">
        <v>801</v>
      </c>
      <c r="C843" s="40">
        <v>193000</v>
      </c>
      <c r="D843" s="32">
        <f t="shared" si="92"/>
        <v>1.9212674000000002E-5</v>
      </c>
      <c r="E843" s="31">
        <f t="shared" si="93"/>
        <v>106.20312650584287</v>
      </c>
      <c r="F843" s="41">
        <v>0.28999999999999998</v>
      </c>
      <c r="G843" s="31">
        <f t="shared" si="94"/>
        <v>4078.8506902000004</v>
      </c>
      <c r="H843" s="31">
        <f t="shared" si="95"/>
        <v>3972.6475636941577</v>
      </c>
      <c r="I843" s="34">
        <f t="shared" si="96"/>
        <v>801</v>
      </c>
    </row>
    <row r="844" spans="2:9" x14ac:dyDescent="0.4">
      <c r="B844">
        <v>802</v>
      </c>
      <c r="C844" s="40">
        <v>193000</v>
      </c>
      <c r="D844" s="32">
        <f t="shared" si="92"/>
        <v>1.9216148000000002E-5</v>
      </c>
      <c r="E844" s="31">
        <f t="shared" si="93"/>
        <v>106.08214598468794</v>
      </c>
      <c r="F844" s="41">
        <v>0.28999999999999998</v>
      </c>
      <c r="G844" s="31">
        <f t="shared" si="94"/>
        <v>4084.8117648563384</v>
      </c>
      <c r="H844" s="31">
        <f t="shared" si="95"/>
        <v>3978.7296188716505</v>
      </c>
      <c r="I844" s="34">
        <f t="shared" si="96"/>
        <v>802</v>
      </c>
    </row>
    <row r="845" spans="2:9" x14ac:dyDescent="0.4">
      <c r="B845">
        <v>803</v>
      </c>
      <c r="C845" s="40">
        <v>193000</v>
      </c>
      <c r="D845" s="32">
        <f t="shared" si="92"/>
        <v>1.9219622000000002E-5</v>
      </c>
      <c r="E845" s="31">
        <f t="shared" si="93"/>
        <v>105.96187041888311</v>
      </c>
      <c r="F845" s="41">
        <v>0.28999999999999998</v>
      </c>
      <c r="G845" s="31">
        <f t="shared" si="94"/>
        <v>4090.7747281943666</v>
      </c>
      <c r="H845" s="31">
        <f t="shared" si="95"/>
        <v>3984.8128577754833</v>
      </c>
      <c r="I845" s="34">
        <f t="shared" si="96"/>
        <v>803</v>
      </c>
    </row>
    <row r="846" spans="2:9" x14ac:dyDescent="0.4">
      <c r="B846">
        <v>804</v>
      </c>
      <c r="C846" s="40">
        <v>193000</v>
      </c>
      <c r="D846" s="32">
        <f t="shared" si="92"/>
        <v>1.9223096000000001E-5</v>
      </c>
      <c r="E846" s="31">
        <f t="shared" si="93"/>
        <v>105.84231184460805</v>
      </c>
      <c r="F846" s="41">
        <v>0.28999999999999998</v>
      </c>
      <c r="G846" s="31">
        <f t="shared" si="94"/>
        <v>4096.7395802140845</v>
      </c>
      <c r="H846" s="31">
        <f t="shared" si="95"/>
        <v>3990.8972683694765</v>
      </c>
      <c r="I846" s="34">
        <f t="shared" si="96"/>
        <v>804</v>
      </c>
    </row>
    <row r="847" spans="2:9" x14ac:dyDescent="0.4">
      <c r="B847">
        <v>805</v>
      </c>
      <c r="C847" s="40">
        <v>193000</v>
      </c>
      <c r="D847" s="32">
        <f t="shared" si="92"/>
        <v>1.9226570000000001E-5</v>
      </c>
      <c r="E847" s="31">
        <f t="shared" si="93"/>
        <v>105.72348235187496</v>
      </c>
      <c r="F847" s="41">
        <v>0.28999999999999998</v>
      </c>
      <c r="G847" s="31">
        <f t="shared" si="94"/>
        <v>4102.7063209154931</v>
      </c>
      <c r="H847" s="31">
        <f t="shared" si="95"/>
        <v>3996.9828385636183</v>
      </c>
      <c r="I847" s="34">
        <f t="shared" si="96"/>
        <v>805</v>
      </c>
    </row>
    <row r="848" spans="2:9" x14ac:dyDescent="0.4">
      <c r="B848">
        <v>806</v>
      </c>
      <c r="C848" s="40">
        <v>193000</v>
      </c>
      <c r="D848" s="32">
        <f t="shared" si="92"/>
        <v>1.9230044000000001E-5</v>
      </c>
      <c r="E848" s="31">
        <f t="shared" si="93"/>
        <v>105.60539408452814</v>
      </c>
      <c r="F848" s="41">
        <v>0.28999999999999998</v>
      </c>
      <c r="G848" s="31">
        <f t="shared" si="94"/>
        <v>4108.6749502985922</v>
      </c>
      <c r="H848" s="31">
        <f t="shared" si="95"/>
        <v>4003.0695562140641</v>
      </c>
      <c r="I848" s="34">
        <f t="shared" si="96"/>
        <v>806</v>
      </c>
    </row>
    <row r="849" spans="2:9" x14ac:dyDescent="0.4">
      <c r="B849">
        <v>807</v>
      </c>
      <c r="C849" s="40">
        <v>193000</v>
      </c>
      <c r="D849" s="32">
        <f t="shared" si="92"/>
        <v>1.9233518000000001E-5</v>
      </c>
      <c r="E849" s="31">
        <f t="shared" si="93"/>
        <v>105.48805924024305</v>
      </c>
      <c r="F849" s="41">
        <v>0.28999999999999998</v>
      </c>
      <c r="G849" s="31">
        <f t="shared" si="94"/>
        <v>4114.645468363381</v>
      </c>
      <c r="H849" s="31">
        <f t="shared" si="95"/>
        <v>4009.1574091231378</v>
      </c>
      <c r="I849" s="34">
        <f t="shared" si="96"/>
        <v>807</v>
      </c>
    </row>
    <row r="850" spans="2:9" x14ac:dyDescent="0.4">
      <c r="B850">
        <v>808</v>
      </c>
      <c r="C850" s="40">
        <v>193000</v>
      </c>
      <c r="D850" s="32">
        <f t="shared" si="92"/>
        <v>1.9236992E-5</v>
      </c>
      <c r="E850" s="31">
        <f t="shared" si="93"/>
        <v>105.37149007052813</v>
      </c>
      <c r="F850" s="41">
        <v>0.28999999999999998</v>
      </c>
      <c r="G850" s="31">
        <f t="shared" si="94"/>
        <v>4120.6178751098587</v>
      </c>
      <c r="H850" s="31">
        <f t="shared" si="95"/>
        <v>4015.2463850393306</v>
      </c>
      <c r="I850" s="34">
        <f t="shared" si="96"/>
        <v>808</v>
      </c>
    </row>
    <row r="851" spans="2:9" x14ac:dyDescent="0.4">
      <c r="B851">
        <v>809</v>
      </c>
      <c r="C851" s="40">
        <v>193000</v>
      </c>
      <c r="D851" s="32">
        <f t="shared" si="92"/>
        <v>1.9240466E-5</v>
      </c>
      <c r="E851" s="31">
        <f t="shared" si="93"/>
        <v>105.25569888072346</v>
      </c>
      <c r="F851" s="41">
        <v>0.28999999999999998</v>
      </c>
      <c r="G851" s="31">
        <f t="shared" si="94"/>
        <v>4126.5921705380279</v>
      </c>
      <c r="H851" s="31">
        <f t="shared" si="95"/>
        <v>4021.3364716573042</v>
      </c>
      <c r="I851" s="34">
        <f t="shared" si="96"/>
        <v>809</v>
      </c>
    </row>
    <row r="852" spans="2:9" x14ac:dyDescent="0.4">
      <c r="B852">
        <v>810</v>
      </c>
      <c r="C852" s="40">
        <v>193000</v>
      </c>
      <c r="D852" s="32">
        <f t="shared" si="92"/>
        <v>1.924394E-5</v>
      </c>
      <c r="E852" s="31">
        <f t="shared" si="93"/>
        <v>105.14069803000007</v>
      </c>
      <c r="F852" s="41">
        <v>0.28999999999999998</v>
      </c>
      <c r="G852" s="31">
        <f t="shared" si="94"/>
        <v>4132.5683546478876</v>
      </c>
      <c r="H852" s="31">
        <f t="shared" si="95"/>
        <v>4027.4276566178878</v>
      </c>
      <c r="I852" s="34">
        <f t="shared" si="96"/>
        <v>810</v>
      </c>
    </row>
    <row r="853" spans="2:9" x14ac:dyDescent="0.4">
      <c r="B853">
        <v>811</v>
      </c>
      <c r="C853" s="40">
        <v>193000</v>
      </c>
      <c r="D853" s="32">
        <f t="shared" si="92"/>
        <v>1.9247414E-5</v>
      </c>
      <c r="E853" s="31">
        <f t="shared" si="93"/>
        <v>105.02649993136288</v>
      </c>
      <c r="F853" s="41">
        <v>0.28999999999999998</v>
      </c>
      <c r="G853" s="31">
        <f t="shared" si="94"/>
        <v>4138.5464274394371</v>
      </c>
      <c r="H853" s="31">
        <f t="shared" si="95"/>
        <v>4033.519927508074</v>
      </c>
      <c r="I853" s="34">
        <f t="shared" si="96"/>
        <v>811</v>
      </c>
    </row>
    <row r="854" spans="2:9" x14ac:dyDescent="0.4">
      <c r="B854">
        <v>812</v>
      </c>
      <c r="C854" s="40">
        <v>193000</v>
      </c>
      <c r="D854" s="32">
        <f t="shared" si="92"/>
        <v>1.9250887999999999E-5</v>
      </c>
      <c r="E854" s="31">
        <f t="shared" si="93"/>
        <v>104.91311705164821</v>
      </c>
      <c r="F854" s="41">
        <v>0.28999999999999998</v>
      </c>
      <c r="G854" s="31">
        <f t="shared" si="94"/>
        <v>4144.5263889126763</v>
      </c>
      <c r="H854" s="31">
        <f t="shared" si="95"/>
        <v>4039.6132718610279</v>
      </c>
      <c r="I854" s="34">
        <f t="shared" si="96"/>
        <v>812</v>
      </c>
    </row>
    <row r="855" spans="2:9" x14ac:dyDescent="0.4">
      <c r="B855">
        <v>813</v>
      </c>
      <c r="C855" s="40">
        <v>193000</v>
      </c>
      <c r="D855" s="32">
        <f t="shared" si="92"/>
        <v>1.9254361999999999E-5</v>
      </c>
      <c r="E855" s="31">
        <f t="shared" si="93"/>
        <v>104.80056191152289</v>
      </c>
      <c r="F855" s="41">
        <v>0.28999999999999998</v>
      </c>
      <c r="G855" s="31">
        <f t="shared" si="94"/>
        <v>4150.5082390676052</v>
      </c>
      <c r="H855" s="31">
        <f t="shared" si="95"/>
        <v>4045.7076771560824</v>
      </c>
      <c r="I855" s="34">
        <f t="shared" si="96"/>
        <v>813</v>
      </c>
    </row>
    <row r="856" spans="2:9" x14ac:dyDescent="0.4">
      <c r="B856">
        <v>814</v>
      </c>
      <c r="C856" s="40">
        <v>193000</v>
      </c>
      <c r="D856" s="32">
        <f t="shared" si="92"/>
        <v>1.9257836000000002E-5</v>
      </c>
      <c r="E856" s="31">
        <f t="shared" si="93"/>
        <v>104.68884708548808</v>
      </c>
      <c r="F856" s="41">
        <v>0.28999999999999998</v>
      </c>
      <c r="G856" s="31">
        <f t="shared" si="94"/>
        <v>4156.4919779042257</v>
      </c>
      <c r="H856" s="31">
        <f t="shared" si="95"/>
        <v>4051.8031308187374</v>
      </c>
      <c r="I856" s="34">
        <f t="shared" si="96"/>
        <v>814</v>
      </c>
    </row>
    <row r="857" spans="2:9" x14ac:dyDescent="0.4">
      <c r="B857">
        <v>815</v>
      </c>
      <c r="C857" s="40">
        <v>193000</v>
      </c>
      <c r="D857" s="32">
        <f t="shared" si="92"/>
        <v>1.9261310000000002E-5</v>
      </c>
      <c r="E857" s="31">
        <f t="shared" si="93"/>
        <v>104.57798520187521</v>
      </c>
      <c r="F857" s="41">
        <v>0.28999999999999998</v>
      </c>
      <c r="G857" s="31">
        <f t="shared" si="94"/>
        <v>4162.4776054225358</v>
      </c>
      <c r="H857" s="31">
        <f t="shared" si="95"/>
        <v>4057.8996202206608</v>
      </c>
      <c r="I857" s="34">
        <f t="shared" si="96"/>
        <v>815</v>
      </c>
    </row>
    <row r="858" spans="2:9" x14ac:dyDescent="0.4">
      <c r="B858">
        <v>816</v>
      </c>
      <c r="C858" s="40">
        <v>193000</v>
      </c>
      <c r="D858" s="32">
        <f t="shared" si="92"/>
        <v>1.9264784000000002E-5</v>
      </c>
      <c r="E858" s="31">
        <f t="shared" si="93"/>
        <v>104.46798894284802</v>
      </c>
      <c r="F858" s="41">
        <v>0.28999999999999998</v>
      </c>
      <c r="G858" s="31">
        <f t="shared" si="94"/>
        <v>4168.4651216225357</v>
      </c>
      <c r="H858" s="31">
        <f t="shared" si="95"/>
        <v>4063.9971326796876</v>
      </c>
      <c r="I858" s="34">
        <f t="shared" si="96"/>
        <v>816</v>
      </c>
    </row>
    <row r="859" spans="2:9" x14ac:dyDescent="0.4">
      <c r="B859">
        <v>817</v>
      </c>
      <c r="C859" s="40">
        <v>193000</v>
      </c>
      <c r="D859" s="32">
        <f t="shared" si="92"/>
        <v>1.9268258000000002E-5</v>
      </c>
      <c r="E859" s="31">
        <f t="shared" si="93"/>
        <v>104.35887104440303</v>
      </c>
      <c r="F859" s="41">
        <v>0.28999999999999998</v>
      </c>
      <c r="G859" s="31">
        <f t="shared" si="94"/>
        <v>4174.4545265042261</v>
      </c>
      <c r="H859" s="31">
        <f t="shared" si="95"/>
        <v>4070.0956554598233</v>
      </c>
      <c r="I859" s="34">
        <f t="shared" si="96"/>
        <v>817</v>
      </c>
    </row>
    <row r="860" spans="2:9" x14ac:dyDescent="0.4">
      <c r="B860">
        <v>818</v>
      </c>
      <c r="C860" s="40">
        <v>193000</v>
      </c>
      <c r="D860" s="32">
        <f t="shared" si="92"/>
        <v>1.9271732000000001E-5</v>
      </c>
      <c r="E860" s="31">
        <f t="shared" si="93"/>
        <v>104.25064429636859</v>
      </c>
      <c r="F860" s="41">
        <v>0.28999999999999998</v>
      </c>
      <c r="G860" s="31">
        <f t="shared" si="94"/>
        <v>4180.4458200676063</v>
      </c>
      <c r="H860" s="31">
        <f t="shared" si="95"/>
        <v>4076.1951757712377</v>
      </c>
      <c r="I860" s="34">
        <f t="shared" si="96"/>
        <v>818</v>
      </c>
    </row>
    <row r="861" spans="2:9" x14ac:dyDescent="0.4">
      <c r="B861">
        <v>819</v>
      </c>
      <c r="C861" s="40">
        <v>193000</v>
      </c>
      <c r="D861" s="32">
        <f t="shared" si="92"/>
        <v>1.9275206000000001E-5</v>
      </c>
      <c r="E861" s="31">
        <f t="shared" si="93"/>
        <v>104.14332154240356</v>
      </c>
      <c r="F861" s="41">
        <v>0.28999999999999998</v>
      </c>
      <c r="G861" s="31">
        <f t="shared" si="94"/>
        <v>4186.4390023126771</v>
      </c>
      <c r="H861" s="31">
        <f t="shared" si="95"/>
        <v>4082.2956807702735</v>
      </c>
      <c r="I861" s="34">
        <f t="shared" si="96"/>
        <v>819</v>
      </c>
    </row>
    <row r="862" spans="2:9" x14ac:dyDescent="0.4">
      <c r="B862">
        <v>820</v>
      </c>
      <c r="C862" s="40">
        <v>193000</v>
      </c>
      <c r="D862" s="32">
        <f t="shared" si="92"/>
        <v>1.9278680000000001E-5</v>
      </c>
      <c r="E862" s="31">
        <f t="shared" si="93"/>
        <v>104.03691568000045</v>
      </c>
      <c r="F862" s="41">
        <v>0.28999999999999998</v>
      </c>
      <c r="G862" s="31">
        <f t="shared" si="94"/>
        <v>4192.4340732394367</v>
      </c>
      <c r="H862" s="31">
        <f t="shared" si="95"/>
        <v>4088.397157559436</v>
      </c>
      <c r="I862" s="34">
        <f t="shared" si="96"/>
        <v>820</v>
      </c>
    </row>
    <row r="863" spans="2:9" x14ac:dyDescent="0.4">
      <c r="B863">
        <v>821</v>
      </c>
      <c r="C863" s="40">
        <v>193000</v>
      </c>
      <c r="D863" s="32">
        <f t="shared" si="92"/>
        <v>1.9282154000000001E-5</v>
      </c>
      <c r="E863" s="31">
        <f t="shared" si="93"/>
        <v>103.93143966048274</v>
      </c>
      <c r="F863" s="41">
        <v>0.28999999999999998</v>
      </c>
      <c r="G863" s="31">
        <f t="shared" si="94"/>
        <v>4198.4310328478878</v>
      </c>
      <c r="H863" s="31">
        <f t="shared" si="95"/>
        <v>4094.499593187405</v>
      </c>
      <c r="I863" s="34">
        <f t="shared" si="96"/>
        <v>821</v>
      </c>
    </row>
    <row r="864" spans="2:9" x14ac:dyDescent="0.4">
      <c r="B864">
        <v>822</v>
      </c>
      <c r="C864" s="40">
        <v>193000</v>
      </c>
      <c r="D864" s="32">
        <f t="shared" si="92"/>
        <v>1.9285628E-5</v>
      </c>
      <c r="E864" s="31">
        <f t="shared" si="93"/>
        <v>103.82690648900848</v>
      </c>
      <c r="F864" s="41">
        <v>0.28999999999999998</v>
      </c>
      <c r="G864" s="31">
        <f t="shared" si="94"/>
        <v>4204.4298811380286</v>
      </c>
      <c r="H864" s="31">
        <f t="shared" si="95"/>
        <v>4100.6029746490203</v>
      </c>
      <c r="I864" s="34">
        <f t="shared" si="96"/>
        <v>822</v>
      </c>
    </row>
    <row r="865" spans="2:9" x14ac:dyDescent="0.4">
      <c r="B865">
        <v>823</v>
      </c>
      <c r="C865" s="40">
        <v>193000</v>
      </c>
      <c r="D865" s="32">
        <f t="shared" si="92"/>
        <v>1.9289102E-5</v>
      </c>
      <c r="E865" s="31">
        <f t="shared" si="93"/>
        <v>103.72332922456326</v>
      </c>
      <c r="F865" s="41">
        <v>0.28999999999999998</v>
      </c>
      <c r="G865" s="31">
        <f t="shared" si="94"/>
        <v>4210.4306181098591</v>
      </c>
      <c r="H865" s="31">
        <f t="shared" si="95"/>
        <v>4106.7072888852963</v>
      </c>
      <c r="I865" s="34">
        <f t="shared" si="96"/>
        <v>823</v>
      </c>
    </row>
    <row r="866" spans="2:9" x14ac:dyDescent="0.4">
      <c r="B866">
        <v>824</v>
      </c>
      <c r="C866" s="40">
        <v>193000</v>
      </c>
      <c r="D866" s="32">
        <f t="shared" si="92"/>
        <v>1.9292576E-5</v>
      </c>
      <c r="E866" s="31">
        <f t="shared" si="93"/>
        <v>103.62072097996838</v>
      </c>
      <c r="F866" s="41">
        <v>0.28999999999999998</v>
      </c>
      <c r="G866" s="31">
        <f t="shared" si="94"/>
        <v>4216.4332437633802</v>
      </c>
      <c r="H866" s="31">
        <f t="shared" si="95"/>
        <v>4112.8125227834116</v>
      </c>
      <c r="I866" s="34">
        <f t="shared" si="96"/>
        <v>824</v>
      </c>
    </row>
    <row r="867" spans="2:9" x14ac:dyDescent="0.4">
      <c r="B867">
        <v>825</v>
      </c>
      <c r="C867" s="40">
        <v>193000</v>
      </c>
      <c r="D867" s="32">
        <f t="shared" si="92"/>
        <v>1.929605E-5</v>
      </c>
      <c r="E867" s="31">
        <f t="shared" si="93"/>
        <v>103.51909492187519</v>
      </c>
      <c r="F867" s="41">
        <v>0.28999999999999998</v>
      </c>
      <c r="G867" s="31">
        <f t="shared" si="94"/>
        <v>4222.4377580985911</v>
      </c>
      <c r="H867" s="31">
        <f t="shared" si="95"/>
        <v>4118.9186631767161</v>
      </c>
      <c r="I867" s="34">
        <f t="shared" si="96"/>
        <v>825</v>
      </c>
    </row>
    <row r="868" spans="2:9" x14ac:dyDescent="0.4">
      <c r="B868">
        <v>826</v>
      </c>
      <c r="C868" s="40">
        <v>193000</v>
      </c>
      <c r="D868" s="32">
        <f t="shared" si="92"/>
        <v>1.9299523999999999E-5</v>
      </c>
      <c r="E868" s="31">
        <f t="shared" si="93"/>
        <v>103.41846427076803</v>
      </c>
      <c r="F868" s="41">
        <v>0.28999999999999998</v>
      </c>
      <c r="G868" s="31">
        <f t="shared" si="94"/>
        <v>4228.4441611154934</v>
      </c>
      <c r="H868" s="31">
        <f t="shared" si="95"/>
        <v>4125.0256968447256</v>
      </c>
      <c r="I868" s="34">
        <f t="shared" si="96"/>
        <v>826</v>
      </c>
    </row>
    <row r="869" spans="2:9" x14ac:dyDescent="0.4">
      <c r="B869">
        <v>827</v>
      </c>
      <c r="C869" s="40">
        <v>193000</v>
      </c>
      <c r="D869" s="32">
        <f t="shared" si="92"/>
        <v>1.9302998000000003E-5</v>
      </c>
      <c r="E869" s="31">
        <f t="shared" si="93"/>
        <v>103.3188423009633</v>
      </c>
      <c r="F869" s="41">
        <v>0.28999999999999998</v>
      </c>
      <c r="G869" s="31">
        <f t="shared" si="94"/>
        <v>4234.4524528140846</v>
      </c>
      <c r="H869" s="31">
        <f t="shared" si="95"/>
        <v>4131.1336105131213</v>
      </c>
      <c r="I869" s="34">
        <f t="shared" si="96"/>
        <v>827</v>
      </c>
    </row>
    <row r="870" spans="2:9" x14ac:dyDescent="0.4">
      <c r="B870">
        <v>828</v>
      </c>
      <c r="C870" s="40">
        <v>193000</v>
      </c>
      <c r="D870" s="32">
        <f t="shared" si="92"/>
        <v>1.9306471999999999E-5</v>
      </c>
      <c r="E870" s="31">
        <f t="shared" si="93"/>
        <v>103.22024234060814</v>
      </c>
      <c r="F870" s="41">
        <v>0.28999999999999998</v>
      </c>
      <c r="G870" s="31">
        <f t="shared" si="94"/>
        <v>4240.4626331943664</v>
      </c>
      <c r="H870" s="31">
        <f t="shared" si="95"/>
        <v>4137.2423908537585</v>
      </c>
      <c r="I870" s="34">
        <f t="shared" si="96"/>
        <v>828</v>
      </c>
    </row>
    <row r="871" spans="2:9" x14ac:dyDescent="0.4">
      <c r="B871">
        <v>829</v>
      </c>
      <c r="C871" s="40">
        <v>193000</v>
      </c>
      <c r="D871" s="32">
        <f t="shared" si="92"/>
        <v>1.9309946000000002E-5</v>
      </c>
      <c r="E871" s="31">
        <f t="shared" si="93"/>
        <v>103.1226777716829</v>
      </c>
      <c r="F871" s="41">
        <v>0.28999999999999998</v>
      </c>
      <c r="G871" s="31">
        <f t="shared" si="94"/>
        <v>4246.4747022563379</v>
      </c>
      <c r="H871" s="31">
        <f t="shared" si="95"/>
        <v>4143.352024484655</v>
      </c>
      <c r="I871" s="34">
        <f t="shared" si="96"/>
        <v>829</v>
      </c>
    </row>
    <row r="872" spans="2:9" x14ac:dyDescent="0.4">
      <c r="B872">
        <v>830</v>
      </c>
      <c r="C872" s="40">
        <v>193000</v>
      </c>
      <c r="D872" s="32">
        <f t="shared" si="92"/>
        <v>1.9313420000000002E-5</v>
      </c>
      <c r="E872" s="31">
        <f t="shared" si="93"/>
        <v>103.02616203000025</v>
      </c>
      <c r="F872" s="41">
        <v>0.28999999999999998</v>
      </c>
      <c r="G872" s="31">
        <f t="shared" si="94"/>
        <v>4252.4886600000009</v>
      </c>
      <c r="H872" s="31">
        <f t="shared" si="95"/>
        <v>4149.4624979700002</v>
      </c>
      <c r="I872" s="34">
        <f t="shared" si="96"/>
        <v>830</v>
      </c>
    </row>
    <row r="873" spans="2:9" x14ac:dyDescent="0.4">
      <c r="B873">
        <v>831</v>
      </c>
      <c r="C873" s="40">
        <v>193000</v>
      </c>
      <c r="D873" s="32">
        <f t="shared" si="92"/>
        <v>1.9316894000000002E-5</v>
      </c>
      <c r="E873" s="31">
        <f t="shared" si="93"/>
        <v>102.93070860520311</v>
      </c>
      <c r="F873" s="41">
        <v>0.28999999999999998</v>
      </c>
      <c r="G873" s="31">
        <f t="shared" si="94"/>
        <v>4258.5045064253527</v>
      </c>
      <c r="H873" s="31">
        <f t="shared" si="95"/>
        <v>4155.5737978201496</v>
      </c>
      <c r="I873" s="34">
        <f t="shared" si="96"/>
        <v>831</v>
      </c>
    </row>
    <row r="874" spans="2:9" x14ac:dyDescent="0.4">
      <c r="B874">
        <v>832</v>
      </c>
      <c r="C874" s="40">
        <v>193000</v>
      </c>
      <c r="D874" s="32">
        <f t="shared" si="92"/>
        <v>1.9320368000000001E-5</v>
      </c>
      <c r="E874" s="31">
        <f t="shared" si="93"/>
        <v>102.8363310407683</v>
      </c>
      <c r="F874" s="41">
        <v>0.28999999999999998</v>
      </c>
      <c r="G874" s="31">
        <f t="shared" si="94"/>
        <v>4264.5222415323951</v>
      </c>
      <c r="H874" s="31">
        <f t="shared" si="95"/>
        <v>4161.6859104916266</v>
      </c>
      <c r="I874" s="34">
        <f t="shared" si="96"/>
        <v>832</v>
      </c>
    </row>
    <row r="875" spans="2:9" x14ac:dyDescent="0.4">
      <c r="B875">
        <v>833</v>
      </c>
      <c r="C875" s="40">
        <v>193000</v>
      </c>
      <c r="D875" s="32">
        <f t="shared" si="92"/>
        <v>1.9323842000000001E-5</v>
      </c>
      <c r="E875" s="31">
        <f t="shared" si="93"/>
        <v>102.74304293400337</v>
      </c>
      <c r="F875" s="41">
        <v>0.28999999999999998</v>
      </c>
      <c r="G875" s="31">
        <f t="shared" si="94"/>
        <v>4270.5418653211273</v>
      </c>
      <c r="H875" s="31">
        <f t="shared" si="95"/>
        <v>4167.7988223871234</v>
      </c>
      <c r="I875" s="34">
        <f t="shared" si="96"/>
        <v>833</v>
      </c>
    </row>
    <row r="876" spans="2:9" x14ac:dyDescent="0.4">
      <c r="B876">
        <v>834</v>
      </c>
      <c r="C876" s="40">
        <v>193000</v>
      </c>
      <c r="D876" s="32">
        <f t="shared" si="92"/>
        <v>1.9327316000000001E-5</v>
      </c>
      <c r="E876" s="31">
        <f t="shared" si="93"/>
        <v>102.65085793604771</v>
      </c>
      <c r="F876" s="41">
        <v>0.28999999999999998</v>
      </c>
      <c r="G876" s="31">
        <f t="shared" si="94"/>
        <v>4276.56337779155</v>
      </c>
      <c r="H876" s="31">
        <f t="shared" si="95"/>
        <v>4173.9125198555021</v>
      </c>
      <c r="I876" s="34">
        <f t="shared" si="96"/>
        <v>834</v>
      </c>
    </row>
    <row r="877" spans="2:9" x14ac:dyDescent="0.4">
      <c r="B877">
        <v>835</v>
      </c>
      <c r="C877" s="40">
        <v>193000</v>
      </c>
      <c r="D877" s="32">
        <f t="shared" si="92"/>
        <v>1.9330790000000001E-5</v>
      </c>
      <c r="E877" s="31">
        <f t="shared" si="93"/>
        <v>102.55978975187486</v>
      </c>
      <c r="F877" s="41">
        <v>0.28999999999999998</v>
      </c>
      <c r="G877" s="31">
        <f t="shared" si="94"/>
        <v>4282.5867789436625</v>
      </c>
      <c r="H877" s="31">
        <f t="shared" si="95"/>
        <v>4180.0269891917878</v>
      </c>
      <c r="I877" s="34">
        <f t="shared" si="96"/>
        <v>835</v>
      </c>
    </row>
    <row r="878" spans="2:9" x14ac:dyDescent="0.4">
      <c r="B878">
        <v>836</v>
      </c>
      <c r="C878" s="40">
        <v>193000</v>
      </c>
      <c r="D878" s="32">
        <f t="shared" si="92"/>
        <v>1.9334264E-5</v>
      </c>
      <c r="E878" s="31">
        <f t="shared" si="93"/>
        <v>102.46985214028768</v>
      </c>
      <c r="F878" s="41">
        <v>0.28999999999999998</v>
      </c>
      <c r="G878" s="31">
        <f t="shared" si="94"/>
        <v>4288.6120687774646</v>
      </c>
      <c r="H878" s="31">
        <f t="shared" si="95"/>
        <v>4186.1422166371767</v>
      </c>
      <c r="I878" s="34">
        <f t="shared" si="96"/>
        <v>836</v>
      </c>
    </row>
    <row r="879" spans="2:9" x14ac:dyDescent="0.4">
      <c r="B879">
        <v>837</v>
      </c>
      <c r="C879" s="40">
        <v>193000</v>
      </c>
      <c r="D879" s="32">
        <f t="shared" si="92"/>
        <v>1.9337738E-5</v>
      </c>
      <c r="E879" s="31">
        <f t="shared" si="93"/>
        <v>102.38105891392274</v>
      </c>
      <c r="F879" s="41">
        <v>0.28999999999999998</v>
      </c>
      <c r="G879" s="31">
        <f t="shared" si="94"/>
        <v>4294.6392472929583</v>
      </c>
      <c r="H879" s="31">
        <f t="shared" si="95"/>
        <v>4192.2581883790353</v>
      </c>
      <c r="I879" s="34">
        <f t="shared" si="96"/>
        <v>837</v>
      </c>
    </row>
    <row r="880" spans="2:9" x14ac:dyDescent="0.4">
      <c r="B880">
        <v>838</v>
      </c>
      <c r="C880" s="40">
        <v>193000</v>
      </c>
      <c r="D880" s="32">
        <f t="shared" si="92"/>
        <v>1.9341212E-5</v>
      </c>
      <c r="E880" s="31">
        <f t="shared" si="93"/>
        <v>102.29342393924776</v>
      </c>
      <c r="F880" s="41">
        <v>0.28999999999999998</v>
      </c>
      <c r="G880" s="31">
        <f t="shared" si="94"/>
        <v>4300.6683144901408</v>
      </c>
      <c r="H880" s="31">
        <f t="shared" si="95"/>
        <v>4198.3748905508928</v>
      </c>
      <c r="I880" s="34">
        <f t="shared" si="96"/>
        <v>838</v>
      </c>
    </row>
    <row r="881" spans="2:9" x14ac:dyDescent="0.4">
      <c r="B881">
        <v>839</v>
      </c>
      <c r="C881" s="40">
        <v>193000</v>
      </c>
      <c r="D881" s="32">
        <f t="shared" si="92"/>
        <v>1.9344686E-5</v>
      </c>
      <c r="E881" s="31">
        <f t="shared" si="93"/>
        <v>102.20696113656277</v>
      </c>
      <c r="F881" s="41">
        <v>0.28999999999999998</v>
      </c>
      <c r="G881" s="31">
        <f t="shared" si="94"/>
        <v>4306.6992703690148</v>
      </c>
      <c r="H881" s="31">
        <f t="shared" si="95"/>
        <v>4204.4923092324516</v>
      </c>
      <c r="I881" s="34">
        <f t="shared" si="96"/>
        <v>839</v>
      </c>
    </row>
    <row r="882" spans="2:9" x14ac:dyDescent="0.4">
      <c r="B882">
        <v>840</v>
      </c>
      <c r="C882" s="40">
        <v>193000</v>
      </c>
      <c r="D882" s="32">
        <f t="shared" si="92"/>
        <v>1.9348159999999999E-5</v>
      </c>
      <c r="E882" s="31">
        <f t="shared" si="93"/>
        <v>102.12168447999989</v>
      </c>
      <c r="F882" s="41">
        <v>0.28999999999999998</v>
      </c>
      <c r="G882" s="31">
        <f t="shared" si="94"/>
        <v>4312.7321149295776</v>
      </c>
      <c r="H882" s="31">
        <f t="shared" si="95"/>
        <v>4210.6104304495775</v>
      </c>
      <c r="I882" s="34">
        <f t="shared" si="96"/>
        <v>840</v>
      </c>
    </row>
    <row r="883" spans="2:9" x14ac:dyDescent="0.4">
      <c r="B883">
        <v>841</v>
      </c>
      <c r="C883" s="40">
        <v>193000</v>
      </c>
      <c r="D883" s="32">
        <f t="shared" si="92"/>
        <v>1.9351633999999999E-5</v>
      </c>
      <c r="E883" s="31">
        <f t="shared" si="93"/>
        <v>102.03760799752263</v>
      </c>
      <c r="F883" s="41">
        <v>0.28999999999999998</v>
      </c>
      <c r="G883" s="31">
        <f t="shared" si="94"/>
        <v>4318.766848171831</v>
      </c>
      <c r="H883" s="31">
        <f t="shared" si="95"/>
        <v>4216.7292401743089</v>
      </c>
      <c r="I883" s="34">
        <f t="shared" si="96"/>
        <v>841</v>
      </c>
    </row>
    <row r="884" spans="2:9" x14ac:dyDescent="0.4">
      <c r="B884">
        <v>842</v>
      </c>
      <c r="C884" s="40">
        <v>193000</v>
      </c>
      <c r="D884" s="32">
        <f t="shared" si="92"/>
        <v>1.9355108000000002E-5</v>
      </c>
      <c r="E884" s="31">
        <f t="shared" si="93"/>
        <v>101.95474577092796</v>
      </c>
      <c r="F884" s="41">
        <v>0.28999999999999998</v>
      </c>
      <c r="G884" s="31">
        <f t="shared" si="94"/>
        <v>4324.803470095776</v>
      </c>
      <c r="H884" s="31">
        <f t="shared" si="95"/>
        <v>4222.8487243248483</v>
      </c>
      <c r="I884" s="34">
        <f t="shared" si="96"/>
        <v>842</v>
      </c>
    </row>
    <row r="885" spans="2:9" x14ac:dyDescent="0.4">
      <c r="B885">
        <v>843</v>
      </c>
      <c r="C885" s="40">
        <v>193000</v>
      </c>
      <c r="D885" s="32">
        <f t="shared" si="92"/>
        <v>1.9358582000000002E-5</v>
      </c>
      <c r="E885" s="31">
        <f t="shared" si="93"/>
        <v>101.8731119358431</v>
      </c>
      <c r="F885" s="41">
        <v>0.28999999999999998</v>
      </c>
      <c r="G885" s="31">
        <f t="shared" si="94"/>
        <v>4330.8419807014088</v>
      </c>
      <c r="H885" s="31">
        <f t="shared" si="95"/>
        <v>4228.9688687655653</v>
      </c>
      <c r="I885" s="34">
        <f t="shared" si="96"/>
        <v>843</v>
      </c>
    </row>
    <row r="886" spans="2:9" x14ac:dyDescent="0.4">
      <c r="B886">
        <v>844</v>
      </c>
      <c r="C886" s="40">
        <v>193000</v>
      </c>
      <c r="D886" s="32">
        <f t="shared" si="92"/>
        <v>1.9362056000000002E-5</v>
      </c>
      <c r="E886" s="31">
        <f t="shared" si="93"/>
        <v>101.79272068172781</v>
      </c>
      <c r="F886" s="41">
        <v>0.28999999999999998</v>
      </c>
      <c r="G886" s="31">
        <f t="shared" si="94"/>
        <v>4336.8823799887332</v>
      </c>
      <c r="H886" s="31">
        <f t="shared" si="95"/>
        <v>4235.0896593070056</v>
      </c>
      <c r="I886" s="34">
        <f t="shared" si="96"/>
        <v>844</v>
      </c>
    </row>
    <row r="887" spans="2:9" x14ac:dyDescent="0.4">
      <c r="B887">
        <v>845</v>
      </c>
      <c r="C887" s="40">
        <v>193000</v>
      </c>
      <c r="D887" s="32">
        <f t="shared" si="92"/>
        <v>1.9365530000000002E-5</v>
      </c>
      <c r="E887" s="31">
        <f t="shared" si="93"/>
        <v>101.71358625187463</v>
      </c>
      <c r="F887" s="41">
        <v>0.28999999999999998</v>
      </c>
      <c r="G887" s="31">
        <f t="shared" si="94"/>
        <v>4342.9246679577464</v>
      </c>
      <c r="H887" s="31">
        <f t="shared" si="95"/>
        <v>4241.2110817058719</v>
      </c>
      <c r="I887" s="34">
        <f t="shared" si="96"/>
        <v>845</v>
      </c>
    </row>
    <row r="888" spans="2:9" x14ac:dyDescent="0.4">
      <c r="B888">
        <v>846</v>
      </c>
      <c r="C888" s="40">
        <v>193000</v>
      </c>
      <c r="D888" s="32">
        <f t="shared" si="92"/>
        <v>1.9369004000000001E-5</v>
      </c>
      <c r="E888" s="31">
        <f t="shared" si="93"/>
        <v>101.63572294340793</v>
      </c>
      <c r="F888" s="41">
        <v>0.28999999999999998</v>
      </c>
      <c r="G888" s="31">
        <f t="shared" si="94"/>
        <v>4348.968844608451</v>
      </c>
      <c r="H888" s="31">
        <f t="shared" si="95"/>
        <v>4247.3331216650431</v>
      </c>
      <c r="I888" s="34">
        <f t="shared" si="96"/>
        <v>846</v>
      </c>
    </row>
    <row r="889" spans="2:9" x14ac:dyDescent="0.4">
      <c r="B889">
        <v>847</v>
      </c>
      <c r="C889" s="40">
        <v>193000</v>
      </c>
      <c r="D889" s="32">
        <f t="shared" si="92"/>
        <v>1.9372478000000001E-5</v>
      </c>
      <c r="E889" s="31">
        <f t="shared" si="93"/>
        <v>101.55914510728303</v>
      </c>
      <c r="F889" s="41">
        <v>0.28999999999999998</v>
      </c>
      <c r="G889" s="31">
        <f t="shared" si="94"/>
        <v>4355.0149099408454</v>
      </c>
      <c r="H889" s="31">
        <f t="shared" si="95"/>
        <v>4253.4557648335622</v>
      </c>
      <c r="I889" s="34">
        <f t="shared" si="96"/>
        <v>847</v>
      </c>
    </row>
    <row r="890" spans="2:9" x14ac:dyDescent="0.4">
      <c r="B890">
        <v>848</v>
      </c>
      <c r="C890" s="40">
        <v>193000</v>
      </c>
      <c r="D890" s="32">
        <f t="shared" si="92"/>
        <v>1.9375952000000001E-5</v>
      </c>
      <c r="E890" s="31">
        <f t="shared" si="93"/>
        <v>101.48386714828825</v>
      </c>
      <c r="F890" s="41">
        <v>0.28999999999999998</v>
      </c>
      <c r="G890" s="31">
        <f t="shared" si="94"/>
        <v>4361.0628639549304</v>
      </c>
      <c r="H890" s="31">
        <f t="shared" si="95"/>
        <v>4259.578996806642</v>
      </c>
      <c r="I890" s="34">
        <f t="shared" si="96"/>
        <v>848</v>
      </c>
    </row>
    <row r="891" spans="2:9" x14ac:dyDescent="0.4">
      <c r="B891">
        <v>849</v>
      </c>
      <c r="C891" s="40">
        <v>193000</v>
      </c>
      <c r="D891" s="32">
        <f t="shared" si="92"/>
        <v>1.9379426000000001E-5</v>
      </c>
      <c r="E891" s="31">
        <f t="shared" si="93"/>
        <v>101.40990352504309</v>
      </c>
      <c r="F891" s="41">
        <v>0.28999999999999998</v>
      </c>
      <c r="G891" s="31">
        <f t="shared" si="94"/>
        <v>4367.1127066507042</v>
      </c>
      <c r="H891" s="31">
        <f t="shared" si="95"/>
        <v>4265.7028031256614</v>
      </c>
      <c r="I891" s="34">
        <f t="shared" si="96"/>
        <v>849</v>
      </c>
    </row>
    <row r="892" spans="2:9" x14ac:dyDescent="0.4">
      <c r="B892">
        <v>850</v>
      </c>
      <c r="C892" s="40">
        <v>193000</v>
      </c>
      <c r="D892" s="32">
        <f t="shared" si="92"/>
        <v>1.93829E-5</v>
      </c>
      <c r="E892" s="31">
        <f t="shared" si="93"/>
        <v>101.33726874999979</v>
      </c>
      <c r="F892" s="41">
        <v>0.28999999999999998</v>
      </c>
      <c r="G892" s="31">
        <f t="shared" si="94"/>
        <v>4373.1644380281696</v>
      </c>
      <c r="H892" s="31">
        <f t="shared" si="95"/>
        <v>4271.82716927817</v>
      </c>
      <c r="I892" s="34">
        <f t="shared" si="96"/>
        <v>850</v>
      </c>
    </row>
    <row r="893" spans="2:9" x14ac:dyDescent="0.4">
      <c r="B893">
        <v>851</v>
      </c>
      <c r="C893" s="40">
        <v>193000</v>
      </c>
      <c r="D893" s="32">
        <f t="shared" si="92"/>
        <v>1.9386374E-5</v>
      </c>
      <c r="E893" s="31">
        <f t="shared" si="93"/>
        <v>101.2659773894427</v>
      </c>
      <c r="F893" s="41">
        <v>0.28999999999999998</v>
      </c>
      <c r="G893" s="31">
        <f t="shared" si="94"/>
        <v>4379.2180580873246</v>
      </c>
      <c r="H893" s="31">
        <f t="shared" si="95"/>
        <v>4277.9520806978817</v>
      </c>
      <c r="I893" s="34">
        <f t="shared" si="96"/>
        <v>851</v>
      </c>
    </row>
    <row r="894" spans="2:9" x14ac:dyDescent="0.4">
      <c r="B894">
        <v>852</v>
      </c>
      <c r="C894" s="40">
        <v>193000</v>
      </c>
      <c r="D894" s="32">
        <f t="shared" si="92"/>
        <v>1.9389848E-5</v>
      </c>
      <c r="E894" s="31">
        <f t="shared" si="93"/>
        <v>101.19604406348799</v>
      </c>
      <c r="F894" s="41">
        <v>0.28999999999999998</v>
      </c>
      <c r="G894" s="31">
        <f t="shared" si="94"/>
        <v>4385.2735668281694</v>
      </c>
      <c r="H894" s="31">
        <f t="shared" si="95"/>
        <v>4284.0775227646809</v>
      </c>
      <c r="I894" s="34">
        <f t="shared" si="96"/>
        <v>852</v>
      </c>
    </row>
    <row r="895" spans="2:9" x14ac:dyDescent="0.4">
      <c r="B895">
        <v>853</v>
      </c>
      <c r="C895" s="40">
        <v>193000</v>
      </c>
      <c r="D895" s="32">
        <f t="shared" ref="D895:D958" si="97">(3.474*10^-9*B895+1.643*10^-5)</f>
        <v>1.9393322E-5</v>
      </c>
      <c r="E895" s="31">
        <f t="shared" ref="E895:E958" si="98">(2.243*10^-9*B895^4-5.194*10^-6*B895^3+4.193*10^-3*B895^2-1.452*B895+325)</f>
        <v>101.12748344608303</v>
      </c>
      <c r="F895" s="41">
        <v>0.28999999999999998</v>
      </c>
      <c r="G895" s="31">
        <f t="shared" ref="G895:G958" si="99">C895*D895*(B895-$B$62)/(1-F895)</f>
        <v>4391.3309642507047</v>
      </c>
      <c r="H895" s="31">
        <f t="shared" ref="H895:H958" si="100">IF(G895&gt;E895,G895-E895,0)</f>
        <v>4290.2034808046219</v>
      </c>
      <c r="I895" s="34">
        <f t="shared" ref="I895:I958" si="101">IF(H895&gt;0,B895)</f>
        <v>853</v>
      </c>
    </row>
    <row r="896" spans="2:9" x14ac:dyDescent="0.4">
      <c r="B896">
        <v>854</v>
      </c>
      <c r="C896" s="40">
        <v>193000</v>
      </c>
      <c r="D896" s="32">
        <f t="shared" si="97"/>
        <v>1.9396795999999999E-5</v>
      </c>
      <c r="E896" s="31">
        <f t="shared" si="98"/>
        <v>101.06031026500818</v>
      </c>
      <c r="F896" s="41">
        <v>0.28999999999999998</v>
      </c>
      <c r="G896" s="31">
        <f t="shared" si="99"/>
        <v>4397.3902503549298</v>
      </c>
      <c r="H896" s="31">
        <f t="shared" si="100"/>
        <v>4296.3299400899214</v>
      </c>
      <c r="I896" s="34">
        <f t="shared" si="101"/>
        <v>854</v>
      </c>
    </row>
    <row r="897" spans="2:9" x14ac:dyDescent="0.4">
      <c r="B897">
        <v>855</v>
      </c>
      <c r="C897" s="40">
        <v>193000</v>
      </c>
      <c r="D897" s="32">
        <f t="shared" si="97"/>
        <v>1.9400270000000003E-5</v>
      </c>
      <c r="E897" s="31">
        <f t="shared" si="98"/>
        <v>100.99453930187542</v>
      </c>
      <c r="F897" s="41">
        <v>0.28999999999999998</v>
      </c>
      <c r="G897" s="31">
        <f t="shared" si="99"/>
        <v>4403.4514251408464</v>
      </c>
      <c r="H897" s="31">
        <f t="shared" si="100"/>
        <v>4302.4568858389712</v>
      </c>
      <c r="I897" s="34">
        <f t="shared" si="101"/>
        <v>855</v>
      </c>
    </row>
    <row r="898" spans="2:9" x14ac:dyDescent="0.4">
      <c r="B898">
        <v>856</v>
      </c>
      <c r="C898" s="40">
        <v>193000</v>
      </c>
      <c r="D898" s="32">
        <f t="shared" si="97"/>
        <v>1.9403743999999999E-5</v>
      </c>
      <c r="E898" s="31">
        <f t="shared" si="98"/>
        <v>100.93018539212812</v>
      </c>
      <c r="F898" s="41">
        <v>0.28999999999999998</v>
      </c>
      <c r="G898" s="31">
        <f t="shared" si="99"/>
        <v>4409.5144886084508</v>
      </c>
      <c r="H898" s="31">
        <f t="shared" si="100"/>
        <v>4308.584303216323</v>
      </c>
      <c r="I898" s="34">
        <f t="shared" si="101"/>
        <v>856</v>
      </c>
    </row>
    <row r="899" spans="2:9" x14ac:dyDescent="0.4">
      <c r="B899">
        <v>857</v>
      </c>
      <c r="C899" s="40">
        <v>193000</v>
      </c>
      <c r="D899" s="32">
        <f t="shared" si="97"/>
        <v>1.9407218000000002E-5</v>
      </c>
      <c r="E899" s="31">
        <f t="shared" si="98"/>
        <v>100.86726342504335</v>
      </c>
      <c r="F899" s="41">
        <v>0.28999999999999998</v>
      </c>
      <c r="G899" s="31">
        <f t="shared" si="99"/>
        <v>4415.5794407577469</v>
      </c>
      <c r="H899" s="31">
        <f t="shared" si="100"/>
        <v>4314.7121773327035</v>
      </c>
      <c r="I899" s="34">
        <f t="shared" si="101"/>
        <v>857</v>
      </c>
    </row>
    <row r="900" spans="2:9" x14ac:dyDescent="0.4">
      <c r="B900">
        <v>858</v>
      </c>
      <c r="C900" s="40">
        <v>193000</v>
      </c>
      <c r="D900" s="32">
        <f t="shared" si="97"/>
        <v>1.9410692000000002E-5</v>
      </c>
      <c r="E900" s="31">
        <f t="shared" si="98"/>
        <v>100.80578834372795</v>
      </c>
      <c r="F900" s="41">
        <v>0.28999999999999998</v>
      </c>
      <c r="G900" s="31">
        <f t="shared" si="99"/>
        <v>4421.6462815887335</v>
      </c>
      <c r="H900" s="31">
        <f t="shared" si="100"/>
        <v>4320.8404932450057</v>
      </c>
      <c r="I900" s="34">
        <f t="shared" si="101"/>
        <v>858</v>
      </c>
    </row>
    <row r="901" spans="2:9" x14ac:dyDescent="0.4">
      <c r="B901">
        <v>859</v>
      </c>
      <c r="C901" s="40">
        <v>193000</v>
      </c>
      <c r="D901" s="32">
        <f t="shared" si="97"/>
        <v>1.9414166000000002E-5</v>
      </c>
      <c r="E901" s="31">
        <f t="shared" si="98"/>
        <v>100.74577514512293</v>
      </c>
      <c r="F901" s="41">
        <v>0.28999999999999998</v>
      </c>
      <c r="G901" s="31">
        <f t="shared" si="99"/>
        <v>4427.7150111014089</v>
      </c>
      <c r="H901" s="31">
        <f t="shared" si="100"/>
        <v>4326.969235956286</v>
      </c>
      <c r="I901" s="34">
        <f t="shared" si="101"/>
        <v>859</v>
      </c>
    </row>
    <row r="902" spans="2:9" x14ac:dyDescent="0.4">
      <c r="B902">
        <v>860</v>
      </c>
      <c r="C902" s="40">
        <v>193000</v>
      </c>
      <c r="D902" s="32">
        <f t="shared" si="97"/>
        <v>1.9417640000000001E-5</v>
      </c>
      <c r="E902" s="31">
        <f t="shared" si="98"/>
        <v>100.68723888</v>
      </c>
      <c r="F902" s="41">
        <v>0.28999999999999998</v>
      </c>
      <c r="G902" s="31">
        <f t="shared" si="99"/>
        <v>4433.7856292957749</v>
      </c>
      <c r="H902" s="31">
        <f t="shared" si="100"/>
        <v>4333.0983904157747</v>
      </c>
      <c r="I902" s="34">
        <f t="shared" si="101"/>
        <v>860</v>
      </c>
    </row>
    <row r="903" spans="2:9" x14ac:dyDescent="0.4">
      <c r="B903">
        <v>861</v>
      </c>
      <c r="C903" s="40">
        <v>193000</v>
      </c>
      <c r="D903" s="32">
        <f t="shared" si="97"/>
        <v>1.9421114000000001E-5</v>
      </c>
      <c r="E903" s="31">
        <f t="shared" si="98"/>
        <v>100.63019465296338</v>
      </c>
      <c r="F903" s="41">
        <v>0.28999999999999998</v>
      </c>
      <c r="G903" s="31">
        <f t="shared" si="99"/>
        <v>4439.8581361718316</v>
      </c>
      <c r="H903" s="31">
        <f t="shared" si="100"/>
        <v>4339.2279415188677</v>
      </c>
      <c r="I903" s="34">
        <f t="shared" si="101"/>
        <v>861</v>
      </c>
    </row>
    <row r="904" spans="2:9" x14ac:dyDescent="0.4">
      <c r="B904">
        <v>862</v>
      </c>
      <c r="C904" s="40">
        <v>193000</v>
      </c>
      <c r="D904" s="32">
        <f t="shared" si="97"/>
        <v>1.9424588000000001E-5</v>
      </c>
      <c r="E904" s="31">
        <f t="shared" si="98"/>
        <v>100.57465762244806</v>
      </c>
      <c r="F904" s="41">
        <v>0.28999999999999998</v>
      </c>
      <c r="G904" s="31">
        <f t="shared" si="99"/>
        <v>4445.9325317295779</v>
      </c>
      <c r="H904" s="31">
        <f t="shared" si="100"/>
        <v>4345.3578741071296</v>
      </c>
      <c r="I904" s="34">
        <f t="shared" si="101"/>
        <v>862</v>
      </c>
    </row>
    <row r="905" spans="2:9" x14ac:dyDescent="0.4">
      <c r="B905">
        <v>863</v>
      </c>
      <c r="C905" s="40">
        <v>193000</v>
      </c>
      <c r="D905" s="32">
        <f t="shared" si="97"/>
        <v>1.9428062000000001E-5</v>
      </c>
      <c r="E905" s="31">
        <f t="shared" si="98"/>
        <v>100.52064300072243</v>
      </c>
      <c r="F905" s="41">
        <v>0.28999999999999998</v>
      </c>
      <c r="G905" s="31">
        <f t="shared" si="99"/>
        <v>4452.008815969014</v>
      </c>
      <c r="H905" s="31">
        <f t="shared" si="100"/>
        <v>4351.4881729682911</v>
      </c>
      <c r="I905" s="34">
        <f t="shared" si="101"/>
        <v>863</v>
      </c>
    </row>
    <row r="906" spans="2:9" x14ac:dyDescent="0.4">
      <c r="B906">
        <v>864</v>
      </c>
      <c r="C906" s="40">
        <v>193000</v>
      </c>
      <c r="D906" s="32">
        <f t="shared" si="97"/>
        <v>1.9431536E-5</v>
      </c>
      <c r="E906" s="31">
        <f t="shared" si="98"/>
        <v>100.46816605388835</v>
      </c>
      <c r="F906" s="41">
        <v>0.28999999999999998</v>
      </c>
      <c r="G906" s="31">
        <f t="shared" si="99"/>
        <v>4458.0869888901416</v>
      </c>
      <c r="H906" s="31">
        <f t="shared" si="100"/>
        <v>4357.6188228362535</v>
      </c>
      <c r="I906" s="34">
        <f t="shared" si="101"/>
        <v>864</v>
      </c>
    </row>
    <row r="907" spans="2:9" x14ac:dyDescent="0.4">
      <c r="B907">
        <v>865</v>
      </c>
      <c r="C907" s="40">
        <v>193000</v>
      </c>
      <c r="D907" s="32">
        <f t="shared" si="97"/>
        <v>1.943501E-5</v>
      </c>
      <c r="E907" s="31">
        <f t="shared" si="98"/>
        <v>100.41724210187522</v>
      </c>
      <c r="F907" s="41">
        <v>0.28999999999999998</v>
      </c>
      <c r="G907" s="31">
        <f t="shared" si="99"/>
        <v>4464.167050492958</v>
      </c>
      <c r="H907" s="31">
        <f t="shared" si="100"/>
        <v>4363.7498083910832</v>
      </c>
      <c r="I907" s="34">
        <f t="shared" si="101"/>
        <v>865</v>
      </c>
    </row>
    <row r="908" spans="2:9" x14ac:dyDescent="0.4">
      <c r="B908">
        <v>866</v>
      </c>
      <c r="C908" s="40">
        <v>193000</v>
      </c>
      <c r="D908" s="32">
        <f t="shared" si="97"/>
        <v>1.9438484E-5</v>
      </c>
      <c r="E908" s="31">
        <f t="shared" si="98"/>
        <v>100.36788651844813</v>
      </c>
      <c r="F908" s="41">
        <v>0.28999999999999998</v>
      </c>
      <c r="G908" s="31">
        <f t="shared" si="99"/>
        <v>4470.249000777465</v>
      </c>
      <c r="H908" s="31">
        <f t="shared" si="100"/>
        <v>4369.8811142590166</v>
      </c>
      <c r="I908" s="34">
        <f t="shared" si="101"/>
        <v>866</v>
      </c>
    </row>
    <row r="909" spans="2:9" x14ac:dyDescent="0.4">
      <c r="B909">
        <v>867</v>
      </c>
      <c r="C909" s="40">
        <v>193000</v>
      </c>
      <c r="D909" s="32">
        <f t="shared" si="97"/>
        <v>1.9441958E-5</v>
      </c>
      <c r="E909" s="31">
        <f t="shared" si="98"/>
        <v>100.32011473120292</v>
      </c>
      <c r="F909" s="41">
        <v>0.28999999999999998</v>
      </c>
      <c r="G909" s="31">
        <f t="shared" si="99"/>
        <v>4476.3328397436626</v>
      </c>
      <c r="H909" s="31">
        <f t="shared" si="100"/>
        <v>4376.0127250124597</v>
      </c>
      <c r="I909" s="34">
        <f t="shared" si="101"/>
        <v>867</v>
      </c>
    </row>
    <row r="910" spans="2:9" x14ac:dyDescent="0.4">
      <c r="B910">
        <v>868</v>
      </c>
      <c r="C910" s="40">
        <v>193000</v>
      </c>
      <c r="D910" s="32">
        <f t="shared" si="97"/>
        <v>1.9445431999999999E-5</v>
      </c>
      <c r="E910" s="31">
        <f t="shared" si="98"/>
        <v>100.27394222156795</v>
      </c>
      <c r="F910" s="41">
        <v>0.28999999999999998</v>
      </c>
      <c r="G910" s="31">
        <f t="shared" si="99"/>
        <v>4482.418567391549</v>
      </c>
      <c r="H910" s="31">
        <f t="shared" si="100"/>
        <v>4382.1446251699808</v>
      </c>
      <c r="I910" s="34">
        <f t="shared" si="101"/>
        <v>868</v>
      </c>
    </row>
    <row r="911" spans="2:9" x14ac:dyDescent="0.4">
      <c r="B911">
        <v>869</v>
      </c>
      <c r="C911" s="40">
        <v>193000</v>
      </c>
      <c r="D911" s="32">
        <f t="shared" si="97"/>
        <v>1.9448905999999999E-5</v>
      </c>
      <c r="E911" s="31">
        <f t="shared" si="98"/>
        <v>100.22938452480275</v>
      </c>
      <c r="F911" s="41">
        <v>0.28999999999999998</v>
      </c>
      <c r="G911" s="31">
        <f t="shared" si="99"/>
        <v>4488.5061837211269</v>
      </c>
      <c r="H911" s="31">
        <f t="shared" si="100"/>
        <v>4388.2767991963246</v>
      </c>
      <c r="I911" s="34">
        <f t="shared" si="101"/>
        <v>869</v>
      </c>
    </row>
    <row r="912" spans="2:9" x14ac:dyDescent="0.4">
      <c r="B912">
        <v>870</v>
      </c>
      <c r="C912" s="40">
        <v>193000</v>
      </c>
      <c r="D912" s="32">
        <f t="shared" si="97"/>
        <v>1.9452380000000002E-5</v>
      </c>
      <c r="E912" s="31">
        <f t="shared" si="98"/>
        <v>100.18645722999986</v>
      </c>
      <c r="F912" s="41">
        <v>0.28999999999999998</v>
      </c>
      <c r="G912" s="31">
        <f t="shared" si="99"/>
        <v>4494.5956887323946</v>
      </c>
      <c r="H912" s="31">
        <f t="shared" si="100"/>
        <v>4394.4092315023945</v>
      </c>
      <c r="I912" s="34">
        <f t="shared" si="101"/>
        <v>870</v>
      </c>
    </row>
    <row r="913" spans="2:9" x14ac:dyDescent="0.4">
      <c r="B913">
        <v>871</v>
      </c>
      <c r="C913" s="40">
        <v>193000</v>
      </c>
      <c r="D913" s="32">
        <f t="shared" si="97"/>
        <v>1.9455854000000002E-5</v>
      </c>
      <c r="E913" s="31">
        <f t="shared" si="98"/>
        <v>100.14517598008297</v>
      </c>
      <c r="F913" s="41">
        <v>0.28999999999999998</v>
      </c>
      <c r="G913" s="31">
        <f t="shared" si="99"/>
        <v>4500.6870824253529</v>
      </c>
      <c r="H913" s="31">
        <f t="shared" si="100"/>
        <v>4400.5419064452699</v>
      </c>
      <c r="I913" s="34">
        <f t="shared" si="101"/>
        <v>871</v>
      </c>
    </row>
    <row r="914" spans="2:9" x14ac:dyDescent="0.4">
      <c r="B914">
        <v>872</v>
      </c>
      <c r="C914" s="40">
        <v>193000</v>
      </c>
      <c r="D914" s="32">
        <f t="shared" si="97"/>
        <v>1.9459328000000002E-5</v>
      </c>
      <c r="E914" s="31">
        <f t="shared" si="98"/>
        <v>100.10555647180786</v>
      </c>
      <c r="F914" s="41">
        <v>0.28999999999999998</v>
      </c>
      <c r="G914" s="31">
        <f t="shared" si="99"/>
        <v>4506.7803648000008</v>
      </c>
      <c r="H914" s="31">
        <f t="shared" si="100"/>
        <v>4406.6748083281927</v>
      </c>
      <c r="I914" s="34">
        <f t="shared" si="101"/>
        <v>872</v>
      </c>
    </row>
    <row r="915" spans="2:9" x14ac:dyDescent="0.4">
      <c r="B915">
        <v>873</v>
      </c>
      <c r="C915" s="40">
        <v>193000</v>
      </c>
      <c r="D915" s="32">
        <f t="shared" si="97"/>
        <v>1.9462802000000002E-5</v>
      </c>
      <c r="E915" s="31">
        <f t="shared" si="98"/>
        <v>100.06761445576331</v>
      </c>
      <c r="F915" s="41">
        <v>0.28999999999999998</v>
      </c>
      <c r="G915" s="31">
        <f t="shared" si="99"/>
        <v>4512.8755358563385</v>
      </c>
      <c r="H915" s="31">
        <f t="shared" si="100"/>
        <v>4412.8079214005757</v>
      </c>
      <c r="I915" s="34">
        <f t="shared" si="101"/>
        <v>873</v>
      </c>
    </row>
    <row r="916" spans="2:9" x14ac:dyDescent="0.4">
      <c r="B916">
        <v>874</v>
      </c>
      <c r="C916" s="40">
        <v>193000</v>
      </c>
      <c r="D916" s="32">
        <f t="shared" si="97"/>
        <v>1.9466276000000001E-5</v>
      </c>
      <c r="E916" s="31">
        <f t="shared" si="98"/>
        <v>100.03136573636789</v>
      </c>
      <c r="F916" s="41">
        <v>0.28999999999999998</v>
      </c>
      <c r="G916" s="31">
        <f t="shared" si="99"/>
        <v>4518.9725955943668</v>
      </c>
      <c r="H916" s="31">
        <f t="shared" si="100"/>
        <v>4418.9412298579991</v>
      </c>
      <c r="I916" s="34">
        <f t="shared" si="101"/>
        <v>874</v>
      </c>
    </row>
    <row r="917" spans="2:9" x14ac:dyDescent="0.4">
      <c r="B917">
        <v>875</v>
      </c>
      <c r="C917" s="40">
        <v>193000</v>
      </c>
      <c r="D917" s="32">
        <f t="shared" si="97"/>
        <v>1.9469750000000001E-5</v>
      </c>
      <c r="E917" s="31">
        <f t="shared" si="98"/>
        <v>99.996826171874545</v>
      </c>
      <c r="F917" s="41">
        <v>0.28999999999999998</v>
      </c>
      <c r="G917" s="31">
        <f t="shared" si="99"/>
        <v>4525.0715440140848</v>
      </c>
      <c r="H917" s="31">
        <f t="shared" si="100"/>
        <v>4425.0747178422098</v>
      </c>
      <c r="I917" s="34">
        <f t="shared" si="101"/>
        <v>875</v>
      </c>
    </row>
    <row r="918" spans="2:9" x14ac:dyDescent="0.4">
      <c r="B918">
        <v>876</v>
      </c>
      <c r="C918" s="40">
        <v>193000</v>
      </c>
      <c r="D918" s="32">
        <f t="shared" si="97"/>
        <v>1.9473224000000001E-5</v>
      </c>
      <c r="E918" s="31">
        <f t="shared" si="98"/>
        <v>99.964011674368294</v>
      </c>
      <c r="F918" s="41">
        <v>0.28999999999999998</v>
      </c>
      <c r="G918" s="31">
        <f t="shared" si="99"/>
        <v>4531.1723811154934</v>
      </c>
      <c r="H918" s="31">
        <f t="shared" si="100"/>
        <v>4431.2083694411249</v>
      </c>
      <c r="I918" s="34">
        <f t="shared" si="101"/>
        <v>876</v>
      </c>
    </row>
    <row r="919" spans="2:9" x14ac:dyDescent="0.4">
      <c r="B919">
        <v>877</v>
      </c>
      <c r="C919" s="40">
        <v>193000</v>
      </c>
      <c r="D919" s="32">
        <f t="shared" si="97"/>
        <v>1.9476698000000001E-5</v>
      </c>
      <c r="E919" s="31">
        <f t="shared" si="98"/>
        <v>99.932938209763051</v>
      </c>
      <c r="F919" s="41">
        <v>0.28999999999999998</v>
      </c>
      <c r="G919" s="31">
        <f t="shared" si="99"/>
        <v>4537.2751068985917</v>
      </c>
      <c r="H919" s="31">
        <f t="shared" si="100"/>
        <v>4437.3421686888287</v>
      </c>
      <c r="I919" s="34">
        <f t="shared" si="101"/>
        <v>877</v>
      </c>
    </row>
    <row r="920" spans="2:9" x14ac:dyDescent="0.4">
      <c r="B920">
        <v>878</v>
      </c>
      <c r="C920" s="40">
        <v>193000</v>
      </c>
      <c r="D920" s="32">
        <f t="shared" si="97"/>
        <v>1.9480172E-5</v>
      </c>
      <c r="E920" s="31">
        <f t="shared" si="98"/>
        <v>99.903621797808</v>
      </c>
      <c r="F920" s="41">
        <v>0.28999999999999998</v>
      </c>
      <c r="G920" s="31">
        <f t="shared" si="99"/>
        <v>4543.3797213633807</v>
      </c>
      <c r="H920" s="31">
        <f t="shared" si="100"/>
        <v>4443.4760995655724</v>
      </c>
      <c r="I920" s="34">
        <f t="shared" si="101"/>
        <v>878</v>
      </c>
    </row>
    <row r="921" spans="2:9" x14ac:dyDescent="0.4">
      <c r="B921">
        <v>879</v>
      </c>
      <c r="C921" s="40">
        <v>193000</v>
      </c>
      <c r="D921" s="32">
        <f t="shared" si="97"/>
        <v>1.9483646E-5</v>
      </c>
      <c r="E921" s="31">
        <f t="shared" si="98"/>
        <v>99.876078512083041</v>
      </c>
      <c r="F921" s="41">
        <v>0.28999999999999998</v>
      </c>
      <c r="G921" s="31">
        <f t="shared" si="99"/>
        <v>4549.4862245098593</v>
      </c>
      <c r="H921" s="31">
        <f t="shared" si="100"/>
        <v>4449.6101459977763</v>
      </c>
      <c r="I921" s="34">
        <f t="shared" si="101"/>
        <v>879</v>
      </c>
    </row>
    <row r="922" spans="2:9" x14ac:dyDescent="0.4">
      <c r="B922">
        <v>880</v>
      </c>
      <c r="C922" s="40">
        <v>193000</v>
      </c>
      <c r="D922" s="32">
        <f t="shared" si="97"/>
        <v>1.948712E-5</v>
      </c>
      <c r="E922" s="31">
        <f t="shared" si="98"/>
        <v>99.850324479999699</v>
      </c>
      <c r="F922" s="41">
        <v>0.28999999999999998</v>
      </c>
      <c r="G922" s="31">
        <f t="shared" si="99"/>
        <v>4555.5946163380277</v>
      </c>
      <c r="H922" s="31">
        <f t="shared" si="100"/>
        <v>4455.7442918580282</v>
      </c>
      <c r="I922" s="34">
        <f t="shared" si="101"/>
        <v>880</v>
      </c>
    </row>
    <row r="923" spans="2:9" x14ac:dyDescent="0.4">
      <c r="B923">
        <v>881</v>
      </c>
      <c r="C923" s="40">
        <v>193000</v>
      </c>
      <c r="D923" s="32">
        <f t="shared" si="97"/>
        <v>1.9490594E-5</v>
      </c>
      <c r="E923" s="31">
        <f t="shared" si="98"/>
        <v>99.826375882803404</v>
      </c>
      <c r="F923" s="41">
        <v>0.28999999999999998</v>
      </c>
      <c r="G923" s="31">
        <f t="shared" si="99"/>
        <v>4561.7048968478875</v>
      </c>
      <c r="H923" s="31">
        <f t="shared" si="100"/>
        <v>4461.8785209650841</v>
      </c>
      <c r="I923" s="34">
        <f t="shared" si="101"/>
        <v>881</v>
      </c>
    </row>
    <row r="924" spans="2:9" x14ac:dyDescent="0.4">
      <c r="B924">
        <v>882</v>
      </c>
      <c r="C924" s="40">
        <v>193000</v>
      </c>
      <c r="D924" s="32">
        <f t="shared" si="97"/>
        <v>1.9494067999999999E-5</v>
      </c>
      <c r="E924" s="31">
        <f t="shared" si="98"/>
        <v>99.804248955568028</v>
      </c>
      <c r="F924" s="41">
        <v>0.28999999999999998</v>
      </c>
      <c r="G924" s="31">
        <f t="shared" si="99"/>
        <v>4567.8170660394371</v>
      </c>
      <c r="H924" s="31">
        <f t="shared" si="100"/>
        <v>4468.0128170838689</v>
      </c>
      <c r="I924" s="34">
        <f t="shared" si="101"/>
        <v>882</v>
      </c>
    </row>
    <row r="925" spans="2:9" x14ac:dyDescent="0.4">
      <c r="B925">
        <v>883</v>
      </c>
      <c r="C925" s="40">
        <v>193000</v>
      </c>
      <c r="D925" s="32">
        <f t="shared" si="97"/>
        <v>1.9497542000000003E-5</v>
      </c>
      <c r="E925" s="31">
        <f t="shared" si="98"/>
        <v>99.783959987203616</v>
      </c>
      <c r="F925" s="41">
        <v>0.28999999999999998</v>
      </c>
      <c r="G925" s="31">
        <f t="shared" si="99"/>
        <v>4573.9311239126773</v>
      </c>
      <c r="H925" s="31">
        <f t="shared" si="100"/>
        <v>4474.1471639254742</v>
      </c>
      <c r="I925" s="34">
        <f t="shared" si="101"/>
        <v>883</v>
      </c>
    </row>
    <row r="926" spans="2:9" x14ac:dyDescent="0.4">
      <c r="B926">
        <v>884</v>
      </c>
      <c r="C926" s="40">
        <v>193000</v>
      </c>
      <c r="D926" s="32">
        <f t="shared" si="97"/>
        <v>1.9501015999999999E-5</v>
      </c>
      <c r="E926" s="31">
        <f t="shared" si="98"/>
        <v>99.765525320448205</v>
      </c>
      <c r="F926" s="41">
        <v>0.28999999999999998</v>
      </c>
      <c r="G926" s="31">
        <f t="shared" si="99"/>
        <v>4580.0470704676054</v>
      </c>
      <c r="H926" s="31">
        <f t="shared" si="100"/>
        <v>4480.281545147157</v>
      </c>
      <c r="I926" s="34">
        <f t="shared" si="101"/>
        <v>884</v>
      </c>
    </row>
    <row r="927" spans="2:9" x14ac:dyDescent="0.4">
      <c r="B927">
        <v>885</v>
      </c>
      <c r="C927" s="40">
        <v>193000</v>
      </c>
      <c r="D927" s="32">
        <f t="shared" si="97"/>
        <v>1.9504490000000002E-5</v>
      </c>
      <c r="E927" s="31">
        <f t="shared" si="98"/>
        <v>99.748961351875096</v>
      </c>
      <c r="F927" s="41">
        <v>0.28999999999999998</v>
      </c>
      <c r="G927" s="31">
        <f t="shared" si="99"/>
        <v>4586.1649057042259</v>
      </c>
      <c r="H927" s="31">
        <f t="shared" si="100"/>
        <v>4486.4159443523513</v>
      </c>
      <c r="I927" s="34">
        <f t="shared" si="101"/>
        <v>885</v>
      </c>
    </row>
    <row r="928" spans="2:9" x14ac:dyDescent="0.4">
      <c r="B928">
        <v>886</v>
      </c>
      <c r="C928" s="40">
        <v>193000</v>
      </c>
      <c r="D928" s="32">
        <f t="shared" si="97"/>
        <v>1.9507964000000002E-5</v>
      </c>
      <c r="E928" s="31">
        <f t="shared" si="98"/>
        <v>99.734284531888306</v>
      </c>
      <c r="F928" s="41">
        <v>0.28999999999999998</v>
      </c>
      <c r="G928" s="31">
        <f t="shared" si="99"/>
        <v>4592.2846296225362</v>
      </c>
      <c r="H928" s="31">
        <f t="shared" si="100"/>
        <v>4492.5503450906481</v>
      </c>
      <c r="I928" s="34">
        <f t="shared" si="101"/>
        <v>886</v>
      </c>
    </row>
    <row r="929" spans="2:9" x14ac:dyDescent="0.4">
      <c r="B929">
        <v>887</v>
      </c>
      <c r="C929" s="40">
        <v>193000</v>
      </c>
      <c r="D929" s="32">
        <f t="shared" si="97"/>
        <v>1.9511438000000002E-5</v>
      </c>
      <c r="E929" s="31">
        <f t="shared" si="98"/>
        <v>99.721511364723483</v>
      </c>
      <c r="F929" s="41">
        <v>0.28999999999999998</v>
      </c>
      <c r="G929" s="31">
        <f t="shared" si="99"/>
        <v>4598.4062422225352</v>
      </c>
      <c r="H929" s="31">
        <f t="shared" si="100"/>
        <v>4498.6847308578117</v>
      </c>
      <c r="I929" s="34">
        <f t="shared" si="101"/>
        <v>887</v>
      </c>
    </row>
    <row r="930" spans="2:9" x14ac:dyDescent="0.4">
      <c r="B930">
        <v>888</v>
      </c>
      <c r="C930" s="40">
        <v>193000</v>
      </c>
      <c r="D930" s="32">
        <f t="shared" si="97"/>
        <v>1.9514912000000001E-5</v>
      </c>
      <c r="E930" s="31">
        <f t="shared" si="98"/>
        <v>99.710658408447898</v>
      </c>
      <c r="F930" s="41">
        <v>0.28999999999999998</v>
      </c>
      <c r="G930" s="31">
        <f t="shared" si="99"/>
        <v>4604.5297435042266</v>
      </c>
      <c r="H930" s="31">
        <f t="shared" si="100"/>
        <v>4504.819085095779</v>
      </c>
      <c r="I930" s="34">
        <f t="shared" si="101"/>
        <v>888</v>
      </c>
    </row>
    <row r="931" spans="2:9" x14ac:dyDescent="0.4">
      <c r="B931">
        <v>889</v>
      </c>
      <c r="C931" s="40">
        <v>193000</v>
      </c>
      <c r="D931" s="32">
        <f t="shared" si="97"/>
        <v>1.9518386000000001E-5</v>
      </c>
      <c r="E931" s="31">
        <f t="shared" si="98"/>
        <v>99.701742274963181</v>
      </c>
      <c r="F931" s="41">
        <v>0.28999999999999998</v>
      </c>
      <c r="G931" s="31">
        <f t="shared" si="99"/>
        <v>4610.655133467606</v>
      </c>
      <c r="H931" s="31">
        <f t="shared" si="100"/>
        <v>4510.9533911926428</v>
      </c>
      <c r="I931" s="34">
        <f t="shared" si="101"/>
        <v>889</v>
      </c>
    </row>
    <row r="932" spans="2:9" x14ac:dyDescent="0.4">
      <c r="B932">
        <v>890</v>
      </c>
      <c r="C932" s="40">
        <v>193000</v>
      </c>
      <c r="D932" s="32">
        <f t="shared" si="97"/>
        <v>1.9521860000000001E-5</v>
      </c>
      <c r="E932" s="31">
        <f t="shared" si="98"/>
        <v>99.694779630000312</v>
      </c>
      <c r="F932" s="41">
        <v>0.28999999999999998</v>
      </c>
      <c r="G932" s="31">
        <f t="shared" si="99"/>
        <v>4616.782412112676</v>
      </c>
      <c r="H932" s="31">
        <f t="shared" si="100"/>
        <v>4517.0876324826759</v>
      </c>
      <c r="I932" s="34">
        <f t="shared" si="101"/>
        <v>890</v>
      </c>
    </row>
    <row r="933" spans="2:9" x14ac:dyDescent="0.4">
      <c r="B933">
        <v>891</v>
      </c>
      <c r="C933" s="40">
        <v>193000</v>
      </c>
      <c r="D933" s="32">
        <f t="shared" si="97"/>
        <v>1.9525334000000001E-5</v>
      </c>
      <c r="E933" s="31">
        <f t="shared" si="98"/>
        <v>99.689787193123266</v>
      </c>
      <c r="F933" s="41">
        <v>0.28999999999999998</v>
      </c>
      <c r="G933" s="31">
        <f t="shared" si="99"/>
        <v>4622.9115794394365</v>
      </c>
      <c r="H933" s="31">
        <f t="shared" si="100"/>
        <v>4523.2217922463133</v>
      </c>
      <c r="I933" s="34">
        <f t="shared" si="101"/>
        <v>891</v>
      </c>
    </row>
    <row r="934" spans="2:9" x14ac:dyDescent="0.4">
      <c r="B934">
        <v>892</v>
      </c>
      <c r="C934" s="40">
        <v>193000</v>
      </c>
      <c r="D934" s="32">
        <f t="shared" si="97"/>
        <v>1.9528808E-5</v>
      </c>
      <c r="E934" s="31">
        <f t="shared" si="98"/>
        <v>99.686781737728097</v>
      </c>
      <c r="F934" s="41">
        <v>0.28999999999999998</v>
      </c>
      <c r="G934" s="31">
        <f t="shared" si="99"/>
        <v>4629.0426354478877</v>
      </c>
      <c r="H934" s="31">
        <f t="shared" si="100"/>
        <v>4529.3558537101599</v>
      </c>
      <c r="I934" s="34">
        <f t="shared" si="101"/>
        <v>892</v>
      </c>
    </row>
    <row r="935" spans="2:9" x14ac:dyDescent="0.4">
      <c r="B935">
        <v>893</v>
      </c>
      <c r="C935" s="40">
        <v>193000</v>
      </c>
      <c r="D935" s="32">
        <f t="shared" si="97"/>
        <v>1.9532282E-5</v>
      </c>
      <c r="E935" s="31">
        <f t="shared" si="98"/>
        <v>99.685780091042943</v>
      </c>
      <c r="F935" s="41">
        <v>0.28999999999999998</v>
      </c>
      <c r="G935" s="31">
        <f t="shared" si="99"/>
        <v>4635.1755801380286</v>
      </c>
      <c r="H935" s="31">
        <f t="shared" si="100"/>
        <v>4535.4898000469857</v>
      </c>
      <c r="I935" s="34">
        <f t="shared" si="101"/>
        <v>893</v>
      </c>
    </row>
    <row r="936" spans="2:9" x14ac:dyDescent="0.4">
      <c r="B936">
        <v>894</v>
      </c>
      <c r="C936" s="40">
        <v>193000</v>
      </c>
      <c r="D936" s="32">
        <f t="shared" si="97"/>
        <v>1.9535756E-5</v>
      </c>
      <c r="E936" s="31">
        <f t="shared" si="98"/>
        <v>99.686799134128478</v>
      </c>
      <c r="F936" s="41">
        <v>0.28999999999999998</v>
      </c>
      <c r="G936" s="31">
        <f t="shared" si="99"/>
        <v>4641.3104135098592</v>
      </c>
      <c r="H936" s="31">
        <f t="shared" si="100"/>
        <v>4541.6236143757305</v>
      </c>
      <c r="I936" s="34">
        <f t="shared" si="101"/>
        <v>894</v>
      </c>
    </row>
    <row r="937" spans="2:9" x14ac:dyDescent="0.4">
      <c r="B937">
        <v>895</v>
      </c>
      <c r="C937" s="40">
        <v>193000</v>
      </c>
      <c r="D937" s="32">
        <f t="shared" si="97"/>
        <v>1.953923E-5</v>
      </c>
      <c r="E937" s="31">
        <f t="shared" si="98"/>
        <v>99.689855801875183</v>
      </c>
      <c r="F937" s="41">
        <v>0.28999999999999998</v>
      </c>
      <c r="G937" s="31">
        <f t="shared" si="99"/>
        <v>4647.4471355633805</v>
      </c>
      <c r="H937" s="31">
        <f t="shared" si="100"/>
        <v>4547.7572797615048</v>
      </c>
      <c r="I937" s="34">
        <f t="shared" si="101"/>
        <v>895</v>
      </c>
    </row>
    <row r="938" spans="2:9" x14ac:dyDescent="0.4">
      <c r="B938">
        <v>896</v>
      </c>
      <c r="C938" s="40">
        <v>193000</v>
      </c>
      <c r="D938" s="32">
        <f t="shared" si="97"/>
        <v>1.9542703999999999E-5</v>
      </c>
      <c r="E938" s="31">
        <f t="shared" si="98"/>
        <v>99.694967083007896</v>
      </c>
      <c r="F938" s="41">
        <v>0.28999999999999998</v>
      </c>
      <c r="G938" s="31">
        <f t="shared" si="99"/>
        <v>4653.5857462985914</v>
      </c>
      <c r="H938" s="31">
        <f t="shared" si="100"/>
        <v>4553.8907792155833</v>
      </c>
      <c r="I938" s="34">
        <f t="shared" si="101"/>
        <v>896</v>
      </c>
    </row>
    <row r="939" spans="2:9" x14ac:dyDescent="0.4">
      <c r="B939">
        <v>897</v>
      </c>
      <c r="C939" s="40">
        <v>193000</v>
      </c>
      <c r="D939" s="32">
        <f t="shared" si="97"/>
        <v>1.9546177999999999E-5</v>
      </c>
      <c r="E939" s="31">
        <f t="shared" si="98"/>
        <v>99.702150020083081</v>
      </c>
      <c r="F939" s="41">
        <v>0.28999999999999998</v>
      </c>
      <c r="G939" s="31">
        <f t="shared" si="99"/>
        <v>4659.726245715493</v>
      </c>
      <c r="H939" s="31">
        <f t="shared" si="100"/>
        <v>4560.0240956954094</v>
      </c>
      <c r="I939" s="34">
        <f t="shared" si="101"/>
        <v>897</v>
      </c>
    </row>
    <row r="940" spans="2:9" x14ac:dyDescent="0.4">
      <c r="B940">
        <v>898</v>
      </c>
      <c r="C940" s="40">
        <v>193000</v>
      </c>
      <c r="D940" s="32">
        <f t="shared" si="97"/>
        <v>1.9549652000000002E-5</v>
      </c>
      <c r="E940" s="31">
        <f t="shared" si="98"/>
        <v>99.711421709487922</v>
      </c>
      <c r="F940" s="41">
        <v>0.28999999999999998</v>
      </c>
      <c r="G940" s="31">
        <f t="shared" si="99"/>
        <v>4665.8686338140851</v>
      </c>
      <c r="H940" s="31">
        <f t="shared" si="100"/>
        <v>4566.1572121045974</v>
      </c>
      <c r="I940" s="34">
        <f t="shared" si="101"/>
        <v>898</v>
      </c>
    </row>
    <row r="941" spans="2:9" x14ac:dyDescent="0.4">
      <c r="B941">
        <v>899</v>
      </c>
      <c r="C941" s="40">
        <v>193000</v>
      </c>
      <c r="D941" s="32">
        <f t="shared" si="97"/>
        <v>1.9553126000000002E-5</v>
      </c>
      <c r="E941" s="31">
        <f t="shared" si="98"/>
        <v>99.722799301443047</v>
      </c>
      <c r="F941" s="41">
        <v>0.28999999999999998</v>
      </c>
      <c r="G941" s="31">
        <f t="shared" si="99"/>
        <v>4672.012910594367</v>
      </c>
      <c r="H941" s="31">
        <f t="shared" si="100"/>
        <v>4572.2901112929239</v>
      </c>
      <c r="I941" s="34">
        <f t="shared" si="101"/>
        <v>899</v>
      </c>
    </row>
    <row r="942" spans="2:9" x14ac:dyDescent="0.4">
      <c r="B942">
        <v>900</v>
      </c>
      <c r="C942" s="40">
        <v>193000</v>
      </c>
      <c r="D942" s="32">
        <f t="shared" si="97"/>
        <v>1.9556600000000002E-5</v>
      </c>
      <c r="E942" s="31">
        <f t="shared" si="98"/>
        <v>99.736300000000256</v>
      </c>
      <c r="F942" s="41">
        <v>0.28999999999999998</v>
      </c>
      <c r="G942" s="31">
        <f t="shared" si="99"/>
        <v>4678.1590760563386</v>
      </c>
      <c r="H942" s="31">
        <f t="shared" si="100"/>
        <v>4578.4227760563381</v>
      </c>
      <c r="I942" s="34">
        <f t="shared" si="101"/>
        <v>900</v>
      </c>
    </row>
    <row r="943" spans="2:9" x14ac:dyDescent="0.4">
      <c r="B943">
        <v>901</v>
      </c>
      <c r="C943" s="40">
        <v>193000</v>
      </c>
      <c r="D943" s="32">
        <f t="shared" si="97"/>
        <v>1.9560074000000002E-5</v>
      </c>
      <c r="E943" s="31">
        <f t="shared" si="98"/>
        <v>99.751941063042977</v>
      </c>
      <c r="F943" s="41">
        <v>0.28999999999999998</v>
      </c>
      <c r="G943" s="31">
        <f t="shared" si="99"/>
        <v>4684.3071302000008</v>
      </c>
      <c r="H943" s="31">
        <f t="shared" si="100"/>
        <v>4584.5551891369578</v>
      </c>
      <c r="I943" s="34">
        <f t="shared" si="101"/>
        <v>901</v>
      </c>
    </row>
    <row r="944" spans="2:9" x14ac:dyDescent="0.4">
      <c r="B944">
        <v>902</v>
      </c>
      <c r="C944" s="40">
        <v>193000</v>
      </c>
      <c r="D944" s="32">
        <f t="shared" si="97"/>
        <v>1.9563548000000001E-5</v>
      </c>
      <c r="E944" s="31">
        <f t="shared" si="98"/>
        <v>99.769739802288086</v>
      </c>
      <c r="F944" s="41">
        <v>0.28999999999999998</v>
      </c>
      <c r="G944" s="31">
        <f t="shared" si="99"/>
        <v>4690.4570730253527</v>
      </c>
      <c r="H944" s="31">
        <f t="shared" si="100"/>
        <v>4590.6873332230643</v>
      </c>
      <c r="I944" s="34">
        <f t="shared" si="101"/>
        <v>902</v>
      </c>
    </row>
    <row r="945" spans="2:9" x14ac:dyDescent="0.4">
      <c r="B945">
        <v>903</v>
      </c>
      <c r="C945" s="40">
        <v>193000</v>
      </c>
      <c r="D945" s="32">
        <f t="shared" si="97"/>
        <v>1.9567022000000001E-5</v>
      </c>
      <c r="E945" s="31">
        <f t="shared" si="98"/>
        <v>99.789713583283628</v>
      </c>
      <c r="F945" s="41">
        <v>0.28999999999999998</v>
      </c>
      <c r="G945" s="31">
        <f t="shared" si="99"/>
        <v>4696.6089045323943</v>
      </c>
      <c r="H945" s="31">
        <f t="shared" si="100"/>
        <v>4596.8191909491106</v>
      </c>
      <c r="I945" s="34">
        <f t="shared" si="101"/>
        <v>903</v>
      </c>
    </row>
    <row r="946" spans="2:9" x14ac:dyDescent="0.4">
      <c r="B946">
        <v>904</v>
      </c>
      <c r="C946" s="40">
        <v>193000</v>
      </c>
      <c r="D946" s="32">
        <f t="shared" si="97"/>
        <v>1.9570496000000001E-5</v>
      </c>
      <c r="E946" s="31">
        <f t="shared" si="98"/>
        <v>99.811879825408369</v>
      </c>
      <c r="F946" s="41">
        <v>0.28999999999999998</v>
      </c>
      <c r="G946" s="31">
        <f t="shared" si="99"/>
        <v>4702.7626247211274</v>
      </c>
      <c r="H946" s="31">
        <f t="shared" si="100"/>
        <v>4602.9507448957193</v>
      </c>
      <c r="I946" s="34">
        <f t="shared" si="101"/>
        <v>904</v>
      </c>
    </row>
    <row r="947" spans="2:9" x14ac:dyDescent="0.4">
      <c r="B947">
        <v>905</v>
      </c>
      <c r="C947" s="40">
        <v>193000</v>
      </c>
      <c r="D947" s="32">
        <f t="shared" si="97"/>
        <v>1.9573970000000001E-5</v>
      </c>
      <c r="E947" s="31">
        <f t="shared" si="98"/>
        <v>99.836256001875427</v>
      </c>
      <c r="F947" s="41">
        <v>0.28999999999999998</v>
      </c>
      <c r="G947" s="31">
        <f t="shared" si="99"/>
        <v>4708.9182335915502</v>
      </c>
      <c r="H947" s="31">
        <f t="shared" si="100"/>
        <v>4609.0819775896744</v>
      </c>
      <c r="I947" s="34">
        <f t="shared" si="101"/>
        <v>905</v>
      </c>
    </row>
    <row r="948" spans="2:9" x14ac:dyDescent="0.4">
      <c r="B948">
        <v>906</v>
      </c>
      <c r="C948" s="40">
        <v>193000</v>
      </c>
      <c r="D948" s="32">
        <f t="shared" si="97"/>
        <v>1.9577444E-5</v>
      </c>
      <c r="E948" s="31">
        <f t="shared" si="98"/>
        <v>99.862859639728185</v>
      </c>
      <c r="F948" s="41">
        <v>0.28999999999999998</v>
      </c>
      <c r="G948" s="31">
        <f t="shared" si="99"/>
        <v>4715.0757311436619</v>
      </c>
      <c r="H948" s="31">
        <f t="shared" si="100"/>
        <v>4615.2128715039335</v>
      </c>
      <c r="I948" s="34">
        <f t="shared" si="101"/>
        <v>906</v>
      </c>
    </row>
    <row r="949" spans="2:9" x14ac:dyDescent="0.4">
      <c r="B949">
        <v>907</v>
      </c>
      <c r="C949" s="40">
        <v>193000</v>
      </c>
      <c r="D949" s="32">
        <f t="shared" si="97"/>
        <v>1.9580918E-5</v>
      </c>
      <c r="E949" s="31">
        <f t="shared" si="98"/>
        <v>99.891708319843019</v>
      </c>
      <c r="F949" s="41">
        <v>0.28999999999999998</v>
      </c>
      <c r="G949" s="31">
        <f t="shared" si="99"/>
        <v>4721.235117377465</v>
      </c>
      <c r="H949" s="31">
        <f t="shared" si="100"/>
        <v>4621.343409057622</v>
      </c>
      <c r="I949" s="34">
        <f t="shared" si="101"/>
        <v>907</v>
      </c>
    </row>
    <row r="950" spans="2:9" x14ac:dyDescent="0.4">
      <c r="B950">
        <v>908</v>
      </c>
      <c r="C950" s="40">
        <v>193000</v>
      </c>
      <c r="D950" s="32">
        <f t="shared" si="97"/>
        <v>1.9584392E-5</v>
      </c>
      <c r="E950" s="31">
        <f t="shared" si="98"/>
        <v>99.922819676928384</v>
      </c>
      <c r="F950" s="41">
        <v>0.28999999999999998</v>
      </c>
      <c r="G950" s="31">
        <f t="shared" si="99"/>
        <v>4727.3963922929579</v>
      </c>
      <c r="H950" s="31">
        <f t="shared" si="100"/>
        <v>4627.4735726160297</v>
      </c>
      <c r="I950" s="34">
        <f t="shared" si="101"/>
        <v>908</v>
      </c>
    </row>
    <row r="951" spans="2:9" x14ac:dyDescent="0.4">
      <c r="B951">
        <v>909</v>
      </c>
      <c r="C951" s="40">
        <v>193000</v>
      </c>
      <c r="D951" s="32">
        <f t="shared" si="97"/>
        <v>1.9587866E-5</v>
      </c>
      <c r="E951" s="31">
        <f t="shared" si="98"/>
        <v>99.956211399523454</v>
      </c>
      <c r="F951" s="41">
        <v>0.28999999999999998</v>
      </c>
      <c r="G951" s="31">
        <f t="shared" si="99"/>
        <v>4733.5595558901405</v>
      </c>
      <c r="H951" s="31">
        <f t="shared" si="100"/>
        <v>4633.603344490617</v>
      </c>
      <c r="I951" s="34">
        <f t="shared" si="101"/>
        <v>909</v>
      </c>
    </row>
    <row r="952" spans="2:9" x14ac:dyDescent="0.4">
      <c r="B952">
        <v>910</v>
      </c>
      <c r="C952" s="40">
        <v>193000</v>
      </c>
      <c r="D952" s="32">
        <f t="shared" si="97"/>
        <v>1.9591339999999999E-5</v>
      </c>
      <c r="E952" s="31">
        <f t="shared" si="98"/>
        <v>99.991901230000394</v>
      </c>
      <c r="F952" s="41">
        <v>0.28999999999999998</v>
      </c>
      <c r="G952" s="31">
        <f t="shared" si="99"/>
        <v>4739.7246081690146</v>
      </c>
      <c r="H952" s="31">
        <f t="shared" si="100"/>
        <v>4639.732706939014</v>
      </c>
      <c r="I952" s="34">
        <f t="shared" si="101"/>
        <v>910</v>
      </c>
    </row>
    <row r="953" spans="2:9" x14ac:dyDescent="0.4">
      <c r="B953">
        <v>911</v>
      </c>
      <c r="C953" s="40">
        <v>193000</v>
      </c>
      <c r="D953" s="32">
        <f t="shared" si="97"/>
        <v>1.9594814000000002E-5</v>
      </c>
      <c r="E953" s="31">
        <f t="shared" si="98"/>
        <v>100.029906964563</v>
      </c>
      <c r="F953" s="41">
        <v>0.28999999999999998</v>
      </c>
      <c r="G953" s="31">
        <f t="shared" si="99"/>
        <v>4745.8915491295784</v>
      </c>
      <c r="H953" s="31">
        <f t="shared" si="100"/>
        <v>4645.8616421650149</v>
      </c>
      <c r="I953" s="34">
        <f t="shared" si="101"/>
        <v>911</v>
      </c>
    </row>
    <row r="954" spans="2:9" x14ac:dyDescent="0.4">
      <c r="B954">
        <v>912</v>
      </c>
      <c r="C954" s="40">
        <v>193000</v>
      </c>
      <c r="D954" s="32">
        <f t="shared" si="97"/>
        <v>1.9598288000000002E-5</v>
      </c>
      <c r="E954" s="31">
        <f t="shared" si="98"/>
        <v>100.0702464532485</v>
      </c>
      <c r="F954" s="41">
        <v>0.28999999999999998</v>
      </c>
      <c r="G954" s="31">
        <f t="shared" si="99"/>
        <v>4752.0603787718319</v>
      </c>
      <c r="H954" s="31">
        <f t="shared" si="100"/>
        <v>4651.9901323185832</v>
      </c>
      <c r="I954" s="34">
        <f t="shared" si="101"/>
        <v>912</v>
      </c>
    </row>
    <row r="955" spans="2:9" x14ac:dyDescent="0.4">
      <c r="B955">
        <v>913</v>
      </c>
      <c r="C955" s="40">
        <v>193000</v>
      </c>
      <c r="D955" s="32">
        <f t="shared" si="97"/>
        <v>1.9601762000000002E-5</v>
      </c>
      <c r="E955" s="31">
        <f t="shared" si="98"/>
        <v>100.11293759992304</v>
      </c>
      <c r="F955" s="41">
        <v>0.28999999999999998</v>
      </c>
      <c r="G955" s="31">
        <f t="shared" si="99"/>
        <v>4758.231097095776</v>
      </c>
      <c r="H955" s="31">
        <f t="shared" si="100"/>
        <v>4658.1181594958525</v>
      </c>
      <c r="I955" s="34">
        <f t="shared" si="101"/>
        <v>913</v>
      </c>
    </row>
    <row r="956" spans="2:9" x14ac:dyDescent="0.4">
      <c r="B956">
        <v>914</v>
      </c>
      <c r="C956" s="40">
        <v>193000</v>
      </c>
      <c r="D956" s="32">
        <f t="shared" si="97"/>
        <v>1.9605236000000002E-5</v>
      </c>
      <c r="E956" s="31">
        <f t="shared" si="98"/>
        <v>100.15799836228803</v>
      </c>
      <c r="F956" s="41">
        <v>0.28999999999999998</v>
      </c>
      <c r="G956" s="31">
        <f t="shared" si="99"/>
        <v>4764.4037041014089</v>
      </c>
      <c r="H956" s="31">
        <f t="shared" si="100"/>
        <v>4664.2457057391211</v>
      </c>
      <c r="I956" s="34">
        <f t="shared" si="101"/>
        <v>914</v>
      </c>
    </row>
    <row r="957" spans="2:9" x14ac:dyDescent="0.4">
      <c r="B957">
        <v>915</v>
      </c>
      <c r="C957" s="40">
        <v>193000</v>
      </c>
      <c r="D957" s="32">
        <f t="shared" si="97"/>
        <v>1.9608710000000002E-5</v>
      </c>
      <c r="E957" s="31">
        <f t="shared" si="98"/>
        <v>100.20544675187512</v>
      </c>
      <c r="F957" s="41">
        <v>0.28999999999999998</v>
      </c>
      <c r="G957" s="31">
        <f t="shared" si="99"/>
        <v>4770.5781997887325</v>
      </c>
      <c r="H957" s="31">
        <f t="shared" si="100"/>
        <v>4670.3727530368578</v>
      </c>
      <c r="I957" s="34">
        <f t="shared" si="101"/>
        <v>915</v>
      </c>
    </row>
    <row r="958" spans="2:9" x14ac:dyDescent="0.4">
      <c r="B958">
        <v>916</v>
      </c>
      <c r="C958" s="40">
        <v>193000</v>
      </c>
      <c r="D958" s="32">
        <f t="shared" si="97"/>
        <v>1.9612184000000001E-5</v>
      </c>
      <c r="E958" s="31">
        <f t="shared" si="98"/>
        <v>100.25530083404806</v>
      </c>
      <c r="F958" s="41">
        <v>0.28999999999999998</v>
      </c>
      <c r="G958" s="31">
        <f t="shared" si="99"/>
        <v>4776.7545841577466</v>
      </c>
      <c r="H958" s="31">
        <f t="shared" si="100"/>
        <v>4676.4992833236984</v>
      </c>
      <c r="I958" s="34">
        <f t="shared" si="101"/>
        <v>916</v>
      </c>
    </row>
    <row r="959" spans="2:9" x14ac:dyDescent="0.4">
      <c r="B959">
        <v>917</v>
      </c>
      <c r="C959" s="40">
        <v>193000</v>
      </c>
      <c r="D959" s="32">
        <f t="shared" ref="D959:D1022" si="102">(3.474*10^-9*B959+1.643*10^-5)</f>
        <v>1.9615658000000001E-5</v>
      </c>
      <c r="E959" s="31">
        <f t="shared" ref="E959:E1022" si="103">(2.243*10^-9*B959^4-5.194*10^-6*B959^3+4.193*10^-3*B959^2-1.452*B959+325)</f>
        <v>100.30757872800268</v>
      </c>
      <c r="F959" s="41">
        <v>0.28999999999999998</v>
      </c>
      <c r="G959" s="31">
        <f t="shared" ref="G959:G1022" si="104">C959*D959*(B959-$B$62)/(1-F959)</f>
        <v>4782.9328572084514</v>
      </c>
      <c r="H959" s="31">
        <f t="shared" ref="H959:H1022" si="105">IF(G959&gt;E959,G959-E959,0)</f>
        <v>4682.6252784804492</v>
      </c>
      <c r="I959" s="34">
        <f t="shared" ref="I959:I1022" si="106">IF(H959&gt;0,B959)</f>
        <v>917</v>
      </c>
    </row>
    <row r="960" spans="2:9" x14ac:dyDescent="0.4">
      <c r="B960">
        <v>918</v>
      </c>
      <c r="C960" s="40">
        <v>193000</v>
      </c>
      <c r="D960" s="32">
        <f t="shared" si="102"/>
        <v>1.9619132000000001E-5</v>
      </c>
      <c r="E960" s="31">
        <f t="shared" si="103"/>
        <v>100.36229860676826</v>
      </c>
      <c r="F960" s="41">
        <v>0.28999999999999998</v>
      </c>
      <c r="G960" s="31">
        <f t="shared" si="104"/>
        <v>4789.1130189408459</v>
      </c>
      <c r="H960" s="31">
        <f t="shared" si="105"/>
        <v>4688.7507203340774</v>
      </c>
      <c r="I960" s="34">
        <f t="shared" si="106"/>
        <v>918</v>
      </c>
    </row>
    <row r="961" spans="2:9" x14ac:dyDescent="0.4">
      <c r="B961">
        <v>919</v>
      </c>
      <c r="C961" s="40">
        <v>193000</v>
      </c>
      <c r="D961" s="32">
        <f t="shared" si="102"/>
        <v>1.9622606000000001E-5</v>
      </c>
      <c r="E961" s="31">
        <f t="shared" si="103"/>
        <v>100.41947869720343</v>
      </c>
      <c r="F961" s="41">
        <v>0.28999999999999998</v>
      </c>
      <c r="G961" s="31">
        <f t="shared" si="104"/>
        <v>4795.2950693549301</v>
      </c>
      <c r="H961" s="31">
        <f t="shared" si="105"/>
        <v>4694.8755906577262</v>
      </c>
      <c r="I961" s="34">
        <f t="shared" si="106"/>
        <v>919</v>
      </c>
    </row>
    <row r="962" spans="2:9" x14ac:dyDescent="0.4">
      <c r="B962">
        <v>920</v>
      </c>
      <c r="C962" s="40">
        <v>193000</v>
      </c>
      <c r="D962" s="32">
        <f t="shared" si="102"/>
        <v>1.962608E-5</v>
      </c>
      <c r="E962" s="31">
        <f t="shared" si="103"/>
        <v>100.47913728000026</v>
      </c>
      <c r="F962" s="41">
        <v>0.28999999999999998</v>
      </c>
      <c r="G962" s="31">
        <f t="shared" si="104"/>
        <v>4801.479008450704</v>
      </c>
      <c r="H962" s="31">
        <f t="shared" si="105"/>
        <v>4700.999871170704</v>
      </c>
      <c r="I962" s="34">
        <f t="shared" si="106"/>
        <v>920</v>
      </c>
    </row>
    <row r="963" spans="2:9" x14ac:dyDescent="0.4">
      <c r="B963">
        <v>921</v>
      </c>
      <c r="C963" s="40">
        <v>193000</v>
      </c>
      <c r="D963" s="32">
        <f t="shared" si="102"/>
        <v>1.9629554E-5</v>
      </c>
      <c r="E963" s="31">
        <f t="shared" si="103"/>
        <v>100.54129268968336</v>
      </c>
      <c r="F963" s="41">
        <v>0.28999999999999998</v>
      </c>
      <c r="G963" s="31">
        <f t="shared" si="104"/>
        <v>4807.6648362281694</v>
      </c>
      <c r="H963" s="31">
        <f t="shared" si="105"/>
        <v>4707.123543538486</v>
      </c>
      <c r="I963" s="34">
        <f t="shared" si="106"/>
        <v>921</v>
      </c>
    </row>
    <row r="964" spans="2:9" x14ac:dyDescent="0.4">
      <c r="B964">
        <v>922</v>
      </c>
      <c r="C964" s="40">
        <v>193000</v>
      </c>
      <c r="D964" s="32">
        <f t="shared" si="102"/>
        <v>1.9633028E-5</v>
      </c>
      <c r="E964" s="31">
        <f t="shared" si="103"/>
        <v>100.60596331460806</v>
      </c>
      <c r="F964" s="41">
        <v>0.28999999999999998</v>
      </c>
      <c r="G964" s="31">
        <f t="shared" si="104"/>
        <v>4813.8525526873245</v>
      </c>
      <c r="H964" s="31">
        <f t="shared" si="105"/>
        <v>4713.2465893727167</v>
      </c>
      <c r="I964" s="34">
        <f t="shared" si="106"/>
        <v>922</v>
      </c>
    </row>
    <row r="965" spans="2:9" x14ac:dyDescent="0.4">
      <c r="B965">
        <v>923</v>
      </c>
      <c r="C965" s="40">
        <v>193000</v>
      </c>
      <c r="D965" s="32">
        <f t="shared" si="102"/>
        <v>1.9636502E-5</v>
      </c>
      <c r="E965" s="31">
        <f t="shared" si="103"/>
        <v>100.67316759696268</v>
      </c>
      <c r="F965" s="41">
        <v>0.28999999999999998</v>
      </c>
      <c r="G965" s="31">
        <f t="shared" si="104"/>
        <v>4820.0421578281694</v>
      </c>
      <c r="H965" s="31">
        <f t="shared" si="105"/>
        <v>4719.3689902312071</v>
      </c>
      <c r="I965" s="34">
        <f t="shared" si="106"/>
        <v>923</v>
      </c>
    </row>
    <row r="966" spans="2:9" x14ac:dyDescent="0.4">
      <c r="B966">
        <v>924</v>
      </c>
      <c r="C966" s="40">
        <v>193000</v>
      </c>
      <c r="D966" s="32">
        <f t="shared" si="102"/>
        <v>1.9639975999999999E-5</v>
      </c>
      <c r="E966" s="31">
        <f t="shared" si="103"/>
        <v>100.74292403276854</v>
      </c>
      <c r="F966" s="41">
        <v>0.28999999999999998</v>
      </c>
      <c r="G966" s="31">
        <f t="shared" si="104"/>
        <v>4826.2336516507039</v>
      </c>
      <c r="H966" s="31">
        <f t="shared" si="105"/>
        <v>4725.4907276179356</v>
      </c>
      <c r="I966" s="34">
        <f t="shared" si="106"/>
        <v>924</v>
      </c>
    </row>
    <row r="967" spans="2:9" x14ac:dyDescent="0.4">
      <c r="B967">
        <v>925</v>
      </c>
      <c r="C967" s="40">
        <v>193000</v>
      </c>
      <c r="D967" s="32">
        <f t="shared" si="102"/>
        <v>1.9643449999999999E-5</v>
      </c>
      <c r="E967" s="31">
        <f t="shared" si="103"/>
        <v>100.81525117187584</v>
      </c>
      <c r="F967" s="41">
        <v>0.28999999999999998</v>
      </c>
      <c r="G967" s="31">
        <f t="shared" si="104"/>
        <v>4832.42703415493</v>
      </c>
      <c r="H967" s="31">
        <f t="shared" si="105"/>
        <v>4731.6117829830546</v>
      </c>
      <c r="I967" s="34">
        <f t="shared" si="106"/>
        <v>925</v>
      </c>
    </row>
    <row r="968" spans="2:9" x14ac:dyDescent="0.4">
      <c r="B968">
        <v>926</v>
      </c>
      <c r="C968" s="40">
        <v>193000</v>
      </c>
      <c r="D968" s="32">
        <f t="shared" si="102"/>
        <v>1.9646924000000002E-5</v>
      </c>
      <c r="E968" s="31">
        <f t="shared" si="103"/>
        <v>100.89016761796825</v>
      </c>
      <c r="F968" s="41">
        <v>0.28999999999999998</v>
      </c>
      <c r="G968" s="31">
        <f t="shared" si="104"/>
        <v>4838.6223053408457</v>
      </c>
      <c r="H968" s="31">
        <f t="shared" si="105"/>
        <v>4737.7321377228773</v>
      </c>
      <c r="I968" s="34">
        <f t="shared" si="106"/>
        <v>926</v>
      </c>
    </row>
    <row r="969" spans="2:9" x14ac:dyDescent="0.4">
      <c r="B969">
        <v>927</v>
      </c>
      <c r="C969" s="40">
        <v>193000</v>
      </c>
      <c r="D969" s="32">
        <f t="shared" si="102"/>
        <v>1.9650398000000002E-5</v>
      </c>
      <c r="E969" s="31">
        <f t="shared" si="103"/>
        <v>100.96769202856331</v>
      </c>
      <c r="F969" s="41">
        <v>0.28999999999999998</v>
      </c>
      <c r="G969" s="31">
        <f t="shared" si="104"/>
        <v>4844.8194652084512</v>
      </c>
      <c r="H969" s="31">
        <f t="shared" si="105"/>
        <v>4743.8517731798875</v>
      </c>
      <c r="I969" s="34">
        <f t="shared" si="106"/>
        <v>927</v>
      </c>
    </row>
    <row r="970" spans="2:9" x14ac:dyDescent="0.4">
      <c r="B970">
        <v>928</v>
      </c>
      <c r="C970" s="40">
        <v>193000</v>
      </c>
      <c r="D970" s="32">
        <f t="shared" si="102"/>
        <v>1.9653872000000002E-5</v>
      </c>
      <c r="E970" s="31">
        <f t="shared" si="103"/>
        <v>101.04784311500839</v>
      </c>
      <c r="F970" s="41">
        <v>0.28999999999999998</v>
      </c>
      <c r="G970" s="31">
        <f t="shared" si="104"/>
        <v>4851.0185137577473</v>
      </c>
      <c r="H970" s="31">
        <f t="shared" si="105"/>
        <v>4749.9706706427387</v>
      </c>
      <c r="I970" s="34">
        <f t="shared" si="106"/>
        <v>928</v>
      </c>
    </row>
    <row r="971" spans="2:9" x14ac:dyDescent="0.4">
      <c r="B971">
        <v>929</v>
      </c>
      <c r="C971" s="40">
        <v>193000</v>
      </c>
      <c r="D971" s="32">
        <f t="shared" si="102"/>
        <v>1.9657346000000002E-5</v>
      </c>
      <c r="E971" s="31">
        <f t="shared" si="103"/>
        <v>101.1306396424834</v>
      </c>
      <c r="F971" s="41">
        <v>0.28999999999999998</v>
      </c>
      <c r="G971" s="31">
        <f t="shared" si="104"/>
        <v>4857.2194509887331</v>
      </c>
      <c r="H971" s="31">
        <f t="shared" si="105"/>
        <v>4756.0888113462497</v>
      </c>
      <c r="I971" s="34">
        <f t="shared" si="106"/>
        <v>929</v>
      </c>
    </row>
    <row r="972" spans="2:9" x14ac:dyDescent="0.4">
      <c r="B972">
        <v>930</v>
      </c>
      <c r="C972" s="40">
        <v>193000</v>
      </c>
      <c r="D972" s="32">
        <f t="shared" si="102"/>
        <v>1.9660820000000001E-5</v>
      </c>
      <c r="E972" s="31">
        <f t="shared" si="103"/>
        <v>101.21610042999987</v>
      </c>
      <c r="F972" s="41">
        <v>0.28999999999999998</v>
      </c>
      <c r="G972" s="31">
        <f t="shared" si="104"/>
        <v>4863.4222769014086</v>
      </c>
      <c r="H972" s="31">
        <f t="shared" si="105"/>
        <v>4762.206176471409</v>
      </c>
      <c r="I972" s="34">
        <f t="shared" si="106"/>
        <v>930</v>
      </c>
    </row>
    <row r="973" spans="2:9" x14ac:dyDescent="0.4">
      <c r="B973">
        <v>931</v>
      </c>
      <c r="C973" s="40">
        <v>193000</v>
      </c>
      <c r="D973" s="32">
        <f t="shared" si="102"/>
        <v>1.9664294000000001E-5</v>
      </c>
      <c r="E973" s="31">
        <f t="shared" si="103"/>
        <v>101.30424435040322</v>
      </c>
      <c r="F973" s="41">
        <v>0.28999999999999998</v>
      </c>
      <c r="G973" s="31">
        <f t="shared" si="104"/>
        <v>4869.6269914957757</v>
      </c>
      <c r="H973" s="31">
        <f t="shared" si="105"/>
        <v>4768.322747145372</v>
      </c>
      <c r="I973" s="34">
        <f t="shared" si="106"/>
        <v>931</v>
      </c>
    </row>
    <row r="974" spans="2:9" x14ac:dyDescent="0.4">
      <c r="B974">
        <v>932</v>
      </c>
      <c r="C974" s="40">
        <v>193000</v>
      </c>
      <c r="D974" s="32">
        <f t="shared" si="102"/>
        <v>1.9667768000000001E-5</v>
      </c>
      <c r="E974" s="31">
        <f t="shared" si="103"/>
        <v>101.39509033036825</v>
      </c>
      <c r="F974" s="41">
        <v>0.28999999999999998</v>
      </c>
      <c r="G974" s="31">
        <f t="shared" si="104"/>
        <v>4875.8335947718315</v>
      </c>
      <c r="H974" s="31">
        <f t="shared" si="105"/>
        <v>4774.438504441463</v>
      </c>
      <c r="I974" s="34">
        <f t="shared" si="106"/>
        <v>932</v>
      </c>
    </row>
    <row r="975" spans="2:9" x14ac:dyDescent="0.4">
      <c r="B975">
        <v>933</v>
      </c>
      <c r="C975" s="40">
        <v>193000</v>
      </c>
      <c r="D975" s="32">
        <f t="shared" si="102"/>
        <v>1.9671242000000001E-5</v>
      </c>
      <c r="E975" s="31">
        <f t="shared" si="103"/>
        <v>101.48865735040363</v>
      </c>
      <c r="F975" s="41">
        <v>0.28999999999999998</v>
      </c>
      <c r="G975" s="31">
        <f t="shared" si="104"/>
        <v>4882.0420867295779</v>
      </c>
      <c r="H975" s="31">
        <f t="shared" si="105"/>
        <v>4780.5534293791743</v>
      </c>
      <c r="I975" s="34">
        <f t="shared" si="106"/>
        <v>933</v>
      </c>
    </row>
    <row r="976" spans="2:9" x14ac:dyDescent="0.4">
      <c r="B976">
        <v>934</v>
      </c>
      <c r="C976" s="40">
        <v>193000</v>
      </c>
      <c r="D976" s="32">
        <f t="shared" si="102"/>
        <v>1.9674716E-5</v>
      </c>
      <c r="E976" s="31">
        <f t="shared" si="103"/>
        <v>101.58496444484831</v>
      </c>
      <c r="F976" s="41">
        <v>0.28999999999999998</v>
      </c>
      <c r="G976" s="31">
        <f t="shared" si="104"/>
        <v>4888.252467369015</v>
      </c>
      <c r="H976" s="31">
        <f t="shared" si="105"/>
        <v>4786.6675029241669</v>
      </c>
      <c r="I976" s="34">
        <f t="shared" si="106"/>
        <v>934</v>
      </c>
    </row>
    <row r="977" spans="2:9" x14ac:dyDescent="0.4">
      <c r="B977">
        <v>935</v>
      </c>
      <c r="C977" s="40">
        <v>193000</v>
      </c>
      <c r="D977" s="32">
        <f t="shared" si="102"/>
        <v>1.967819E-5</v>
      </c>
      <c r="E977" s="31">
        <f t="shared" si="103"/>
        <v>101.68403070187514</v>
      </c>
      <c r="F977" s="41">
        <v>0.28999999999999998</v>
      </c>
      <c r="G977" s="31">
        <f t="shared" si="104"/>
        <v>4894.4647366901418</v>
      </c>
      <c r="H977" s="31">
        <f t="shared" si="105"/>
        <v>4792.7807059882671</v>
      </c>
      <c r="I977" s="34">
        <f t="shared" si="106"/>
        <v>935</v>
      </c>
    </row>
    <row r="978" spans="2:9" x14ac:dyDescent="0.4">
      <c r="B978">
        <v>936</v>
      </c>
      <c r="C978" s="40">
        <v>193000</v>
      </c>
      <c r="D978" s="32">
        <f t="shared" si="102"/>
        <v>1.9681664E-5</v>
      </c>
      <c r="E978" s="31">
        <f t="shared" si="103"/>
        <v>101.78587526348861</v>
      </c>
      <c r="F978" s="41">
        <v>0.28999999999999998</v>
      </c>
      <c r="G978" s="31">
        <f t="shared" si="104"/>
        <v>4900.6788946929582</v>
      </c>
      <c r="H978" s="31">
        <f t="shared" si="105"/>
        <v>4798.8930194294699</v>
      </c>
      <c r="I978" s="34">
        <f t="shared" si="106"/>
        <v>936</v>
      </c>
    </row>
    <row r="979" spans="2:9" x14ac:dyDescent="0.4">
      <c r="B979">
        <v>937</v>
      </c>
      <c r="C979" s="40">
        <v>193000</v>
      </c>
      <c r="D979" s="32">
        <f t="shared" si="102"/>
        <v>1.9685138E-5</v>
      </c>
      <c r="E979" s="31">
        <f t="shared" si="103"/>
        <v>101.89051732552298</v>
      </c>
      <c r="F979" s="41">
        <v>0.28999999999999998</v>
      </c>
      <c r="G979" s="31">
        <f t="shared" si="104"/>
        <v>4906.8949413774653</v>
      </c>
      <c r="H979" s="31">
        <f t="shared" si="105"/>
        <v>4805.0044240519419</v>
      </c>
      <c r="I979" s="34">
        <f t="shared" si="106"/>
        <v>937</v>
      </c>
    </row>
    <row r="980" spans="2:9" x14ac:dyDescent="0.4">
      <c r="B980">
        <v>938</v>
      </c>
      <c r="C980" s="40">
        <v>193000</v>
      </c>
      <c r="D980" s="32">
        <f t="shared" si="102"/>
        <v>1.9688611999999999E-5</v>
      </c>
      <c r="E980" s="31">
        <f t="shared" si="103"/>
        <v>101.99797613764781</v>
      </c>
      <c r="F980" s="41">
        <v>0.28999999999999998</v>
      </c>
      <c r="G980" s="31">
        <f t="shared" si="104"/>
        <v>4913.1128767436621</v>
      </c>
      <c r="H980" s="31">
        <f t="shared" si="105"/>
        <v>4811.1149006060141</v>
      </c>
      <c r="I980" s="34">
        <f t="shared" si="106"/>
        <v>938</v>
      </c>
    </row>
    <row r="981" spans="2:9" x14ac:dyDescent="0.4">
      <c r="B981">
        <v>939</v>
      </c>
      <c r="C981" s="40">
        <v>193000</v>
      </c>
      <c r="D981" s="32">
        <f t="shared" si="102"/>
        <v>1.9692086000000002E-5</v>
      </c>
      <c r="E981" s="31">
        <f t="shared" si="103"/>
        <v>102.10827100336292</v>
      </c>
      <c r="F981" s="41">
        <v>0.28999999999999998</v>
      </c>
      <c r="G981" s="31">
        <f t="shared" si="104"/>
        <v>4919.3327007915505</v>
      </c>
      <c r="H981" s="31">
        <f t="shared" si="105"/>
        <v>4817.224429788188</v>
      </c>
      <c r="I981" s="34">
        <f t="shared" si="106"/>
        <v>939</v>
      </c>
    </row>
    <row r="982" spans="2:9" x14ac:dyDescent="0.4">
      <c r="B982">
        <v>940</v>
      </c>
      <c r="C982" s="40">
        <v>193000</v>
      </c>
      <c r="D982" s="32">
        <f t="shared" si="102"/>
        <v>1.9695560000000002E-5</v>
      </c>
      <c r="E982" s="31">
        <f t="shared" si="103"/>
        <v>102.22142127999973</v>
      </c>
      <c r="F982" s="41">
        <v>0.28999999999999998</v>
      </c>
      <c r="G982" s="31">
        <f t="shared" si="104"/>
        <v>4925.5544135211276</v>
      </c>
      <c r="H982" s="31">
        <f t="shared" si="105"/>
        <v>4823.3329922411276</v>
      </c>
      <c r="I982" s="34">
        <f t="shared" si="106"/>
        <v>940</v>
      </c>
    </row>
    <row r="983" spans="2:9" x14ac:dyDescent="0.4">
      <c r="B983">
        <v>941</v>
      </c>
      <c r="C983" s="40">
        <v>193000</v>
      </c>
      <c r="D983" s="32">
        <f t="shared" si="102"/>
        <v>1.9699034000000002E-5</v>
      </c>
      <c r="E983" s="31">
        <f t="shared" si="103"/>
        <v>102.33744637872314</v>
      </c>
      <c r="F983" s="41">
        <v>0.28999999999999998</v>
      </c>
      <c r="G983" s="31">
        <f t="shared" si="104"/>
        <v>4931.7780149323944</v>
      </c>
      <c r="H983" s="31">
        <f t="shared" si="105"/>
        <v>4829.4405685536713</v>
      </c>
      <c r="I983" s="34">
        <f t="shared" si="106"/>
        <v>941</v>
      </c>
    </row>
    <row r="984" spans="2:9" x14ac:dyDescent="0.4">
      <c r="B984">
        <v>942</v>
      </c>
      <c r="C984" s="40">
        <v>193000</v>
      </c>
      <c r="D984" s="32">
        <f t="shared" si="102"/>
        <v>1.9702508000000002E-5</v>
      </c>
      <c r="E984" s="31">
        <f t="shared" si="103"/>
        <v>102.45636576452875</v>
      </c>
      <c r="F984" s="41">
        <v>0.28999999999999998</v>
      </c>
      <c r="G984" s="31">
        <f t="shared" si="104"/>
        <v>4938.0035050253528</v>
      </c>
      <c r="H984" s="31">
        <f t="shared" si="105"/>
        <v>4835.5471392608242</v>
      </c>
      <c r="I984" s="34">
        <f t="shared" si="106"/>
        <v>942</v>
      </c>
    </row>
    <row r="985" spans="2:9" x14ac:dyDescent="0.4">
      <c r="B985">
        <v>943</v>
      </c>
      <c r="C985" s="40">
        <v>193000</v>
      </c>
      <c r="D985" s="32">
        <f t="shared" si="102"/>
        <v>1.9705982000000001E-5</v>
      </c>
      <c r="E985" s="31">
        <f t="shared" si="103"/>
        <v>102.57819895624334</v>
      </c>
      <c r="F985" s="41">
        <v>0.28999999999999998</v>
      </c>
      <c r="G985" s="31">
        <f t="shared" si="104"/>
        <v>4944.2308838000008</v>
      </c>
      <c r="H985" s="31">
        <f t="shared" si="105"/>
        <v>4841.652684843757</v>
      </c>
      <c r="I985" s="34">
        <f t="shared" si="106"/>
        <v>943</v>
      </c>
    </row>
    <row r="986" spans="2:9" x14ac:dyDescent="0.4">
      <c r="B986">
        <v>944</v>
      </c>
      <c r="C986" s="40">
        <v>193000</v>
      </c>
      <c r="D986" s="32">
        <f t="shared" si="102"/>
        <v>1.9709456000000001E-5</v>
      </c>
      <c r="E986" s="31">
        <f t="shared" si="103"/>
        <v>102.70296552652803</v>
      </c>
      <c r="F986" s="41">
        <v>0.28999999999999998</v>
      </c>
      <c r="G986" s="31">
        <f t="shared" si="104"/>
        <v>4950.4601512563386</v>
      </c>
      <c r="H986" s="31">
        <f t="shared" si="105"/>
        <v>4847.7571857298108</v>
      </c>
      <c r="I986" s="34">
        <f t="shared" si="106"/>
        <v>944</v>
      </c>
    </row>
    <row r="987" spans="2:9" x14ac:dyDescent="0.4">
      <c r="B987">
        <v>945</v>
      </c>
      <c r="C987" s="40">
        <v>193000</v>
      </c>
      <c r="D987" s="32">
        <f t="shared" si="102"/>
        <v>1.9712930000000001E-5</v>
      </c>
      <c r="E987" s="31">
        <f t="shared" si="103"/>
        <v>102.83068510187513</v>
      </c>
      <c r="F987" s="41">
        <v>0.28999999999999998</v>
      </c>
      <c r="G987" s="31">
        <f t="shared" si="104"/>
        <v>4956.691307394367</v>
      </c>
      <c r="H987" s="31">
        <f t="shared" si="105"/>
        <v>4853.8606222924918</v>
      </c>
      <c r="I987" s="34">
        <f t="shared" si="106"/>
        <v>945</v>
      </c>
    </row>
    <row r="988" spans="2:9" x14ac:dyDescent="0.4">
      <c r="B988">
        <v>946</v>
      </c>
      <c r="C988" s="40">
        <v>193000</v>
      </c>
      <c r="D988" s="32">
        <f t="shared" si="102"/>
        <v>1.9716404000000001E-5</v>
      </c>
      <c r="E988" s="31">
        <f t="shared" si="103"/>
        <v>102.96137736260857</v>
      </c>
      <c r="F988" s="41">
        <v>0.28999999999999998</v>
      </c>
      <c r="G988" s="31">
        <f t="shared" si="104"/>
        <v>4962.924352214085</v>
      </c>
      <c r="H988" s="31">
        <f t="shared" si="105"/>
        <v>4859.9629748514762</v>
      </c>
      <c r="I988" s="34">
        <f t="shared" si="106"/>
        <v>946</v>
      </c>
    </row>
    <row r="989" spans="2:9" x14ac:dyDescent="0.4">
      <c r="B989">
        <v>947</v>
      </c>
      <c r="C989" s="40">
        <v>193000</v>
      </c>
      <c r="D989" s="32">
        <f t="shared" si="102"/>
        <v>1.9719878000000001E-5</v>
      </c>
      <c r="E989" s="31">
        <f t="shared" si="103"/>
        <v>103.095062042883</v>
      </c>
      <c r="F989" s="41">
        <v>0.28999999999999998</v>
      </c>
      <c r="G989" s="31">
        <f t="shared" si="104"/>
        <v>4969.1592857154938</v>
      </c>
      <c r="H989" s="31">
        <f t="shared" si="105"/>
        <v>4866.0642236726108</v>
      </c>
      <c r="I989" s="34">
        <f t="shared" si="106"/>
        <v>947</v>
      </c>
    </row>
    <row r="990" spans="2:9" x14ac:dyDescent="0.4">
      <c r="B990">
        <v>948</v>
      </c>
      <c r="C990" s="40">
        <v>193000</v>
      </c>
      <c r="D990" s="32">
        <f t="shared" si="102"/>
        <v>1.9723352E-5</v>
      </c>
      <c r="E990" s="31">
        <f t="shared" si="103"/>
        <v>103.23175893068742</v>
      </c>
      <c r="F990" s="41">
        <v>0.28999999999999998</v>
      </c>
      <c r="G990" s="31">
        <f t="shared" si="104"/>
        <v>4975.3961078985922</v>
      </c>
      <c r="H990" s="31">
        <f t="shared" si="105"/>
        <v>4872.1643489679045</v>
      </c>
      <c r="I990" s="34">
        <f t="shared" si="106"/>
        <v>948</v>
      </c>
    </row>
    <row r="991" spans="2:9" x14ac:dyDescent="0.4">
      <c r="B991">
        <v>949</v>
      </c>
      <c r="C991" s="40">
        <v>193000</v>
      </c>
      <c r="D991" s="32">
        <f t="shared" si="102"/>
        <v>1.9726826E-5</v>
      </c>
      <c r="E991" s="31">
        <f t="shared" si="103"/>
        <v>103.37148786784337</v>
      </c>
      <c r="F991" s="41">
        <v>0.28999999999999998</v>
      </c>
      <c r="G991" s="31">
        <f t="shared" si="104"/>
        <v>4981.6348187633812</v>
      </c>
      <c r="H991" s="31">
        <f t="shared" si="105"/>
        <v>4878.2633308955374</v>
      </c>
      <c r="I991" s="34">
        <f t="shared" si="106"/>
        <v>949</v>
      </c>
    </row>
    <row r="992" spans="2:9" x14ac:dyDescent="0.4">
      <c r="B992">
        <v>950</v>
      </c>
      <c r="C992" s="40">
        <v>193000</v>
      </c>
      <c r="D992" s="32">
        <f t="shared" si="102"/>
        <v>1.97303E-5</v>
      </c>
      <c r="E992" s="31">
        <f t="shared" si="103"/>
        <v>103.51426874999993</v>
      </c>
      <c r="F992" s="41">
        <v>0.28999999999999998</v>
      </c>
      <c r="G992" s="31">
        <f t="shared" si="104"/>
        <v>4987.875418309859</v>
      </c>
      <c r="H992" s="31">
        <f t="shared" si="105"/>
        <v>4884.3611495598589</v>
      </c>
      <c r="I992" s="34">
        <f t="shared" si="106"/>
        <v>950</v>
      </c>
    </row>
    <row r="993" spans="2:9" x14ac:dyDescent="0.4">
      <c r="B993">
        <v>951</v>
      </c>
      <c r="C993" s="40">
        <v>193000</v>
      </c>
      <c r="D993" s="32">
        <f t="shared" si="102"/>
        <v>1.9733774E-5</v>
      </c>
      <c r="E993" s="31">
        <f t="shared" si="103"/>
        <v>103.6601215266428</v>
      </c>
      <c r="F993" s="41">
        <v>0.28999999999999998</v>
      </c>
      <c r="G993" s="31">
        <f t="shared" si="104"/>
        <v>4994.1179065380284</v>
      </c>
      <c r="H993" s="31">
        <f t="shared" si="105"/>
        <v>4890.4577850113856</v>
      </c>
      <c r="I993" s="34">
        <f t="shared" si="106"/>
        <v>951</v>
      </c>
    </row>
    <row r="994" spans="2:9" x14ac:dyDescent="0.4">
      <c r="B994">
        <v>952</v>
      </c>
      <c r="C994" s="40">
        <v>193000</v>
      </c>
      <c r="D994" s="32">
        <f t="shared" si="102"/>
        <v>1.9737248000000003E-5</v>
      </c>
      <c r="E994" s="31">
        <f t="shared" si="103"/>
        <v>103.8090662010884</v>
      </c>
      <c r="F994" s="41">
        <v>0.28999999999999998</v>
      </c>
      <c r="G994" s="31">
        <f t="shared" si="104"/>
        <v>5000.3622834478883</v>
      </c>
      <c r="H994" s="31">
        <f t="shared" si="105"/>
        <v>4896.5532172468002</v>
      </c>
      <c r="I994" s="34">
        <f t="shared" si="106"/>
        <v>952</v>
      </c>
    </row>
    <row r="995" spans="2:9" x14ac:dyDescent="0.4">
      <c r="B995">
        <v>953</v>
      </c>
      <c r="C995" s="40">
        <v>193000</v>
      </c>
      <c r="D995" s="32">
        <f t="shared" si="102"/>
        <v>1.9740721999999999E-5</v>
      </c>
      <c r="E995" s="31">
        <f t="shared" si="103"/>
        <v>103.96112283048296</v>
      </c>
      <c r="F995" s="41">
        <v>0.28999999999999998</v>
      </c>
      <c r="G995" s="31">
        <f t="shared" si="104"/>
        <v>5006.6085490394362</v>
      </c>
      <c r="H995" s="31">
        <f t="shared" si="105"/>
        <v>4902.6474262089532</v>
      </c>
      <c r="I995" s="34">
        <f t="shared" si="106"/>
        <v>953</v>
      </c>
    </row>
    <row r="996" spans="2:9" x14ac:dyDescent="0.4">
      <c r="B996">
        <v>954</v>
      </c>
      <c r="C996" s="40">
        <v>193000</v>
      </c>
      <c r="D996" s="32">
        <f t="shared" si="102"/>
        <v>1.9744196000000002E-5</v>
      </c>
      <c r="E996" s="31">
        <f t="shared" si="103"/>
        <v>104.1163115258089</v>
      </c>
      <c r="F996" s="41">
        <v>0.28999999999999998</v>
      </c>
      <c r="G996" s="31">
        <f t="shared" si="104"/>
        <v>5012.8567033126774</v>
      </c>
      <c r="H996" s="31">
        <f t="shared" si="105"/>
        <v>4908.7403917868687</v>
      </c>
      <c r="I996" s="34">
        <f t="shared" si="106"/>
        <v>954</v>
      </c>
    </row>
    <row r="997" spans="2:9" x14ac:dyDescent="0.4">
      <c r="B997">
        <v>955</v>
      </c>
      <c r="C997" s="40">
        <v>193000</v>
      </c>
      <c r="D997" s="32">
        <f t="shared" si="102"/>
        <v>1.9747670000000002E-5</v>
      </c>
      <c r="E997" s="31">
        <f t="shared" si="103"/>
        <v>104.27465245187477</v>
      </c>
      <c r="F997" s="41">
        <v>0.28999999999999998</v>
      </c>
      <c r="G997" s="31">
        <f t="shared" si="104"/>
        <v>5019.1067462676065</v>
      </c>
      <c r="H997" s="31">
        <f t="shared" si="105"/>
        <v>4914.8320938157322</v>
      </c>
      <c r="I997" s="34">
        <f t="shared" si="106"/>
        <v>955</v>
      </c>
    </row>
    <row r="998" spans="2:9" x14ac:dyDescent="0.4">
      <c r="B998">
        <v>956</v>
      </c>
      <c r="C998" s="40">
        <v>193000</v>
      </c>
      <c r="D998" s="32">
        <f t="shared" si="102"/>
        <v>1.9751144000000002E-5</v>
      </c>
      <c r="E998" s="31">
        <f t="shared" si="103"/>
        <v>104.43616582732852</v>
      </c>
      <c r="F998" s="41">
        <v>0.28999999999999998</v>
      </c>
      <c r="G998" s="31">
        <f t="shared" si="104"/>
        <v>5025.3586779042262</v>
      </c>
      <c r="H998" s="31">
        <f t="shared" si="105"/>
        <v>4920.9225120768979</v>
      </c>
      <c r="I998" s="34">
        <f t="shared" si="106"/>
        <v>956</v>
      </c>
    </row>
    <row r="999" spans="2:9" x14ac:dyDescent="0.4">
      <c r="B999">
        <v>957</v>
      </c>
      <c r="C999" s="40">
        <v>193000</v>
      </c>
      <c r="D999" s="32">
        <f t="shared" si="102"/>
        <v>1.9754618000000001E-5</v>
      </c>
      <c r="E999" s="31">
        <f t="shared" si="103"/>
        <v>104.60087192464334</v>
      </c>
      <c r="F999" s="41">
        <v>0.28999999999999998</v>
      </c>
      <c r="G999" s="31">
        <f t="shared" si="104"/>
        <v>5031.6124982225356</v>
      </c>
      <c r="H999" s="31">
        <f t="shared" si="105"/>
        <v>4927.0116262978918</v>
      </c>
      <c r="I999" s="34">
        <f t="shared" si="106"/>
        <v>957</v>
      </c>
    </row>
    <row r="1000" spans="2:9" x14ac:dyDescent="0.4">
      <c r="B1000">
        <v>958</v>
      </c>
      <c r="C1000" s="40">
        <v>193000</v>
      </c>
      <c r="D1000" s="32">
        <f t="shared" si="102"/>
        <v>1.9758092000000001E-5</v>
      </c>
      <c r="E1000" s="31">
        <f t="shared" si="103"/>
        <v>104.76879107012769</v>
      </c>
      <c r="F1000" s="41">
        <v>0.28999999999999998</v>
      </c>
      <c r="G1000" s="31">
        <f t="shared" si="104"/>
        <v>5037.8682072225356</v>
      </c>
      <c r="H1000" s="31">
        <f t="shared" si="105"/>
        <v>4933.0994161524077</v>
      </c>
      <c r="I1000" s="34">
        <f t="shared" si="106"/>
        <v>958</v>
      </c>
    </row>
    <row r="1001" spans="2:9" x14ac:dyDescent="0.4">
      <c r="B1001">
        <v>959</v>
      </c>
      <c r="C1001" s="40">
        <v>193000</v>
      </c>
      <c r="D1001" s="32">
        <f t="shared" si="102"/>
        <v>1.9761566000000001E-5</v>
      </c>
      <c r="E1001" s="31">
        <f t="shared" si="103"/>
        <v>104.93994364392347</v>
      </c>
      <c r="F1001" s="41">
        <v>0.28999999999999998</v>
      </c>
      <c r="G1001" s="31">
        <f t="shared" si="104"/>
        <v>5044.1258049042262</v>
      </c>
      <c r="H1001" s="31">
        <f t="shared" si="105"/>
        <v>4939.1858612603028</v>
      </c>
      <c r="I1001" s="34">
        <f t="shared" si="106"/>
        <v>959</v>
      </c>
    </row>
    <row r="1002" spans="2:9" x14ac:dyDescent="0.4">
      <c r="B1002">
        <v>960</v>
      </c>
      <c r="C1002" s="40">
        <v>193000</v>
      </c>
      <c r="D1002" s="32">
        <f t="shared" si="102"/>
        <v>1.9765040000000001E-5</v>
      </c>
      <c r="E1002" s="31">
        <f t="shared" si="103"/>
        <v>105.11435007999989</v>
      </c>
      <c r="F1002" s="41">
        <v>0.28999999999999998</v>
      </c>
      <c r="G1002" s="31">
        <f t="shared" si="104"/>
        <v>5050.3852912676066</v>
      </c>
      <c r="H1002" s="31">
        <f t="shared" si="105"/>
        <v>4945.2709411876067</v>
      </c>
      <c r="I1002" s="34">
        <f t="shared" si="106"/>
        <v>960</v>
      </c>
    </row>
    <row r="1003" spans="2:9" x14ac:dyDescent="0.4">
      <c r="B1003">
        <v>961</v>
      </c>
      <c r="C1003" s="40">
        <v>193000</v>
      </c>
      <c r="D1003" s="32">
        <f t="shared" si="102"/>
        <v>1.9768514000000001E-5</v>
      </c>
      <c r="E1003" s="31">
        <f t="shared" si="103"/>
        <v>105.29203086616303</v>
      </c>
      <c r="F1003" s="41">
        <v>0.28999999999999998</v>
      </c>
      <c r="G1003" s="31">
        <f t="shared" si="104"/>
        <v>5056.6466663126766</v>
      </c>
      <c r="H1003" s="31">
        <f t="shared" si="105"/>
        <v>4951.3546354465134</v>
      </c>
      <c r="I1003" s="34">
        <f t="shared" si="106"/>
        <v>961</v>
      </c>
    </row>
    <row r="1004" spans="2:9" x14ac:dyDescent="0.4">
      <c r="B1004">
        <v>962</v>
      </c>
      <c r="C1004" s="40">
        <v>193000</v>
      </c>
      <c r="D1004" s="32">
        <f t="shared" si="102"/>
        <v>1.9771988E-5</v>
      </c>
      <c r="E1004" s="31">
        <f t="shared" si="103"/>
        <v>105.47300654404762</v>
      </c>
      <c r="F1004" s="41">
        <v>0.28999999999999998</v>
      </c>
      <c r="G1004" s="31">
        <f t="shared" si="104"/>
        <v>5062.9099300394364</v>
      </c>
      <c r="H1004" s="31">
        <f t="shared" si="105"/>
        <v>4957.4369234953883</v>
      </c>
      <c r="I1004" s="34">
        <f t="shared" si="106"/>
        <v>962</v>
      </c>
    </row>
    <row r="1005" spans="2:9" x14ac:dyDescent="0.4">
      <c r="B1005">
        <v>963</v>
      </c>
      <c r="C1005" s="40">
        <v>193000</v>
      </c>
      <c r="D1005" s="32">
        <f t="shared" si="102"/>
        <v>1.9775462E-5</v>
      </c>
      <c r="E1005" s="31">
        <f t="shared" si="103"/>
        <v>105.65729770912299</v>
      </c>
      <c r="F1005" s="41">
        <v>0.28999999999999998</v>
      </c>
      <c r="G1005" s="31">
        <f t="shared" si="104"/>
        <v>5069.1750824478877</v>
      </c>
      <c r="H1005" s="31">
        <f t="shared" si="105"/>
        <v>4963.5177847387649</v>
      </c>
      <c r="I1005" s="34">
        <f t="shared" si="106"/>
        <v>963</v>
      </c>
    </row>
    <row r="1006" spans="2:9" x14ac:dyDescent="0.4">
      <c r="B1006">
        <v>964</v>
      </c>
      <c r="C1006" s="40">
        <v>193000</v>
      </c>
      <c r="D1006" s="32">
        <f t="shared" si="102"/>
        <v>1.9778936E-5</v>
      </c>
      <c r="E1006" s="31">
        <f t="shared" si="103"/>
        <v>105.8449250106878</v>
      </c>
      <c r="F1006" s="41">
        <v>0.28999999999999998</v>
      </c>
      <c r="G1006" s="31">
        <f t="shared" si="104"/>
        <v>5075.4421235380287</v>
      </c>
      <c r="H1006" s="31">
        <f t="shared" si="105"/>
        <v>4969.5971985273409</v>
      </c>
      <c r="I1006" s="34">
        <f t="shared" si="106"/>
        <v>964</v>
      </c>
    </row>
    <row r="1007" spans="2:9" x14ac:dyDescent="0.4">
      <c r="B1007">
        <v>965</v>
      </c>
      <c r="C1007" s="40">
        <v>193000</v>
      </c>
      <c r="D1007" s="32">
        <f t="shared" si="102"/>
        <v>1.978241E-5</v>
      </c>
      <c r="E1007" s="31">
        <f t="shared" si="103"/>
        <v>106.03590915187556</v>
      </c>
      <c r="F1007" s="41">
        <v>0.28999999999999998</v>
      </c>
      <c r="G1007" s="31">
        <f t="shared" si="104"/>
        <v>5081.7110533098594</v>
      </c>
      <c r="H1007" s="31">
        <f t="shared" si="105"/>
        <v>4975.6751441579836</v>
      </c>
      <c r="I1007" s="34">
        <f t="shared" si="106"/>
        <v>965</v>
      </c>
    </row>
    <row r="1008" spans="2:9" x14ac:dyDescent="0.4">
      <c r="B1008">
        <v>966</v>
      </c>
      <c r="C1008" s="40">
        <v>193000</v>
      </c>
      <c r="D1008" s="32">
        <f t="shared" si="102"/>
        <v>1.9785883999999999E-5</v>
      </c>
      <c r="E1008" s="31">
        <f t="shared" si="103"/>
        <v>106.23027088964773</v>
      </c>
      <c r="F1008" s="41">
        <v>0.28999999999999998</v>
      </c>
      <c r="G1008" s="31">
        <f t="shared" si="104"/>
        <v>5087.9818717633798</v>
      </c>
      <c r="H1008" s="31">
        <f t="shared" si="105"/>
        <v>4981.7516008737321</v>
      </c>
      <c r="I1008" s="34">
        <f t="shared" si="106"/>
        <v>966</v>
      </c>
    </row>
    <row r="1009" spans="2:9" x14ac:dyDescent="0.4">
      <c r="B1009">
        <v>967</v>
      </c>
      <c r="C1009" s="40">
        <v>193000</v>
      </c>
      <c r="D1009" s="32">
        <f t="shared" si="102"/>
        <v>1.9789358000000002E-5</v>
      </c>
      <c r="E1009" s="31">
        <f t="shared" si="103"/>
        <v>106.42803103480333</v>
      </c>
      <c r="F1009" s="41">
        <v>0.28999999999999998</v>
      </c>
      <c r="G1009" s="31">
        <f t="shared" si="104"/>
        <v>5094.2545788985926</v>
      </c>
      <c r="H1009" s="31">
        <f t="shared" si="105"/>
        <v>4987.8265478637895</v>
      </c>
      <c r="I1009" s="34">
        <f t="shared" si="106"/>
        <v>967</v>
      </c>
    </row>
    <row r="1010" spans="2:9" x14ac:dyDescent="0.4">
      <c r="B1010">
        <v>968</v>
      </c>
      <c r="C1010" s="40">
        <v>193000</v>
      </c>
      <c r="D1010" s="32">
        <f t="shared" si="102"/>
        <v>1.9792832000000002E-5</v>
      </c>
      <c r="E1010" s="31">
        <f t="shared" si="103"/>
        <v>106.62921045196754</v>
      </c>
      <c r="F1010" s="41">
        <v>0.28999999999999998</v>
      </c>
      <c r="G1010" s="31">
        <f t="shared" si="104"/>
        <v>5100.5291747154934</v>
      </c>
      <c r="H1010" s="31">
        <f t="shared" si="105"/>
        <v>4993.8999642635263</v>
      </c>
      <c r="I1010" s="34">
        <f t="shared" si="106"/>
        <v>968</v>
      </c>
    </row>
    <row r="1011" spans="2:9" x14ac:dyDescent="0.4">
      <c r="B1011">
        <v>969</v>
      </c>
      <c r="C1011" s="40">
        <v>193000</v>
      </c>
      <c r="D1011" s="32">
        <f t="shared" si="102"/>
        <v>1.9796306000000002E-5</v>
      </c>
      <c r="E1011" s="31">
        <f t="shared" si="103"/>
        <v>106.83383005960309</v>
      </c>
      <c r="F1011" s="41">
        <v>0.28999999999999998</v>
      </c>
      <c r="G1011" s="31">
        <f t="shared" si="104"/>
        <v>5106.8056592140847</v>
      </c>
      <c r="H1011" s="31">
        <f t="shared" si="105"/>
        <v>4999.9718291544814</v>
      </c>
      <c r="I1011" s="34">
        <f t="shared" si="106"/>
        <v>969</v>
      </c>
    </row>
    <row r="1012" spans="2:9" x14ac:dyDescent="0.4">
      <c r="B1012">
        <v>970</v>
      </c>
      <c r="C1012" s="40">
        <v>193000</v>
      </c>
      <c r="D1012" s="32">
        <f t="shared" si="102"/>
        <v>1.9799780000000002E-5</v>
      </c>
      <c r="E1012" s="31">
        <f t="shared" si="103"/>
        <v>107.04191082999978</v>
      </c>
      <c r="F1012" s="41">
        <v>0.28999999999999998</v>
      </c>
      <c r="G1012" s="31">
        <f t="shared" si="104"/>
        <v>5113.0840323943667</v>
      </c>
      <c r="H1012" s="31">
        <f t="shared" si="105"/>
        <v>5006.0421215643673</v>
      </c>
      <c r="I1012" s="34">
        <f t="shared" si="106"/>
        <v>970</v>
      </c>
    </row>
    <row r="1013" spans="2:9" x14ac:dyDescent="0.4">
      <c r="B1013">
        <v>971</v>
      </c>
      <c r="C1013" s="40">
        <v>193000</v>
      </c>
      <c r="D1013" s="32">
        <f t="shared" si="102"/>
        <v>1.9803254000000001E-5</v>
      </c>
      <c r="E1013" s="31">
        <f t="shared" si="103"/>
        <v>107.25347378928268</v>
      </c>
      <c r="F1013" s="41">
        <v>0.28999999999999998</v>
      </c>
      <c r="G1013" s="31">
        <f t="shared" si="104"/>
        <v>5119.3642942563392</v>
      </c>
      <c r="H1013" s="31">
        <f t="shared" si="105"/>
        <v>5012.1108204670563</v>
      </c>
      <c r="I1013" s="34">
        <f t="shared" si="106"/>
        <v>971</v>
      </c>
    </row>
    <row r="1014" spans="2:9" x14ac:dyDescent="0.4">
      <c r="B1014">
        <v>972</v>
      </c>
      <c r="C1014" s="40">
        <v>193000</v>
      </c>
      <c r="D1014" s="32">
        <f t="shared" si="102"/>
        <v>1.9806728000000001E-5</v>
      </c>
      <c r="E1014" s="31">
        <f t="shared" si="103"/>
        <v>107.46854001740758</v>
      </c>
      <c r="F1014" s="41">
        <v>0.28999999999999998</v>
      </c>
      <c r="G1014" s="31">
        <f t="shared" si="104"/>
        <v>5125.6464448000006</v>
      </c>
      <c r="H1014" s="31">
        <f t="shared" si="105"/>
        <v>5018.177904782593</v>
      </c>
      <c r="I1014" s="34">
        <f t="shared" si="106"/>
        <v>972</v>
      </c>
    </row>
    <row r="1015" spans="2:9" x14ac:dyDescent="0.4">
      <c r="B1015">
        <v>973</v>
      </c>
      <c r="C1015" s="40">
        <v>193000</v>
      </c>
      <c r="D1015" s="32">
        <f t="shared" si="102"/>
        <v>1.9810202000000001E-5</v>
      </c>
      <c r="E1015" s="31">
        <f t="shared" si="103"/>
        <v>107.68713064816234</v>
      </c>
      <c r="F1015" s="41">
        <v>0.28999999999999998</v>
      </c>
      <c r="G1015" s="31">
        <f t="shared" si="104"/>
        <v>5131.9304840253526</v>
      </c>
      <c r="H1015" s="31">
        <f t="shared" si="105"/>
        <v>5024.24335337719</v>
      </c>
      <c r="I1015" s="34">
        <f t="shared" si="106"/>
        <v>973</v>
      </c>
    </row>
    <row r="1016" spans="2:9" x14ac:dyDescent="0.4">
      <c r="B1016">
        <v>974</v>
      </c>
      <c r="C1016" s="40">
        <v>193000</v>
      </c>
      <c r="D1016" s="32">
        <f t="shared" si="102"/>
        <v>1.9813676000000001E-5</v>
      </c>
      <c r="E1016" s="31">
        <f t="shared" si="103"/>
        <v>107.90926686916828</v>
      </c>
      <c r="F1016" s="41">
        <v>0.28999999999999998</v>
      </c>
      <c r="G1016" s="31">
        <f t="shared" si="104"/>
        <v>5138.2164119323943</v>
      </c>
      <c r="H1016" s="31">
        <f t="shared" si="105"/>
        <v>5030.307145063226</v>
      </c>
      <c r="I1016" s="34">
        <f t="shared" si="106"/>
        <v>974</v>
      </c>
    </row>
    <row r="1017" spans="2:9" x14ac:dyDescent="0.4">
      <c r="B1017">
        <v>975</v>
      </c>
      <c r="C1017" s="40">
        <v>193000</v>
      </c>
      <c r="D1017" s="32">
        <f t="shared" si="102"/>
        <v>1.981715E-5</v>
      </c>
      <c r="E1017" s="31">
        <f t="shared" si="103"/>
        <v>108.1349699218747</v>
      </c>
      <c r="F1017" s="41">
        <v>0.28999999999999998</v>
      </c>
      <c r="G1017" s="31">
        <f t="shared" si="104"/>
        <v>5144.5042285211266</v>
      </c>
      <c r="H1017" s="31">
        <f t="shared" si="105"/>
        <v>5036.3692585992521</v>
      </c>
      <c r="I1017" s="34">
        <f t="shared" si="106"/>
        <v>975</v>
      </c>
    </row>
    <row r="1018" spans="2:9" x14ac:dyDescent="0.4">
      <c r="B1018">
        <v>976</v>
      </c>
      <c r="C1018" s="40">
        <v>193000</v>
      </c>
      <c r="D1018" s="32">
        <f t="shared" si="102"/>
        <v>1.9820624E-5</v>
      </c>
      <c r="E1018" s="31">
        <f t="shared" si="103"/>
        <v>108.36426110156799</v>
      </c>
      <c r="F1018" s="41">
        <v>0.28999999999999998</v>
      </c>
      <c r="G1018" s="31">
        <f t="shared" si="104"/>
        <v>5150.7939337915495</v>
      </c>
      <c r="H1018" s="31">
        <f t="shared" si="105"/>
        <v>5042.4296726899811</v>
      </c>
      <c r="I1018" s="34">
        <f t="shared" si="106"/>
        <v>976</v>
      </c>
    </row>
    <row r="1019" spans="2:9" x14ac:dyDescent="0.4">
      <c r="B1019">
        <v>977</v>
      </c>
      <c r="C1019" s="40">
        <v>193000</v>
      </c>
      <c r="D1019" s="32">
        <f t="shared" si="102"/>
        <v>1.9824098E-5</v>
      </c>
      <c r="E1019" s="31">
        <f t="shared" si="103"/>
        <v>108.59716175736344</v>
      </c>
      <c r="F1019" s="41">
        <v>0.28999999999999998</v>
      </c>
      <c r="G1019" s="31">
        <f t="shared" si="104"/>
        <v>5157.0855277436622</v>
      </c>
      <c r="H1019" s="31">
        <f t="shared" si="105"/>
        <v>5048.488365986299</v>
      </c>
      <c r="I1019" s="34">
        <f t="shared" si="106"/>
        <v>977</v>
      </c>
    </row>
    <row r="1020" spans="2:9" x14ac:dyDescent="0.4">
      <c r="B1020">
        <v>978</v>
      </c>
      <c r="C1020" s="40">
        <v>193000</v>
      </c>
      <c r="D1020" s="32">
        <f t="shared" si="102"/>
        <v>1.9827572E-5</v>
      </c>
      <c r="E1020" s="31">
        <f t="shared" si="103"/>
        <v>108.83369329220841</v>
      </c>
      <c r="F1020" s="41">
        <v>0.28999999999999998</v>
      </c>
      <c r="G1020" s="31">
        <f t="shared" si="104"/>
        <v>5163.3790103774654</v>
      </c>
      <c r="H1020" s="31">
        <f t="shared" si="105"/>
        <v>5054.545317085257</v>
      </c>
      <c r="I1020" s="34">
        <f t="shared" si="106"/>
        <v>978</v>
      </c>
    </row>
    <row r="1021" spans="2:9" x14ac:dyDescent="0.4">
      <c r="B1021">
        <v>979</v>
      </c>
      <c r="C1021" s="40">
        <v>193000</v>
      </c>
      <c r="D1021" s="32">
        <f t="shared" si="102"/>
        <v>1.9831046E-5</v>
      </c>
      <c r="E1021" s="31">
        <f t="shared" si="103"/>
        <v>109.07387716288281</v>
      </c>
      <c r="F1021" s="41">
        <v>0.28999999999999998</v>
      </c>
      <c r="G1021" s="31">
        <f t="shared" si="104"/>
        <v>5169.6743816929575</v>
      </c>
      <c r="H1021" s="31">
        <f t="shared" si="105"/>
        <v>5060.6005045300744</v>
      </c>
      <c r="I1021" s="34">
        <f t="shared" si="106"/>
        <v>979</v>
      </c>
    </row>
    <row r="1022" spans="2:9" x14ac:dyDescent="0.4">
      <c r="B1022">
        <v>980</v>
      </c>
      <c r="C1022" s="40">
        <v>193000</v>
      </c>
      <c r="D1022" s="32">
        <f t="shared" si="102"/>
        <v>1.9834520000000003E-5</v>
      </c>
      <c r="E1022" s="31">
        <f t="shared" si="103"/>
        <v>109.31773488000044</v>
      </c>
      <c r="F1022" s="41">
        <v>0.28999999999999998</v>
      </c>
      <c r="G1022" s="31">
        <f t="shared" si="104"/>
        <v>5175.971641690142</v>
      </c>
      <c r="H1022" s="31">
        <f t="shared" si="105"/>
        <v>5066.6539068101411</v>
      </c>
      <c r="I1022" s="34">
        <f t="shared" si="106"/>
        <v>980</v>
      </c>
    </row>
    <row r="1023" spans="2:9" x14ac:dyDescent="0.4">
      <c r="B1023">
        <v>981</v>
      </c>
      <c r="C1023" s="40">
        <v>193000</v>
      </c>
      <c r="D1023" s="32">
        <f t="shared" ref="D1023:D1042" si="107">(3.474*10^-9*B1023+1.643*10^-5)</f>
        <v>1.9837993999999999E-5</v>
      </c>
      <c r="E1023" s="31">
        <f t="shared" ref="E1023:E1042" si="108">(2.243*10^-9*B1023^4-5.194*10^-6*B1023^3+4.193*10^-3*B1023^2-1.452*B1023+325)</f>
        <v>109.56528800800265</v>
      </c>
      <c r="F1023" s="41">
        <v>0.28999999999999998</v>
      </c>
      <c r="G1023" s="31">
        <f t="shared" ref="G1023:G1042" si="109">C1023*D1023*(B1023-$B$62)/(1-F1023)</f>
        <v>5182.2707903690143</v>
      </c>
      <c r="H1023" s="31">
        <f t="shared" ref="H1023:H1042" si="110">IF(G1023&gt;E1023,G1023-E1023,0)</f>
        <v>5072.7055023610119</v>
      </c>
      <c r="I1023" s="34">
        <f t="shared" ref="I1023:I1042" si="111">IF(H1023&gt;0,B1023)</f>
        <v>981</v>
      </c>
    </row>
    <row r="1024" spans="2:9" x14ac:dyDescent="0.4">
      <c r="B1024">
        <v>982</v>
      </c>
      <c r="C1024" s="40">
        <v>193000</v>
      </c>
      <c r="D1024" s="32">
        <f t="shared" si="107"/>
        <v>1.9841468000000002E-5</v>
      </c>
      <c r="E1024" s="31">
        <f t="shared" si="108"/>
        <v>109.81655816516877</v>
      </c>
      <c r="F1024" s="41">
        <v>0.28999999999999998</v>
      </c>
      <c r="G1024" s="31">
        <f t="shared" si="109"/>
        <v>5188.5718277295782</v>
      </c>
      <c r="H1024" s="31">
        <f t="shared" si="110"/>
        <v>5078.7552695644099</v>
      </c>
      <c r="I1024" s="34">
        <f t="shared" si="111"/>
        <v>982</v>
      </c>
    </row>
    <row r="1025" spans="2:9" x14ac:dyDescent="0.4">
      <c r="B1025">
        <v>983</v>
      </c>
      <c r="C1025" s="40">
        <v>193000</v>
      </c>
      <c r="D1025" s="32">
        <f t="shared" si="107"/>
        <v>1.9844942000000002E-5</v>
      </c>
      <c r="E1025" s="31">
        <f t="shared" si="108"/>
        <v>110.07156702360248</v>
      </c>
      <c r="F1025" s="41">
        <v>0.28999999999999998</v>
      </c>
      <c r="G1025" s="31">
        <f t="shared" si="109"/>
        <v>5194.8747537718318</v>
      </c>
      <c r="H1025" s="31">
        <f t="shared" si="110"/>
        <v>5084.8031867482296</v>
      </c>
      <c r="I1025" s="34">
        <f t="shared" si="111"/>
        <v>983</v>
      </c>
    </row>
    <row r="1026" spans="2:9" x14ac:dyDescent="0.4">
      <c r="B1026">
        <v>984</v>
      </c>
      <c r="C1026" s="40">
        <v>193000</v>
      </c>
      <c r="D1026" s="32">
        <f t="shared" si="107"/>
        <v>1.9848416000000002E-5</v>
      </c>
      <c r="E1026" s="31">
        <f t="shared" si="108"/>
        <v>110.33033630924865</v>
      </c>
      <c r="F1026" s="41">
        <v>0.28999999999999998</v>
      </c>
      <c r="G1026" s="31">
        <f t="shared" si="109"/>
        <v>5201.179568495776</v>
      </c>
      <c r="H1026" s="31">
        <f t="shared" si="110"/>
        <v>5090.8492321865269</v>
      </c>
      <c r="I1026" s="34">
        <f t="shared" si="111"/>
        <v>984</v>
      </c>
    </row>
    <row r="1027" spans="2:9" x14ac:dyDescent="0.4">
      <c r="B1027">
        <v>985</v>
      </c>
      <c r="C1027" s="40">
        <v>193000</v>
      </c>
      <c r="D1027" s="32">
        <f t="shared" si="107"/>
        <v>1.9851890000000001E-5</v>
      </c>
      <c r="E1027" s="31">
        <f t="shared" si="108"/>
        <v>110.59288780187467</v>
      </c>
      <c r="F1027" s="41">
        <v>0.28999999999999998</v>
      </c>
      <c r="G1027" s="31">
        <f t="shared" si="109"/>
        <v>5207.4862719014091</v>
      </c>
      <c r="H1027" s="31">
        <f t="shared" si="110"/>
        <v>5096.8933840995342</v>
      </c>
      <c r="I1027" s="34">
        <f t="shared" si="111"/>
        <v>985</v>
      </c>
    </row>
    <row r="1028" spans="2:9" x14ac:dyDescent="0.4">
      <c r="B1028">
        <v>986</v>
      </c>
      <c r="C1028" s="40">
        <v>193000</v>
      </c>
      <c r="D1028" s="32">
        <f t="shared" si="107"/>
        <v>1.9855364000000001E-5</v>
      </c>
      <c r="E1028" s="31">
        <f t="shared" si="108"/>
        <v>110.85924333508819</v>
      </c>
      <c r="F1028" s="41">
        <v>0.28999999999999998</v>
      </c>
      <c r="G1028" s="31">
        <f t="shared" si="109"/>
        <v>5213.7948639887327</v>
      </c>
      <c r="H1028" s="31">
        <f t="shared" si="110"/>
        <v>5102.9356206536449</v>
      </c>
      <c r="I1028" s="34">
        <f t="shared" si="111"/>
        <v>986</v>
      </c>
    </row>
    <row r="1029" spans="2:9" x14ac:dyDescent="0.4">
      <c r="B1029">
        <v>987</v>
      </c>
      <c r="C1029" s="40">
        <v>193000</v>
      </c>
      <c r="D1029" s="32">
        <f t="shared" si="107"/>
        <v>1.9858838000000001E-5</v>
      </c>
      <c r="E1029" s="31">
        <f t="shared" si="108"/>
        <v>111.12942479632352</v>
      </c>
      <c r="F1029" s="41">
        <v>0.28999999999999998</v>
      </c>
      <c r="G1029" s="31">
        <f t="shared" si="109"/>
        <v>5220.1053447577469</v>
      </c>
      <c r="H1029" s="31">
        <f t="shared" si="110"/>
        <v>5108.9759199614236</v>
      </c>
      <c r="I1029" s="34">
        <f t="shared" si="111"/>
        <v>987</v>
      </c>
    </row>
    <row r="1030" spans="2:9" x14ac:dyDescent="0.4">
      <c r="B1030">
        <v>988</v>
      </c>
      <c r="C1030" s="40">
        <v>193000</v>
      </c>
      <c r="D1030" s="32">
        <f t="shared" si="107"/>
        <v>1.9862312000000001E-5</v>
      </c>
      <c r="E1030" s="31">
        <f t="shared" si="108"/>
        <v>111.40345412684837</v>
      </c>
      <c r="F1030" s="41">
        <v>0.28999999999999998</v>
      </c>
      <c r="G1030" s="31">
        <f t="shared" si="109"/>
        <v>5226.4177142084518</v>
      </c>
      <c r="H1030" s="31">
        <f t="shared" si="110"/>
        <v>5115.0142600816034</v>
      </c>
      <c r="I1030" s="34">
        <f t="shared" si="111"/>
        <v>988</v>
      </c>
    </row>
    <row r="1031" spans="2:9" x14ac:dyDescent="0.4">
      <c r="B1031">
        <v>989</v>
      </c>
      <c r="C1031" s="40">
        <v>193000</v>
      </c>
      <c r="D1031" s="32">
        <f t="shared" si="107"/>
        <v>1.9865786E-5</v>
      </c>
      <c r="E1031" s="31">
        <f t="shared" si="108"/>
        <v>111.68135332176348</v>
      </c>
      <c r="F1031" s="41">
        <v>0.28999999999999998</v>
      </c>
      <c r="G1031" s="31">
        <f t="shared" si="109"/>
        <v>5232.7319723408455</v>
      </c>
      <c r="H1031" s="31">
        <f t="shared" si="110"/>
        <v>5121.0506190190818</v>
      </c>
      <c r="I1031" s="34">
        <f t="shared" si="111"/>
        <v>989</v>
      </c>
    </row>
    <row r="1032" spans="2:9" x14ac:dyDescent="0.4">
      <c r="B1032">
        <v>990</v>
      </c>
      <c r="C1032" s="40">
        <v>193000</v>
      </c>
      <c r="D1032" s="32">
        <f t="shared" si="107"/>
        <v>1.986926E-5</v>
      </c>
      <c r="E1032" s="31">
        <f t="shared" si="108"/>
        <v>111.96314443000074</v>
      </c>
      <c r="F1032" s="41">
        <v>0.28999999999999998</v>
      </c>
      <c r="G1032" s="31">
        <f t="shared" si="109"/>
        <v>5239.0481191549297</v>
      </c>
      <c r="H1032" s="31">
        <f t="shared" si="110"/>
        <v>5127.0849747249285</v>
      </c>
      <c r="I1032" s="34">
        <f t="shared" si="111"/>
        <v>990</v>
      </c>
    </row>
    <row r="1033" spans="2:9" x14ac:dyDescent="0.4">
      <c r="B1033">
        <v>991</v>
      </c>
      <c r="C1033" s="40">
        <v>193000</v>
      </c>
      <c r="D1033" s="32">
        <f t="shared" si="107"/>
        <v>1.9872734E-5</v>
      </c>
      <c r="E1033" s="31">
        <f t="shared" si="108"/>
        <v>112.24884955432276</v>
      </c>
      <c r="F1033" s="41">
        <v>0.28999999999999998</v>
      </c>
      <c r="G1033" s="31">
        <f t="shared" si="109"/>
        <v>5245.3661546507037</v>
      </c>
      <c r="H1033" s="31">
        <f t="shared" si="110"/>
        <v>5133.1173050963807</v>
      </c>
      <c r="I1033" s="34">
        <f t="shared" si="111"/>
        <v>991</v>
      </c>
    </row>
    <row r="1034" spans="2:9" x14ac:dyDescent="0.4">
      <c r="B1034">
        <v>992</v>
      </c>
      <c r="C1034" s="40">
        <v>193000</v>
      </c>
      <c r="D1034" s="32">
        <f t="shared" si="107"/>
        <v>1.9876208E-5</v>
      </c>
      <c r="E1034" s="31">
        <f t="shared" si="108"/>
        <v>112.53849085132788</v>
      </c>
      <c r="F1034" s="41">
        <v>0.28999999999999998</v>
      </c>
      <c r="G1034" s="31">
        <f t="shared" si="109"/>
        <v>5251.6860788281692</v>
      </c>
      <c r="H1034" s="31">
        <f t="shared" si="110"/>
        <v>5139.1475879768414</v>
      </c>
      <c r="I1034" s="34">
        <f t="shared" si="111"/>
        <v>992</v>
      </c>
    </row>
    <row r="1035" spans="2:9" x14ac:dyDescent="0.4">
      <c r="B1035">
        <v>993</v>
      </c>
      <c r="C1035" s="40">
        <v>193000</v>
      </c>
      <c r="D1035" s="32">
        <f t="shared" si="107"/>
        <v>1.9879682E-5</v>
      </c>
      <c r="E1035" s="31">
        <f t="shared" si="108"/>
        <v>112.83209053144333</v>
      </c>
      <c r="F1035" s="41">
        <v>0.28999999999999998</v>
      </c>
      <c r="G1035" s="31">
        <f t="shared" si="109"/>
        <v>5258.0078916873244</v>
      </c>
      <c r="H1035" s="31">
        <f t="shared" si="110"/>
        <v>5145.1758011558813</v>
      </c>
      <c r="I1035" s="34">
        <f t="shared" si="111"/>
        <v>993</v>
      </c>
    </row>
    <row r="1036" spans="2:9" x14ac:dyDescent="0.4">
      <c r="B1036">
        <v>994</v>
      </c>
      <c r="C1036" s="40">
        <v>193000</v>
      </c>
      <c r="D1036" s="32">
        <f t="shared" si="107"/>
        <v>1.9883155999999999E-5</v>
      </c>
      <c r="E1036" s="31">
        <f t="shared" si="108"/>
        <v>113.12967085892797</v>
      </c>
      <c r="F1036" s="41">
        <v>0.28999999999999998</v>
      </c>
      <c r="G1036" s="31">
        <f t="shared" si="109"/>
        <v>5264.3315932281694</v>
      </c>
      <c r="H1036" s="31">
        <f t="shared" si="110"/>
        <v>5151.2019223692414</v>
      </c>
      <c r="I1036" s="34">
        <f t="shared" si="111"/>
        <v>994</v>
      </c>
    </row>
    <row r="1037" spans="2:9" x14ac:dyDescent="0.4">
      <c r="B1037">
        <v>995</v>
      </c>
      <c r="C1037" s="40">
        <v>193000</v>
      </c>
      <c r="D1037" s="32">
        <f t="shared" si="107"/>
        <v>1.9886630000000002E-5</v>
      </c>
      <c r="E1037" s="31">
        <f t="shared" si="108"/>
        <v>113.43125415187592</v>
      </c>
      <c r="F1037" s="41">
        <v>0.28999999999999998</v>
      </c>
      <c r="G1037" s="31">
        <f t="shared" si="109"/>
        <v>5270.6571834507049</v>
      </c>
      <c r="H1037" s="31">
        <f t="shared" si="110"/>
        <v>5157.2259292988292</v>
      </c>
      <c r="I1037" s="34">
        <f t="shared" si="111"/>
        <v>995</v>
      </c>
    </row>
    <row r="1038" spans="2:9" x14ac:dyDescent="0.4">
      <c r="B1038">
        <v>996</v>
      </c>
      <c r="C1038" s="40">
        <v>193000</v>
      </c>
      <c r="D1038" s="32">
        <f t="shared" si="107"/>
        <v>1.9890104000000002E-5</v>
      </c>
      <c r="E1038" s="31">
        <f t="shared" si="108"/>
        <v>113.73686278220839</v>
      </c>
      <c r="F1038" s="41">
        <v>0.28999999999999998</v>
      </c>
      <c r="G1038" s="31">
        <f t="shared" si="109"/>
        <v>5276.9846623549302</v>
      </c>
      <c r="H1038" s="31">
        <f t="shared" si="110"/>
        <v>5163.2477995727222</v>
      </c>
      <c r="I1038" s="34">
        <f t="shared" si="111"/>
        <v>996</v>
      </c>
    </row>
    <row r="1039" spans="2:9" x14ac:dyDescent="0.4">
      <c r="B1039">
        <v>997</v>
      </c>
      <c r="C1039" s="40">
        <v>193000</v>
      </c>
      <c r="D1039" s="32">
        <f t="shared" si="107"/>
        <v>1.9893578000000002E-5</v>
      </c>
      <c r="E1039" s="31">
        <f t="shared" si="108"/>
        <v>114.04651917568276</v>
      </c>
      <c r="F1039" s="41">
        <v>0.28999999999999998</v>
      </c>
      <c r="G1039" s="31">
        <f t="shared" si="109"/>
        <v>5283.314029940846</v>
      </c>
      <c r="H1039" s="31">
        <f t="shared" si="110"/>
        <v>5169.267510765163</v>
      </c>
      <c r="I1039" s="34">
        <f t="shared" si="111"/>
        <v>997</v>
      </c>
    </row>
    <row r="1040" spans="2:9" x14ac:dyDescent="0.4">
      <c r="B1040">
        <v>998</v>
      </c>
      <c r="C1040" s="40">
        <v>193000</v>
      </c>
      <c r="D1040" s="32">
        <f t="shared" si="107"/>
        <v>1.9897052000000002E-5</v>
      </c>
      <c r="E1040" s="31">
        <f t="shared" si="108"/>
        <v>114.36024581188894</v>
      </c>
      <c r="F1040" s="41">
        <v>0.28999999999999998</v>
      </c>
      <c r="G1040" s="31">
        <f t="shared" si="109"/>
        <v>5289.6452862084516</v>
      </c>
      <c r="H1040" s="31">
        <f t="shared" si="110"/>
        <v>5175.2850403965622</v>
      </c>
      <c r="I1040" s="34">
        <f t="shared" si="111"/>
        <v>998</v>
      </c>
    </row>
    <row r="1041" spans="2:9" x14ac:dyDescent="0.4">
      <c r="B1041">
        <v>999</v>
      </c>
      <c r="C1041" s="40">
        <v>193000</v>
      </c>
      <c r="D1041" s="32">
        <f t="shared" si="107"/>
        <v>1.9900526000000001E-5</v>
      </c>
      <c r="E1041" s="31">
        <f t="shared" si="108"/>
        <v>114.67806522424257</v>
      </c>
      <c r="F1041" s="41">
        <v>0.28999999999999998</v>
      </c>
      <c r="G1041" s="31">
        <f t="shared" si="109"/>
        <v>5295.9784311577469</v>
      </c>
      <c r="H1041" s="31">
        <f t="shared" si="110"/>
        <v>5181.3003659335045</v>
      </c>
      <c r="I1041" s="34">
        <f t="shared" si="111"/>
        <v>999</v>
      </c>
    </row>
    <row r="1042" spans="2:9" x14ac:dyDescent="0.4">
      <c r="B1042">
        <v>1000</v>
      </c>
      <c r="C1042" s="40">
        <v>193000</v>
      </c>
      <c r="D1042" s="32">
        <f t="shared" si="107"/>
        <v>1.9904000000000001E-5</v>
      </c>
      <c r="E1042" s="31">
        <f t="shared" si="108"/>
        <v>115</v>
      </c>
      <c r="F1042" s="41">
        <v>0.28999999999999998</v>
      </c>
      <c r="G1042" s="31">
        <f t="shared" si="109"/>
        <v>5302.3134647887327</v>
      </c>
      <c r="H1042" s="31">
        <f t="shared" si="110"/>
        <v>5187.3134647887327</v>
      </c>
      <c r="I1042" s="34">
        <f t="shared" si="111"/>
        <v>1000</v>
      </c>
    </row>
  </sheetData>
  <conditionalFormatting sqref="L14:L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:BS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S1042"/>
  <sheetViews>
    <sheetView topLeftCell="G59" zoomScale="84" zoomScaleNormal="84" workbookViewId="0">
      <selection activeCell="K119" sqref="K119"/>
    </sheetView>
  </sheetViews>
  <sheetFormatPr defaultColWidth="8.921875" defaultRowHeight="14.6" x14ac:dyDescent="0.4"/>
  <cols>
    <col min="1" max="1" width="8.921875" style="1"/>
    <col min="2" max="2" width="31.4609375" style="1" customWidth="1"/>
    <col min="3" max="3" width="12.53515625" style="1" customWidth="1"/>
    <col min="4" max="4" width="17.84375" style="1" customWidth="1"/>
    <col min="5" max="5" width="14.921875" style="1" customWidth="1"/>
    <col min="6" max="6" width="22.3828125" style="1" customWidth="1"/>
    <col min="7" max="7" width="24.07421875" style="1" customWidth="1"/>
    <col min="8" max="8" width="26" style="1" customWidth="1"/>
    <col min="9" max="9" width="24.07421875" style="1" customWidth="1"/>
    <col min="10" max="10" width="17.921875" style="1" customWidth="1"/>
    <col min="11" max="11" width="21.53515625" style="1" customWidth="1"/>
    <col min="12" max="12" width="18" style="1" customWidth="1"/>
    <col min="13" max="13" width="25.921875" style="1" customWidth="1"/>
    <col min="14" max="14" width="26" style="1" customWidth="1"/>
    <col min="15" max="18" width="11.3828125" style="1" bestFit="1" customWidth="1"/>
    <col min="19" max="31" width="9.53515625" style="1" bestFit="1" customWidth="1"/>
    <col min="32" max="16384" width="8.921875" style="1"/>
  </cols>
  <sheetData>
    <row r="1" spans="2:71" x14ac:dyDescent="0.4">
      <c r="K1" s="14">
        <v>1</v>
      </c>
    </row>
    <row r="2" spans="2:71" ht="16.3" thickBot="1" x14ac:dyDescent="0.5">
      <c r="B2" s="6" t="s">
        <v>6</v>
      </c>
      <c r="C2" s="1" t="s">
        <v>37</v>
      </c>
      <c r="D2" s="1" t="s">
        <v>38</v>
      </c>
      <c r="E2" s="1" t="s">
        <v>39</v>
      </c>
      <c r="F2" s="1" t="s">
        <v>40</v>
      </c>
      <c r="K2" s="14">
        <v>1</v>
      </c>
    </row>
    <row r="3" spans="2:71" ht="15" thickBot="1" x14ac:dyDescent="0.4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5" t="s">
        <v>5</v>
      </c>
      <c r="H3" s="3" t="s">
        <v>20</v>
      </c>
      <c r="I3" s="11" t="s">
        <v>12</v>
      </c>
    </row>
    <row r="4" spans="2:71" x14ac:dyDescent="0.4">
      <c r="B4" s="13">
        <v>4</v>
      </c>
      <c r="C4" s="13">
        <v>2700</v>
      </c>
      <c r="D4" s="13">
        <f>200*(10^-6)</f>
        <v>1.9999999999999998E-4</v>
      </c>
      <c r="E4" s="38">
        <v>896</v>
      </c>
      <c r="F4" s="9">
        <v>167</v>
      </c>
      <c r="G4" s="16">
        <f>(B4*C4*D4*E4)/(2*F4)</f>
        <v>5.794491017964071</v>
      </c>
      <c r="H4" s="2">
        <v>20</v>
      </c>
      <c r="I4" s="13">
        <f>5*10^-3</f>
        <v>5.0000000000000001E-3</v>
      </c>
    </row>
    <row r="5" spans="2:71" x14ac:dyDescent="0.4">
      <c r="B5" s="1">
        <f>B4*60</f>
        <v>240</v>
      </c>
      <c r="C5" s="1" t="s">
        <v>44</v>
      </c>
    </row>
    <row r="6" spans="2:71" x14ac:dyDescent="0.4">
      <c r="B6" s="1">
        <f>B5*3.2</f>
        <v>768</v>
      </c>
      <c r="C6" s="1" t="s">
        <v>45</v>
      </c>
    </row>
    <row r="7" spans="2:71" ht="16.3" thickBot="1" x14ac:dyDescent="0.5">
      <c r="B7" s="7" t="s">
        <v>7</v>
      </c>
    </row>
    <row r="8" spans="2:71" ht="15" thickBot="1" x14ac:dyDescent="0.45">
      <c r="B8" s="3" t="s">
        <v>8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10" t="s">
        <v>11</v>
      </c>
      <c r="I8" s="8" t="s">
        <v>9</v>
      </c>
      <c r="J8" s="8" t="s">
        <v>10</v>
      </c>
    </row>
    <row r="9" spans="2:71" x14ac:dyDescent="0.4">
      <c r="B9" s="13">
        <f>30*3</f>
        <v>90</v>
      </c>
      <c r="C9" s="2">
        <f>C4</f>
        <v>2700</v>
      </c>
      <c r="D9" s="2">
        <f>D4</f>
        <v>1.9999999999999998E-4</v>
      </c>
      <c r="E9" s="2">
        <f>E4</f>
        <v>896</v>
      </c>
      <c r="F9" s="2">
        <f>F4</f>
        <v>167</v>
      </c>
      <c r="G9" s="39">
        <f>G4</f>
        <v>5.794491017964071</v>
      </c>
      <c r="H9" s="2">
        <f>(0.00527*(G4^3))-(0.192*(G4^2))+2.39*G4</f>
        <v>8.4275303895083447</v>
      </c>
      <c r="I9" s="17">
        <f>(0.399)*((2*B9*B4)/(F9*I4))*(SQRT((F9)/(C9*E9*B4*D9)))</f>
        <v>101.06395082168827</v>
      </c>
      <c r="J9" s="17">
        <f>(0.159*H9)*((2*B9)/(C9*E9*D9*I4))</f>
        <v>99.700694340165683</v>
      </c>
    </row>
    <row r="10" spans="2:71" x14ac:dyDescent="0.4">
      <c r="H10" s="14" t="s">
        <v>43</v>
      </c>
      <c r="I10" s="43">
        <f>(I9+20)/I61</f>
        <v>1.0259656849295615</v>
      </c>
      <c r="L10" s="1" t="s">
        <v>24</v>
      </c>
      <c r="M10" s="1">
        <f>M11*$D$4</f>
        <v>1.9999999999999999E-6</v>
      </c>
      <c r="N10" s="1">
        <f t="shared" ref="N10:BS10" si="0">N11*$D$4</f>
        <v>3.9999999999999998E-6</v>
      </c>
      <c r="O10" s="1">
        <f t="shared" si="0"/>
        <v>5.9999999999999993E-6</v>
      </c>
      <c r="P10" s="1">
        <f t="shared" si="0"/>
        <v>7.9999999999999996E-6</v>
      </c>
      <c r="Q10" s="1">
        <f t="shared" si="0"/>
        <v>9.9999999999999991E-6</v>
      </c>
      <c r="R10" s="1">
        <f t="shared" si="0"/>
        <v>1.1999999999999999E-5</v>
      </c>
      <c r="S10" s="1">
        <f t="shared" si="0"/>
        <v>1.4E-5</v>
      </c>
      <c r="T10" s="1">
        <f t="shared" si="0"/>
        <v>1.5999999999999999E-5</v>
      </c>
      <c r="U10" s="1">
        <f t="shared" si="0"/>
        <v>1.7999999999999997E-5</v>
      </c>
      <c r="V10" s="1">
        <f t="shared" si="0"/>
        <v>1.9999999999999998E-5</v>
      </c>
      <c r="W10" s="1">
        <f t="shared" si="0"/>
        <v>2.1999999999999999E-5</v>
      </c>
      <c r="X10" s="1">
        <f t="shared" si="0"/>
        <v>2.3999999999999997E-5</v>
      </c>
      <c r="Y10" s="1">
        <f t="shared" si="0"/>
        <v>2.5999999999999998E-5</v>
      </c>
      <c r="Z10" s="1">
        <f t="shared" si="0"/>
        <v>2.8E-5</v>
      </c>
      <c r="AA10" s="1">
        <f t="shared" si="0"/>
        <v>2.9999999999999997E-5</v>
      </c>
      <c r="AB10" s="1">
        <f t="shared" si="0"/>
        <v>3.1999999999999999E-5</v>
      </c>
      <c r="AC10" s="1">
        <f t="shared" si="0"/>
        <v>3.4E-5</v>
      </c>
      <c r="AD10" s="1">
        <f t="shared" si="0"/>
        <v>3.5999999999999994E-5</v>
      </c>
      <c r="AE10" s="1">
        <f t="shared" si="0"/>
        <v>3.7999999999999995E-5</v>
      </c>
      <c r="AF10" s="1">
        <f t="shared" si="0"/>
        <v>3.9999999999999996E-5</v>
      </c>
      <c r="AG10" s="1">
        <f t="shared" si="0"/>
        <v>4.1999999999999998E-5</v>
      </c>
      <c r="AH10" s="1">
        <f t="shared" si="0"/>
        <v>4.3999999999999999E-5</v>
      </c>
      <c r="AI10" s="1">
        <f t="shared" si="0"/>
        <v>4.6E-5</v>
      </c>
      <c r="AJ10" s="1">
        <f t="shared" si="0"/>
        <v>4.7999999999999994E-5</v>
      </c>
      <c r="AK10" s="1">
        <f t="shared" si="0"/>
        <v>4.9999999999999996E-5</v>
      </c>
      <c r="AL10" s="1">
        <f t="shared" si="0"/>
        <v>5.1999999999999997E-5</v>
      </c>
      <c r="AM10" s="1">
        <f t="shared" si="0"/>
        <v>5.3999999999999998E-5</v>
      </c>
      <c r="AN10" s="1">
        <f t="shared" si="0"/>
        <v>5.5999999999999999E-5</v>
      </c>
      <c r="AO10" s="1">
        <f t="shared" si="0"/>
        <v>5.7999999999999994E-5</v>
      </c>
      <c r="AP10" s="1">
        <f t="shared" si="0"/>
        <v>5.9999999999999995E-5</v>
      </c>
      <c r="AQ10" s="1">
        <f t="shared" si="0"/>
        <v>6.1999999999999989E-5</v>
      </c>
      <c r="AR10" s="1">
        <f t="shared" si="0"/>
        <v>6.3999999999999997E-5</v>
      </c>
      <c r="AS10" s="1">
        <f t="shared" si="0"/>
        <v>6.5999999999999992E-5</v>
      </c>
      <c r="AT10" s="1">
        <f t="shared" si="0"/>
        <v>6.7999999999999999E-5</v>
      </c>
      <c r="AU10" s="1">
        <f t="shared" si="0"/>
        <v>6.9999999999999994E-5</v>
      </c>
      <c r="AV10" s="1">
        <f t="shared" si="0"/>
        <v>7.1999999999999988E-5</v>
      </c>
      <c r="AW10" s="1">
        <f t="shared" si="0"/>
        <v>7.3999999999999996E-5</v>
      </c>
      <c r="AX10" s="1">
        <f t="shared" si="0"/>
        <v>7.5999999999999991E-5</v>
      </c>
      <c r="AY10" s="1">
        <f t="shared" si="0"/>
        <v>7.7999999999999999E-5</v>
      </c>
      <c r="AZ10" s="1">
        <f t="shared" si="0"/>
        <v>7.9999999999999993E-5</v>
      </c>
      <c r="BA10" s="1">
        <f t="shared" si="0"/>
        <v>8.1999999999999987E-5</v>
      </c>
      <c r="BB10" s="1">
        <f t="shared" si="0"/>
        <v>8.3999999999999995E-5</v>
      </c>
      <c r="BC10" s="1">
        <f t="shared" si="0"/>
        <v>8.599999999999999E-5</v>
      </c>
      <c r="BD10" s="1">
        <f t="shared" si="0"/>
        <v>8.7999999999999998E-5</v>
      </c>
      <c r="BE10" s="1">
        <f t="shared" si="0"/>
        <v>8.9999999999999992E-5</v>
      </c>
      <c r="BF10" s="1">
        <f t="shared" si="0"/>
        <v>9.2E-5</v>
      </c>
      <c r="BG10" s="1">
        <f t="shared" si="0"/>
        <v>9.3999999999999981E-5</v>
      </c>
      <c r="BH10" s="1">
        <f t="shared" si="0"/>
        <v>9.5999999999999989E-5</v>
      </c>
      <c r="BI10" s="1">
        <f t="shared" si="0"/>
        <v>9.7999999999999983E-5</v>
      </c>
      <c r="BJ10" s="1">
        <f t="shared" si="0"/>
        <v>9.9999999999999991E-5</v>
      </c>
      <c r="BK10" s="1">
        <f t="shared" si="0"/>
        <v>1.9999999999999998E-4</v>
      </c>
      <c r="BL10" s="1">
        <f t="shared" si="0"/>
        <v>2.9999999999999997E-4</v>
      </c>
      <c r="BM10" s="1">
        <f t="shared" si="0"/>
        <v>3.9999999999999996E-4</v>
      </c>
      <c r="BN10" s="1">
        <f t="shared" si="0"/>
        <v>5.0000000000000001E-4</v>
      </c>
      <c r="BO10" s="1">
        <f t="shared" si="0"/>
        <v>5.9999999999999995E-4</v>
      </c>
      <c r="BP10" s="1">
        <f t="shared" si="0"/>
        <v>6.9999999999999988E-4</v>
      </c>
      <c r="BQ10" s="1">
        <f t="shared" si="0"/>
        <v>7.9999999999999993E-4</v>
      </c>
      <c r="BR10" s="1">
        <f t="shared" si="0"/>
        <v>8.9999999999999998E-4</v>
      </c>
      <c r="BS10" s="1">
        <f t="shared" si="0"/>
        <v>1E-3</v>
      </c>
    </row>
    <row r="11" spans="2:71" x14ac:dyDescent="0.4">
      <c r="K11" s="1" t="s">
        <v>35</v>
      </c>
      <c r="L11" s="1">
        <v>0</v>
      </c>
      <c r="M11" s="1">
        <v>0.01</v>
      </c>
      <c r="N11" s="1">
        <v>0.02</v>
      </c>
      <c r="O11" s="1">
        <v>0.03</v>
      </c>
      <c r="P11" s="1">
        <v>0.04</v>
      </c>
      <c r="Q11" s="1">
        <v>0.05</v>
      </c>
      <c r="R11" s="1">
        <v>0.06</v>
      </c>
      <c r="S11" s="1">
        <v>7.0000000000000007E-2</v>
      </c>
      <c r="T11" s="1">
        <v>0.08</v>
      </c>
      <c r="U11" s="1">
        <v>0.09</v>
      </c>
      <c r="V11" s="1">
        <v>0.1</v>
      </c>
      <c r="W11" s="1">
        <v>0.11</v>
      </c>
      <c r="X11" s="1">
        <v>0.12</v>
      </c>
      <c r="Y11" s="1">
        <v>0.13</v>
      </c>
      <c r="Z11" s="1">
        <v>0.14000000000000001</v>
      </c>
      <c r="AA11" s="1">
        <v>0.15</v>
      </c>
      <c r="AB11" s="1">
        <v>0.16</v>
      </c>
      <c r="AC11" s="1">
        <v>0.17</v>
      </c>
      <c r="AD11" s="1">
        <v>0.18</v>
      </c>
      <c r="AE11" s="1">
        <v>0.19</v>
      </c>
      <c r="AF11" s="1">
        <v>0.2</v>
      </c>
      <c r="AG11" s="1">
        <v>0.21</v>
      </c>
      <c r="AH11" s="1">
        <v>0.22</v>
      </c>
      <c r="AI11" s="1">
        <v>0.23</v>
      </c>
      <c r="AJ11" s="1">
        <v>0.24</v>
      </c>
      <c r="AK11" s="1">
        <v>0.25</v>
      </c>
      <c r="AL11" s="1">
        <v>0.26</v>
      </c>
      <c r="AM11" s="1">
        <v>0.27</v>
      </c>
      <c r="AN11" s="1">
        <v>0.28000000000000003</v>
      </c>
      <c r="AO11" s="1">
        <v>0.28999999999999998</v>
      </c>
      <c r="AP11" s="1">
        <v>0.3</v>
      </c>
      <c r="AQ11" s="1">
        <v>0.31</v>
      </c>
      <c r="AR11" s="1">
        <v>0.32</v>
      </c>
      <c r="AS11" s="1">
        <v>0.33</v>
      </c>
      <c r="AT11" s="1">
        <v>0.34</v>
      </c>
      <c r="AU11" s="1">
        <v>0.35</v>
      </c>
      <c r="AV11" s="1">
        <v>0.36</v>
      </c>
      <c r="AW11" s="1">
        <v>0.37</v>
      </c>
      <c r="AX11" s="1">
        <v>0.38</v>
      </c>
      <c r="AY11" s="1">
        <v>0.39</v>
      </c>
      <c r="AZ11" s="1">
        <v>0.4</v>
      </c>
      <c r="BA11" s="1">
        <v>0.41</v>
      </c>
      <c r="BB11" s="1">
        <v>0.42</v>
      </c>
      <c r="BC11" s="1">
        <v>0.43</v>
      </c>
      <c r="BD11" s="1">
        <v>0.44</v>
      </c>
      <c r="BE11" s="1">
        <v>0.45</v>
      </c>
      <c r="BF11" s="1">
        <v>0.46</v>
      </c>
      <c r="BG11" s="1">
        <v>0.47</v>
      </c>
      <c r="BH11" s="1">
        <v>0.48</v>
      </c>
      <c r="BI11" s="1">
        <v>0.49</v>
      </c>
      <c r="BJ11" s="1">
        <v>0.5</v>
      </c>
      <c r="BK11" s="1">
        <v>1</v>
      </c>
      <c r="BL11" s="1">
        <v>1.5</v>
      </c>
      <c r="BM11" s="1">
        <v>2</v>
      </c>
      <c r="BN11" s="1">
        <v>2.5</v>
      </c>
      <c r="BO11" s="1">
        <v>3</v>
      </c>
      <c r="BP11" s="1">
        <v>3.5</v>
      </c>
      <c r="BQ11" s="1">
        <v>4</v>
      </c>
      <c r="BR11" s="1">
        <v>4.5</v>
      </c>
      <c r="BS11" s="1">
        <v>5</v>
      </c>
    </row>
    <row r="12" spans="2:71" ht="16.3" thickBot="1" x14ac:dyDescent="0.5">
      <c r="B12" s="12" t="s">
        <v>13</v>
      </c>
    </row>
    <row r="13" spans="2:71" ht="15" thickBot="1" x14ac:dyDescent="0.45">
      <c r="B13" s="3" t="s">
        <v>14</v>
      </c>
      <c r="C13" s="3"/>
      <c r="D13" s="3" t="s">
        <v>5</v>
      </c>
      <c r="E13" s="3" t="s">
        <v>15</v>
      </c>
      <c r="F13" s="3" t="s">
        <v>16</v>
      </c>
      <c r="G13" s="3" t="s">
        <v>19</v>
      </c>
      <c r="H13" s="3" t="s">
        <v>18</v>
      </c>
      <c r="I13" s="3" t="s">
        <v>17</v>
      </c>
      <c r="J13" s="1" t="s">
        <v>21</v>
      </c>
      <c r="K13" s="1" t="s">
        <v>22</v>
      </c>
      <c r="L13" s="1" t="s">
        <v>23</v>
      </c>
    </row>
    <row r="14" spans="2:71" x14ac:dyDescent="0.4">
      <c r="B14" s="2">
        <v>-2.0009999999999999</v>
      </c>
      <c r="C14" s="2">
        <f>B14</f>
        <v>-2.0009999999999999</v>
      </c>
      <c r="D14" s="2">
        <f>G4</f>
        <v>5.794491017964071</v>
      </c>
      <c r="E14" s="2">
        <f>($D$14*($B14+1))/2</f>
        <v>-2.900142754491017</v>
      </c>
      <c r="F14" s="2">
        <f>($D$14*($B14-1))/2</f>
        <v>-8.6946337724550879</v>
      </c>
      <c r="G14" s="2">
        <f>((C14+1)*(EXP(E14))*(BESSELK(-E14,0)-BESSELK(-E14,1)))+((1-C14)*EXP(F14)*(BESSELK(-F14,0)-BESSELK(-F14,1)))</f>
        <v>3.4577700241547469E-4</v>
      </c>
      <c r="J14" s="1">
        <f>G14+H14+I14</f>
        <v>3.4577700241547469E-4</v>
      </c>
      <c r="K14" s="1">
        <f>J14/MAX($J$14:$J$57)</f>
        <v>1.7653589526412281E-4</v>
      </c>
      <c r="L14" s="18">
        <f>IF($G$4&gt;5,K14*$I$9,K14*$J$9)+20</f>
        <v>20.017841415037235</v>
      </c>
      <c r="M14" s="19">
        <f>IF((1-ERF(M$10/SQRT(4*$F$4/($E$4*$C$4)*2*$D$4/$B$4)))*$L14&lt;20,20,(1-ERF(M$10/SQRT(4*$F$4/($E$4*$C$4)*2*$D$4/$B$4)))*$L14)</f>
        <v>20</v>
      </c>
      <c r="N14" s="19">
        <f t="shared" ref="N14:AF27" si="1">IF((1-ERF(N$10/SQRT(4*$F$4/($E$4*$C$4)*2*$D$4/$B$4)))*$L14&lt;20,20,(1-ERF(N$10/SQRT(4*$F$4/($E$4*$C$4)*2*$D$4/$B$4)))*$L14)</f>
        <v>20</v>
      </c>
      <c r="O14" s="19">
        <f t="shared" si="1"/>
        <v>20</v>
      </c>
      <c r="P14" s="19">
        <f t="shared" si="1"/>
        <v>20</v>
      </c>
      <c r="Q14" s="19">
        <f t="shared" si="1"/>
        <v>20</v>
      </c>
      <c r="R14" s="19">
        <f t="shared" si="1"/>
        <v>20</v>
      </c>
      <c r="S14" s="19">
        <f t="shared" si="1"/>
        <v>20</v>
      </c>
      <c r="T14" s="19">
        <f t="shared" si="1"/>
        <v>20</v>
      </c>
      <c r="U14" s="19">
        <f t="shared" si="1"/>
        <v>20</v>
      </c>
      <c r="V14" s="19">
        <f t="shared" si="1"/>
        <v>20</v>
      </c>
      <c r="W14" s="19">
        <f t="shared" si="1"/>
        <v>20</v>
      </c>
      <c r="X14" s="19">
        <f t="shared" si="1"/>
        <v>20</v>
      </c>
      <c r="Y14" s="19">
        <f t="shared" si="1"/>
        <v>20</v>
      </c>
      <c r="Z14" s="19">
        <f t="shared" si="1"/>
        <v>20</v>
      </c>
      <c r="AA14" s="19">
        <f t="shared" si="1"/>
        <v>20</v>
      </c>
      <c r="AB14" s="19">
        <f t="shared" si="1"/>
        <v>20</v>
      </c>
      <c r="AC14" s="19">
        <f t="shared" si="1"/>
        <v>20</v>
      </c>
      <c r="AD14" s="19">
        <f t="shared" si="1"/>
        <v>20</v>
      </c>
      <c r="AE14" s="19">
        <f t="shared" si="1"/>
        <v>20</v>
      </c>
      <c r="AF14" s="19">
        <f t="shared" si="1"/>
        <v>20</v>
      </c>
      <c r="AG14" s="19">
        <f t="shared" ref="AG14:BS20" si="2">IF((1-ERF(AG$10/SQRT(4*$F$4/($E$4*$C$4)*2*$D$4/$B$4)))*$L14&lt;20,20,(1-ERF(AG$10/SQRT(4*$F$4/($E$4*$C$4)*2*$D$4/$B$4)))*$L14)</f>
        <v>20</v>
      </c>
      <c r="AH14" s="19">
        <f t="shared" si="2"/>
        <v>20</v>
      </c>
      <c r="AI14" s="19">
        <f t="shared" si="2"/>
        <v>20</v>
      </c>
      <c r="AJ14" s="19">
        <f t="shared" si="2"/>
        <v>20</v>
      </c>
      <c r="AK14" s="19">
        <f t="shared" si="2"/>
        <v>20</v>
      </c>
      <c r="AL14" s="19">
        <f t="shared" si="2"/>
        <v>20</v>
      </c>
      <c r="AM14" s="19">
        <f t="shared" si="2"/>
        <v>20</v>
      </c>
      <c r="AN14" s="19">
        <f t="shared" si="2"/>
        <v>20</v>
      </c>
      <c r="AO14" s="19">
        <f t="shared" si="2"/>
        <v>20</v>
      </c>
      <c r="AP14" s="19">
        <f t="shared" si="2"/>
        <v>20</v>
      </c>
      <c r="AQ14" s="19">
        <f t="shared" si="2"/>
        <v>20</v>
      </c>
      <c r="AR14" s="19">
        <f t="shared" si="2"/>
        <v>20</v>
      </c>
      <c r="AS14" s="19">
        <f t="shared" si="2"/>
        <v>20</v>
      </c>
      <c r="AT14" s="19">
        <f t="shared" si="2"/>
        <v>20</v>
      </c>
      <c r="AU14" s="19">
        <f t="shared" si="2"/>
        <v>20</v>
      </c>
      <c r="AV14" s="19">
        <f t="shared" si="2"/>
        <v>20</v>
      </c>
      <c r="AW14" s="19">
        <f t="shared" si="2"/>
        <v>20</v>
      </c>
      <c r="AX14" s="19">
        <f t="shared" si="2"/>
        <v>20</v>
      </c>
      <c r="AY14" s="19">
        <f t="shared" si="2"/>
        <v>20</v>
      </c>
      <c r="AZ14" s="19">
        <f t="shared" si="2"/>
        <v>20</v>
      </c>
      <c r="BA14" s="19">
        <f t="shared" si="2"/>
        <v>20</v>
      </c>
      <c r="BB14" s="19">
        <f t="shared" si="2"/>
        <v>20</v>
      </c>
      <c r="BC14" s="19">
        <f t="shared" si="2"/>
        <v>20</v>
      </c>
      <c r="BD14" s="19">
        <f t="shared" si="2"/>
        <v>20</v>
      </c>
      <c r="BE14" s="19">
        <f t="shared" si="2"/>
        <v>20</v>
      </c>
      <c r="BF14" s="19">
        <f t="shared" si="2"/>
        <v>20</v>
      </c>
      <c r="BG14" s="19">
        <f t="shared" si="2"/>
        <v>20</v>
      </c>
      <c r="BH14" s="19">
        <f t="shared" si="2"/>
        <v>20</v>
      </c>
      <c r="BI14" s="19">
        <f t="shared" si="2"/>
        <v>20</v>
      </c>
      <c r="BJ14" s="19">
        <f t="shared" si="2"/>
        <v>20</v>
      </c>
      <c r="BK14" s="19">
        <f t="shared" si="2"/>
        <v>20</v>
      </c>
      <c r="BL14" s="19">
        <f t="shared" si="2"/>
        <v>20</v>
      </c>
      <c r="BM14" s="19">
        <f t="shared" si="2"/>
        <v>20</v>
      </c>
      <c r="BN14" s="19">
        <f t="shared" si="2"/>
        <v>20</v>
      </c>
      <c r="BO14" s="19">
        <f t="shared" si="2"/>
        <v>20</v>
      </c>
      <c r="BP14" s="19">
        <f t="shared" si="2"/>
        <v>20</v>
      </c>
      <c r="BQ14" s="19">
        <f t="shared" si="2"/>
        <v>20</v>
      </c>
      <c r="BR14" s="19">
        <f t="shared" si="2"/>
        <v>20</v>
      </c>
      <c r="BS14" s="19">
        <f t="shared" si="2"/>
        <v>20</v>
      </c>
    </row>
    <row r="15" spans="2:71" x14ac:dyDescent="0.4">
      <c r="B15" s="4">
        <f>B14+0.1</f>
        <v>-1.9009999999999998</v>
      </c>
      <c r="C15" s="2">
        <f t="shared" ref="C15:C58" si="3">B15</f>
        <v>-1.9009999999999998</v>
      </c>
      <c r="E15" s="2">
        <f t="shared" ref="E15:E58" si="4">($D$14*($B15+1))/2</f>
        <v>-2.6104182035928134</v>
      </c>
      <c r="F15" s="2">
        <f t="shared" ref="F15:F57" si="5">($D$14*($B15-1))/2</f>
        <v>-8.4049092215568848</v>
      </c>
      <c r="G15" s="2">
        <f t="shared" ref="G15:G24" si="6">((C15+1)*(EXP(E15))*(BESSELK(-E15,0)-BESSELK(-E15,1)))+((1-C15)*EXP(F15)*(BESSELK(-F15,0)-BESSELK(-F15,1)))</f>
        <v>6.4428553244225899E-4</v>
      </c>
      <c r="J15" s="1">
        <f t="shared" ref="J15:J58" si="7">G15+H15+I15</f>
        <v>6.4428553244225899E-4</v>
      </c>
      <c r="K15" s="1">
        <f t="shared" ref="K15:K58" si="8">J15/MAX($J$14:$J$57)</f>
        <v>3.2893894759013041E-4</v>
      </c>
      <c r="L15" s="18">
        <f t="shared" ref="L15:L57" si="9">IF($G$4&gt;5,K15*$I$9,K15*$J$9)+20</f>
        <v>20.033243869622588</v>
      </c>
      <c r="M15" s="19">
        <f t="shared" ref="M15:AB43" si="10">IF((1-ERF(M$10/SQRT(4*$F$4/($E$4*$C$4)*2*$D$4/$B$4)))*$L15&lt;20,20,(1-ERF(M$10/SQRT(4*$F$4/($E$4*$C$4)*2*$D$4/$B$4)))*$L15)</f>
        <v>20</v>
      </c>
      <c r="N15" s="19">
        <f t="shared" si="1"/>
        <v>20</v>
      </c>
      <c r="O15" s="19">
        <f t="shared" si="1"/>
        <v>20</v>
      </c>
      <c r="P15" s="19">
        <f t="shared" si="1"/>
        <v>20</v>
      </c>
      <c r="Q15" s="19">
        <f t="shared" si="1"/>
        <v>20</v>
      </c>
      <c r="R15" s="19">
        <f t="shared" si="1"/>
        <v>20</v>
      </c>
      <c r="S15" s="19">
        <f t="shared" si="1"/>
        <v>20</v>
      </c>
      <c r="T15" s="19">
        <f t="shared" si="1"/>
        <v>20</v>
      </c>
      <c r="U15" s="19">
        <f t="shared" si="1"/>
        <v>20</v>
      </c>
      <c r="V15" s="19">
        <f t="shared" si="1"/>
        <v>20</v>
      </c>
      <c r="W15" s="19">
        <f t="shared" si="1"/>
        <v>20</v>
      </c>
      <c r="X15" s="19">
        <f t="shared" si="1"/>
        <v>20</v>
      </c>
      <c r="Y15" s="19">
        <f t="shared" si="1"/>
        <v>20</v>
      </c>
      <c r="Z15" s="19">
        <f t="shared" si="1"/>
        <v>20</v>
      </c>
      <c r="AA15" s="19">
        <f t="shared" si="1"/>
        <v>20</v>
      </c>
      <c r="AB15" s="19">
        <f t="shared" si="1"/>
        <v>20</v>
      </c>
      <c r="AC15" s="19">
        <f t="shared" si="1"/>
        <v>20</v>
      </c>
      <c r="AD15" s="19">
        <f t="shared" si="1"/>
        <v>20</v>
      </c>
      <c r="AE15" s="19">
        <f t="shared" si="1"/>
        <v>20</v>
      </c>
      <c r="AF15" s="19">
        <f t="shared" si="1"/>
        <v>20</v>
      </c>
      <c r="AG15" s="19">
        <f t="shared" si="2"/>
        <v>20</v>
      </c>
      <c r="AH15" s="19">
        <f t="shared" si="2"/>
        <v>20</v>
      </c>
      <c r="AI15" s="19">
        <f t="shared" si="2"/>
        <v>20</v>
      </c>
      <c r="AJ15" s="19">
        <f t="shared" si="2"/>
        <v>20</v>
      </c>
      <c r="AK15" s="19">
        <f t="shared" si="2"/>
        <v>20</v>
      </c>
      <c r="AL15" s="19">
        <f t="shared" si="2"/>
        <v>20</v>
      </c>
      <c r="AM15" s="19">
        <f t="shared" si="2"/>
        <v>20</v>
      </c>
      <c r="AN15" s="19">
        <f t="shared" si="2"/>
        <v>20</v>
      </c>
      <c r="AO15" s="19">
        <f t="shared" si="2"/>
        <v>20</v>
      </c>
      <c r="AP15" s="19">
        <f t="shared" si="2"/>
        <v>20</v>
      </c>
      <c r="AQ15" s="19">
        <f t="shared" si="2"/>
        <v>20</v>
      </c>
      <c r="AR15" s="19">
        <f t="shared" si="2"/>
        <v>20</v>
      </c>
      <c r="AS15" s="19">
        <f t="shared" si="2"/>
        <v>20</v>
      </c>
      <c r="AT15" s="19">
        <f t="shared" si="2"/>
        <v>20</v>
      </c>
      <c r="AU15" s="19">
        <f t="shared" si="2"/>
        <v>20</v>
      </c>
      <c r="AV15" s="19">
        <f t="shared" si="2"/>
        <v>20</v>
      </c>
      <c r="AW15" s="19">
        <f t="shared" si="2"/>
        <v>20</v>
      </c>
      <c r="AX15" s="19">
        <f t="shared" si="2"/>
        <v>20</v>
      </c>
      <c r="AY15" s="19">
        <f t="shared" si="2"/>
        <v>20</v>
      </c>
      <c r="AZ15" s="19">
        <f t="shared" si="2"/>
        <v>20</v>
      </c>
      <c r="BA15" s="19">
        <f t="shared" si="2"/>
        <v>20</v>
      </c>
      <c r="BB15" s="19">
        <f t="shared" si="2"/>
        <v>20</v>
      </c>
      <c r="BC15" s="19">
        <f t="shared" si="2"/>
        <v>20</v>
      </c>
      <c r="BD15" s="19">
        <f t="shared" si="2"/>
        <v>20</v>
      </c>
      <c r="BE15" s="19">
        <f t="shared" si="2"/>
        <v>20</v>
      </c>
      <c r="BF15" s="19">
        <f t="shared" si="2"/>
        <v>20</v>
      </c>
      <c r="BG15" s="19">
        <f t="shared" si="2"/>
        <v>20</v>
      </c>
      <c r="BH15" s="19">
        <f t="shared" si="2"/>
        <v>20</v>
      </c>
      <c r="BI15" s="19">
        <f t="shared" si="2"/>
        <v>20</v>
      </c>
      <c r="BJ15" s="19">
        <f t="shared" si="2"/>
        <v>20</v>
      </c>
      <c r="BK15" s="19">
        <f t="shared" si="2"/>
        <v>20</v>
      </c>
      <c r="BL15" s="19">
        <f t="shared" si="2"/>
        <v>20</v>
      </c>
      <c r="BM15" s="19">
        <f t="shared" si="2"/>
        <v>20</v>
      </c>
      <c r="BN15" s="19">
        <f t="shared" si="2"/>
        <v>20</v>
      </c>
      <c r="BO15" s="19">
        <f t="shared" si="2"/>
        <v>20</v>
      </c>
      <c r="BP15" s="19">
        <f t="shared" si="2"/>
        <v>20</v>
      </c>
      <c r="BQ15" s="19">
        <f t="shared" si="2"/>
        <v>20</v>
      </c>
      <c r="BR15" s="19">
        <f t="shared" si="2"/>
        <v>20</v>
      </c>
      <c r="BS15" s="19">
        <f t="shared" si="2"/>
        <v>20</v>
      </c>
    </row>
    <row r="16" spans="2:71" x14ac:dyDescent="0.4">
      <c r="B16" s="4">
        <f t="shared" ref="B16:B54" si="11">B15+0.1</f>
        <v>-1.8009999999999997</v>
      </c>
      <c r="C16" s="2">
        <f t="shared" si="3"/>
        <v>-1.8009999999999997</v>
      </c>
      <c r="E16" s="2">
        <f t="shared" si="4"/>
        <v>-2.3206936526946094</v>
      </c>
      <c r="F16" s="2">
        <f t="shared" si="5"/>
        <v>-8.1151846706586799</v>
      </c>
      <c r="G16" s="2">
        <f t="shared" si="6"/>
        <v>1.2055170149594032E-3</v>
      </c>
      <c r="J16" s="1">
        <f t="shared" si="7"/>
        <v>1.2055170149594032E-3</v>
      </c>
      <c r="K16" s="1">
        <f t="shared" si="8"/>
        <v>6.1547478289570277E-4</v>
      </c>
      <c r="L16" s="18">
        <f t="shared" si="9"/>
        <v>20.062202313190561</v>
      </c>
      <c r="M16" s="19">
        <f t="shared" si="10"/>
        <v>20</v>
      </c>
      <c r="N16" s="19">
        <f t="shared" si="1"/>
        <v>20</v>
      </c>
      <c r="O16" s="19">
        <f t="shared" si="1"/>
        <v>20</v>
      </c>
      <c r="P16" s="19">
        <f t="shared" si="1"/>
        <v>20</v>
      </c>
      <c r="Q16" s="19">
        <f t="shared" si="1"/>
        <v>20</v>
      </c>
      <c r="R16" s="19">
        <f t="shared" si="1"/>
        <v>20</v>
      </c>
      <c r="S16" s="19">
        <f t="shared" si="1"/>
        <v>20</v>
      </c>
      <c r="T16" s="19">
        <f t="shared" si="1"/>
        <v>20</v>
      </c>
      <c r="U16" s="19">
        <f t="shared" si="1"/>
        <v>20</v>
      </c>
      <c r="V16" s="19">
        <f t="shared" si="1"/>
        <v>20</v>
      </c>
      <c r="W16" s="19">
        <f t="shared" si="1"/>
        <v>20</v>
      </c>
      <c r="X16" s="19">
        <f t="shared" si="1"/>
        <v>20</v>
      </c>
      <c r="Y16" s="19">
        <f t="shared" si="1"/>
        <v>20</v>
      </c>
      <c r="Z16" s="19">
        <f t="shared" si="1"/>
        <v>20</v>
      </c>
      <c r="AA16" s="19">
        <f t="shared" si="1"/>
        <v>20</v>
      </c>
      <c r="AB16" s="19">
        <f t="shared" si="1"/>
        <v>20</v>
      </c>
      <c r="AC16" s="19">
        <f t="shared" si="1"/>
        <v>20</v>
      </c>
      <c r="AD16" s="19">
        <f t="shared" si="1"/>
        <v>20</v>
      </c>
      <c r="AE16" s="19">
        <f t="shared" si="1"/>
        <v>20</v>
      </c>
      <c r="AF16" s="19">
        <f t="shared" si="1"/>
        <v>20</v>
      </c>
      <c r="AG16" s="19">
        <f t="shared" si="2"/>
        <v>20</v>
      </c>
      <c r="AH16" s="19">
        <f t="shared" si="2"/>
        <v>20</v>
      </c>
      <c r="AI16" s="19">
        <f t="shared" si="2"/>
        <v>20</v>
      </c>
      <c r="AJ16" s="19">
        <f t="shared" si="2"/>
        <v>20</v>
      </c>
      <c r="AK16" s="19">
        <f t="shared" si="2"/>
        <v>20</v>
      </c>
      <c r="AL16" s="19">
        <f t="shared" si="2"/>
        <v>20</v>
      </c>
      <c r="AM16" s="19">
        <f t="shared" si="2"/>
        <v>20</v>
      </c>
      <c r="AN16" s="19">
        <f t="shared" si="2"/>
        <v>20</v>
      </c>
      <c r="AO16" s="19">
        <f t="shared" si="2"/>
        <v>20</v>
      </c>
      <c r="AP16" s="19">
        <f t="shared" si="2"/>
        <v>20</v>
      </c>
      <c r="AQ16" s="19">
        <f t="shared" si="2"/>
        <v>20</v>
      </c>
      <c r="AR16" s="19">
        <f t="shared" si="2"/>
        <v>20</v>
      </c>
      <c r="AS16" s="19">
        <f t="shared" si="2"/>
        <v>20</v>
      </c>
      <c r="AT16" s="19">
        <f t="shared" si="2"/>
        <v>20</v>
      </c>
      <c r="AU16" s="19">
        <f t="shared" si="2"/>
        <v>20</v>
      </c>
      <c r="AV16" s="19">
        <f t="shared" si="2"/>
        <v>20</v>
      </c>
      <c r="AW16" s="19">
        <f t="shared" si="2"/>
        <v>20</v>
      </c>
      <c r="AX16" s="19">
        <f t="shared" si="2"/>
        <v>20</v>
      </c>
      <c r="AY16" s="19">
        <f t="shared" si="2"/>
        <v>20</v>
      </c>
      <c r="AZ16" s="19">
        <f t="shared" si="2"/>
        <v>20</v>
      </c>
      <c r="BA16" s="19">
        <f t="shared" si="2"/>
        <v>20</v>
      </c>
      <c r="BB16" s="19">
        <f t="shared" si="2"/>
        <v>20</v>
      </c>
      <c r="BC16" s="19">
        <f t="shared" si="2"/>
        <v>20</v>
      </c>
      <c r="BD16" s="19">
        <f t="shared" si="2"/>
        <v>20</v>
      </c>
      <c r="BE16" s="19">
        <f t="shared" si="2"/>
        <v>20</v>
      </c>
      <c r="BF16" s="19">
        <f t="shared" si="2"/>
        <v>20</v>
      </c>
      <c r="BG16" s="19">
        <f t="shared" si="2"/>
        <v>20</v>
      </c>
      <c r="BH16" s="19">
        <f t="shared" si="2"/>
        <v>20</v>
      </c>
      <c r="BI16" s="19">
        <f t="shared" si="2"/>
        <v>20</v>
      </c>
      <c r="BJ16" s="19">
        <f t="shared" si="2"/>
        <v>20</v>
      </c>
      <c r="BK16" s="19">
        <f t="shared" si="2"/>
        <v>20</v>
      </c>
      <c r="BL16" s="19">
        <f t="shared" si="2"/>
        <v>20</v>
      </c>
      <c r="BM16" s="19">
        <f t="shared" si="2"/>
        <v>20</v>
      </c>
      <c r="BN16" s="19">
        <f t="shared" si="2"/>
        <v>20</v>
      </c>
      <c r="BO16" s="19">
        <f t="shared" si="2"/>
        <v>20</v>
      </c>
      <c r="BP16" s="19">
        <f t="shared" si="2"/>
        <v>20</v>
      </c>
      <c r="BQ16" s="19">
        <f t="shared" si="2"/>
        <v>20</v>
      </c>
      <c r="BR16" s="19">
        <f t="shared" si="2"/>
        <v>20</v>
      </c>
      <c r="BS16" s="19">
        <f t="shared" si="2"/>
        <v>20</v>
      </c>
    </row>
    <row r="17" spans="2:71" x14ac:dyDescent="0.4">
      <c r="B17" s="4">
        <f t="shared" si="11"/>
        <v>-1.7009999999999996</v>
      </c>
      <c r="C17" s="2">
        <f t="shared" si="3"/>
        <v>-1.7009999999999996</v>
      </c>
      <c r="E17" s="2">
        <f t="shared" si="4"/>
        <v>-2.0309691017964058</v>
      </c>
      <c r="F17" s="2">
        <f t="shared" si="5"/>
        <v>-7.8254601197604767</v>
      </c>
      <c r="G17" s="2">
        <f t="shared" si="6"/>
        <v>2.2671749045386105E-3</v>
      </c>
      <c r="J17" s="1">
        <f t="shared" si="7"/>
        <v>2.2671749045386105E-3</v>
      </c>
      <c r="K17" s="1">
        <f t="shared" si="8"/>
        <v>1.1575025195347225E-3</v>
      </c>
      <c r="L17" s="18">
        <f t="shared" si="9"/>
        <v>20.116981777710237</v>
      </c>
      <c r="M17" s="19">
        <f t="shared" si="10"/>
        <v>20</v>
      </c>
      <c r="N17" s="19">
        <f t="shared" si="1"/>
        <v>20</v>
      </c>
      <c r="O17" s="19">
        <f t="shared" si="1"/>
        <v>20</v>
      </c>
      <c r="P17" s="19">
        <f t="shared" si="1"/>
        <v>20</v>
      </c>
      <c r="Q17" s="19">
        <f t="shared" si="1"/>
        <v>20</v>
      </c>
      <c r="R17" s="19">
        <f t="shared" si="1"/>
        <v>20</v>
      </c>
      <c r="S17" s="19">
        <f t="shared" si="1"/>
        <v>20</v>
      </c>
      <c r="T17" s="19">
        <f t="shared" si="1"/>
        <v>20</v>
      </c>
      <c r="U17" s="19">
        <f t="shared" si="1"/>
        <v>20</v>
      </c>
      <c r="V17" s="19">
        <f t="shared" si="1"/>
        <v>20</v>
      </c>
      <c r="W17" s="19">
        <f t="shared" si="1"/>
        <v>20</v>
      </c>
      <c r="X17" s="19">
        <f t="shared" si="1"/>
        <v>20</v>
      </c>
      <c r="Y17" s="19">
        <f t="shared" si="1"/>
        <v>20</v>
      </c>
      <c r="Z17" s="19">
        <f t="shared" si="1"/>
        <v>20</v>
      </c>
      <c r="AA17" s="19">
        <f t="shared" si="1"/>
        <v>20</v>
      </c>
      <c r="AB17" s="19">
        <f t="shared" si="1"/>
        <v>20</v>
      </c>
      <c r="AC17" s="19">
        <f t="shared" si="1"/>
        <v>20</v>
      </c>
      <c r="AD17" s="19">
        <f t="shared" si="1"/>
        <v>20</v>
      </c>
      <c r="AE17" s="19">
        <f t="shared" si="1"/>
        <v>20</v>
      </c>
      <c r="AF17" s="19">
        <f t="shared" si="1"/>
        <v>20</v>
      </c>
      <c r="AG17" s="19">
        <f t="shared" si="2"/>
        <v>20</v>
      </c>
      <c r="AH17" s="19">
        <f t="shared" si="2"/>
        <v>20</v>
      </c>
      <c r="AI17" s="19">
        <f t="shared" si="2"/>
        <v>20</v>
      </c>
      <c r="AJ17" s="19">
        <f t="shared" si="2"/>
        <v>20</v>
      </c>
      <c r="AK17" s="19">
        <f t="shared" si="2"/>
        <v>20</v>
      </c>
      <c r="AL17" s="19">
        <f t="shared" si="2"/>
        <v>20</v>
      </c>
      <c r="AM17" s="19">
        <f t="shared" si="2"/>
        <v>20</v>
      </c>
      <c r="AN17" s="19">
        <f t="shared" si="2"/>
        <v>20</v>
      </c>
      <c r="AO17" s="19">
        <f t="shared" si="2"/>
        <v>20</v>
      </c>
      <c r="AP17" s="19">
        <f t="shared" si="2"/>
        <v>20</v>
      </c>
      <c r="AQ17" s="19">
        <f t="shared" si="2"/>
        <v>20</v>
      </c>
      <c r="AR17" s="19">
        <f t="shared" si="2"/>
        <v>20</v>
      </c>
      <c r="AS17" s="19">
        <f t="shared" si="2"/>
        <v>20</v>
      </c>
      <c r="AT17" s="19">
        <f t="shared" si="2"/>
        <v>20</v>
      </c>
      <c r="AU17" s="19">
        <f t="shared" si="2"/>
        <v>20</v>
      </c>
      <c r="AV17" s="19">
        <f t="shared" si="2"/>
        <v>20</v>
      </c>
      <c r="AW17" s="19">
        <f t="shared" si="2"/>
        <v>20</v>
      </c>
      <c r="AX17" s="19">
        <f t="shared" si="2"/>
        <v>20</v>
      </c>
      <c r="AY17" s="19">
        <f t="shared" si="2"/>
        <v>20</v>
      </c>
      <c r="AZ17" s="19">
        <f t="shared" si="2"/>
        <v>20</v>
      </c>
      <c r="BA17" s="19">
        <f t="shared" si="2"/>
        <v>20</v>
      </c>
      <c r="BB17" s="19">
        <f t="shared" si="2"/>
        <v>20</v>
      </c>
      <c r="BC17" s="19">
        <f t="shared" si="2"/>
        <v>20</v>
      </c>
      <c r="BD17" s="19">
        <f t="shared" si="2"/>
        <v>20</v>
      </c>
      <c r="BE17" s="19">
        <f t="shared" si="2"/>
        <v>20</v>
      </c>
      <c r="BF17" s="19">
        <f t="shared" si="2"/>
        <v>20</v>
      </c>
      <c r="BG17" s="19">
        <f t="shared" si="2"/>
        <v>20</v>
      </c>
      <c r="BH17" s="19">
        <f t="shared" si="2"/>
        <v>20</v>
      </c>
      <c r="BI17" s="19">
        <f t="shared" si="2"/>
        <v>20</v>
      </c>
      <c r="BJ17" s="19">
        <f t="shared" si="2"/>
        <v>20</v>
      </c>
      <c r="BK17" s="19">
        <f t="shared" si="2"/>
        <v>20</v>
      </c>
      <c r="BL17" s="19">
        <f t="shared" si="2"/>
        <v>20</v>
      </c>
      <c r="BM17" s="19">
        <f t="shared" si="2"/>
        <v>20</v>
      </c>
      <c r="BN17" s="19">
        <f t="shared" si="2"/>
        <v>20</v>
      </c>
      <c r="BO17" s="19">
        <f t="shared" si="2"/>
        <v>20</v>
      </c>
      <c r="BP17" s="19">
        <f t="shared" si="2"/>
        <v>20</v>
      </c>
      <c r="BQ17" s="19">
        <f t="shared" si="2"/>
        <v>20</v>
      </c>
      <c r="BR17" s="19">
        <f t="shared" si="2"/>
        <v>20</v>
      </c>
      <c r="BS17" s="19">
        <f t="shared" si="2"/>
        <v>20</v>
      </c>
    </row>
    <row r="18" spans="2:71" x14ac:dyDescent="0.4">
      <c r="B18" s="4">
        <f t="shared" si="11"/>
        <v>-1.6009999999999995</v>
      </c>
      <c r="C18" s="2">
        <f t="shared" si="3"/>
        <v>-1.6009999999999995</v>
      </c>
      <c r="E18" s="2">
        <f t="shared" si="4"/>
        <v>-1.741244550898202</v>
      </c>
      <c r="F18" s="2">
        <f t="shared" si="5"/>
        <v>-7.5357355688622727</v>
      </c>
      <c r="G18" s="2">
        <f t="shared" si="6"/>
        <v>4.2911659967031701E-3</v>
      </c>
      <c r="J18" s="1">
        <f t="shared" si="7"/>
        <v>4.2911659967031701E-3</v>
      </c>
      <c r="K18" s="1">
        <f t="shared" si="8"/>
        <v>2.190847932809349E-3</v>
      </c>
      <c r="L18" s="18">
        <f t="shared" si="9"/>
        <v>20.22141574773924</v>
      </c>
      <c r="M18" s="19">
        <f t="shared" si="10"/>
        <v>20</v>
      </c>
      <c r="N18" s="19">
        <f t="shared" si="1"/>
        <v>20</v>
      </c>
      <c r="O18" s="19">
        <f t="shared" si="1"/>
        <v>20</v>
      </c>
      <c r="P18" s="19">
        <f t="shared" si="1"/>
        <v>20</v>
      </c>
      <c r="Q18" s="19">
        <f t="shared" si="1"/>
        <v>20</v>
      </c>
      <c r="R18" s="19">
        <f t="shared" si="1"/>
        <v>20</v>
      </c>
      <c r="S18" s="19">
        <f t="shared" si="1"/>
        <v>20</v>
      </c>
      <c r="T18" s="19">
        <f t="shared" si="1"/>
        <v>20</v>
      </c>
      <c r="U18" s="19">
        <f t="shared" si="1"/>
        <v>20</v>
      </c>
      <c r="V18" s="19">
        <f t="shared" si="1"/>
        <v>20</v>
      </c>
      <c r="W18" s="19">
        <f t="shared" si="1"/>
        <v>20</v>
      </c>
      <c r="X18" s="19">
        <f t="shared" si="1"/>
        <v>20</v>
      </c>
      <c r="Y18" s="19">
        <f t="shared" si="1"/>
        <v>20</v>
      </c>
      <c r="Z18" s="19">
        <f t="shared" si="1"/>
        <v>20</v>
      </c>
      <c r="AA18" s="19">
        <f t="shared" si="1"/>
        <v>20</v>
      </c>
      <c r="AB18" s="19">
        <f t="shared" si="1"/>
        <v>20</v>
      </c>
      <c r="AC18" s="19">
        <f t="shared" si="1"/>
        <v>20</v>
      </c>
      <c r="AD18" s="19">
        <f t="shared" si="1"/>
        <v>20</v>
      </c>
      <c r="AE18" s="19">
        <f t="shared" si="1"/>
        <v>20</v>
      </c>
      <c r="AF18" s="19">
        <f t="shared" si="1"/>
        <v>20</v>
      </c>
      <c r="AG18" s="19">
        <f t="shared" si="2"/>
        <v>20</v>
      </c>
      <c r="AH18" s="19">
        <f t="shared" si="2"/>
        <v>20</v>
      </c>
      <c r="AI18" s="19">
        <f t="shared" si="2"/>
        <v>20</v>
      </c>
      <c r="AJ18" s="19">
        <f t="shared" si="2"/>
        <v>20</v>
      </c>
      <c r="AK18" s="19">
        <f t="shared" si="2"/>
        <v>20</v>
      </c>
      <c r="AL18" s="19">
        <f t="shared" si="2"/>
        <v>20</v>
      </c>
      <c r="AM18" s="19">
        <f t="shared" si="2"/>
        <v>20</v>
      </c>
      <c r="AN18" s="19">
        <f t="shared" si="2"/>
        <v>20</v>
      </c>
      <c r="AO18" s="19">
        <f t="shared" si="2"/>
        <v>20</v>
      </c>
      <c r="AP18" s="19">
        <f t="shared" si="2"/>
        <v>20</v>
      </c>
      <c r="AQ18" s="19">
        <f t="shared" si="2"/>
        <v>20</v>
      </c>
      <c r="AR18" s="19">
        <f t="shared" si="2"/>
        <v>20</v>
      </c>
      <c r="AS18" s="19">
        <f t="shared" si="2"/>
        <v>20</v>
      </c>
      <c r="AT18" s="19">
        <f t="shared" si="2"/>
        <v>20</v>
      </c>
      <c r="AU18" s="19">
        <f t="shared" si="2"/>
        <v>20</v>
      </c>
      <c r="AV18" s="19">
        <f t="shared" si="2"/>
        <v>20</v>
      </c>
      <c r="AW18" s="19">
        <f t="shared" si="2"/>
        <v>20</v>
      </c>
      <c r="AX18" s="19">
        <f t="shared" si="2"/>
        <v>20</v>
      </c>
      <c r="AY18" s="19">
        <f t="shared" si="2"/>
        <v>20</v>
      </c>
      <c r="AZ18" s="19">
        <f t="shared" si="2"/>
        <v>20</v>
      </c>
      <c r="BA18" s="19">
        <f t="shared" si="2"/>
        <v>20</v>
      </c>
      <c r="BB18" s="19">
        <f t="shared" si="2"/>
        <v>20</v>
      </c>
      <c r="BC18" s="19">
        <f t="shared" si="2"/>
        <v>20</v>
      </c>
      <c r="BD18" s="19">
        <f t="shared" si="2"/>
        <v>20</v>
      </c>
      <c r="BE18" s="19">
        <f t="shared" si="2"/>
        <v>20</v>
      </c>
      <c r="BF18" s="19">
        <f t="shared" si="2"/>
        <v>20</v>
      </c>
      <c r="BG18" s="19">
        <f t="shared" si="2"/>
        <v>20</v>
      </c>
      <c r="BH18" s="19">
        <f t="shared" si="2"/>
        <v>20</v>
      </c>
      <c r="BI18" s="19">
        <f t="shared" si="2"/>
        <v>20</v>
      </c>
      <c r="BJ18" s="19">
        <f t="shared" si="2"/>
        <v>20</v>
      </c>
      <c r="BK18" s="19">
        <f t="shared" si="2"/>
        <v>20</v>
      </c>
      <c r="BL18" s="19">
        <f t="shared" si="2"/>
        <v>20</v>
      </c>
      <c r="BM18" s="19">
        <f t="shared" si="2"/>
        <v>20</v>
      </c>
      <c r="BN18" s="19">
        <f t="shared" si="2"/>
        <v>20</v>
      </c>
      <c r="BO18" s="19">
        <f t="shared" si="2"/>
        <v>20</v>
      </c>
      <c r="BP18" s="19">
        <f t="shared" si="2"/>
        <v>20</v>
      </c>
      <c r="BQ18" s="19">
        <f t="shared" si="2"/>
        <v>20</v>
      </c>
      <c r="BR18" s="19">
        <f t="shared" si="2"/>
        <v>20</v>
      </c>
      <c r="BS18" s="19">
        <f t="shared" si="2"/>
        <v>20</v>
      </c>
    </row>
    <row r="19" spans="2:71" x14ac:dyDescent="0.4">
      <c r="B19" s="4">
        <f t="shared" si="11"/>
        <v>-1.5009999999999994</v>
      </c>
      <c r="C19" s="2">
        <f t="shared" si="3"/>
        <v>-1.5009999999999994</v>
      </c>
      <c r="E19" s="2">
        <f t="shared" si="4"/>
        <v>-1.4515199999999981</v>
      </c>
      <c r="F19" s="2">
        <f t="shared" si="5"/>
        <v>-7.2460110179640695</v>
      </c>
      <c r="G19" s="2">
        <f t="shared" si="6"/>
        <v>8.1895942525048258E-3</v>
      </c>
      <c r="J19" s="1">
        <f t="shared" si="7"/>
        <v>8.1895942525048258E-3</v>
      </c>
      <c r="K19" s="1">
        <f t="shared" si="8"/>
        <v>4.1811842404680163E-3</v>
      </c>
      <c r="L19" s="18">
        <f t="shared" si="9"/>
        <v>20.422566998455078</v>
      </c>
      <c r="M19" s="19">
        <f t="shared" si="10"/>
        <v>20.145220894426696</v>
      </c>
      <c r="N19" s="19">
        <f t="shared" si="1"/>
        <v>20</v>
      </c>
      <c r="O19" s="19">
        <f t="shared" si="1"/>
        <v>20</v>
      </c>
      <c r="P19" s="19">
        <f t="shared" si="1"/>
        <v>20</v>
      </c>
      <c r="Q19" s="19">
        <f t="shared" si="1"/>
        <v>20</v>
      </c>
      <c r="R19" s="19">
        <f t="shared" si="1"/>
        <v>20</v>
      </c>
      <c r="S19" s="19">
        <f t="shared" si="1"/>
        <v>20</v>
      </c>
      <c r="T19" s="19">
        <f t="shared" si="1"/>
        <v>20</v>
      </c>
      <c r="U19" s="19">
        <f t="shared" si="1"/>
        <v>20</v>
      </c>
      <c r="V19" s="19">
        <f t="shared" si="1"/>
        <v>20</v>
      </c>
      <c r="W19" s="19">
        <f t="shared" si="1"/>
        <v>20</v>
      </c>
      <c r="X19" s="19">
        <f t="shared" si="1"/>
        <v>20</v>
      </c>
      <c r="Y19" s="19">
        <f t="shared" si="1"/>
        <v>20</v>
      </c>
      <c r="Z19" s="19">
        <f t="shared" si="1"/>
        <v>20</v>
      </c>
      <c r="AA19" s="19">
        <f t="shared" si="1"/>
        <v>20</v>
      </c>
      <c r="AB19" s="19">
        <f t="shared" si="1"/>
        <v>20</v>
      </c>
      <c r="AC19" s="19">
        <f t="shared" si="1"/>
        <v>20</v>
      </c>
      <c r="AD19" s="19">
        <f t="shared" si="1"/>
        <v>20</v>
      </c>
      <c r="AE19" s="19">
        <f t="shared" si="1"/>
        <v>20</v>
      </c>
      <c r="AF19" s="19">
        <f t="shared" si="1"/>
        <v>20</v>
      </c>
      <c r="AG19" s="19">
        <f t="shared" si="2"/>
        <v>20</v>
      </c>
      <c r="AH19" s="19">
        <f t="shared" si="2"/>
        <v>20</v>
      </c>
      <c r="AI19" s="19">
        <f t="shared" si="2"/>
        <v>20</v>
      </c>
      <c r="AJ19" s="19">
        <f t="shared" si="2"/>
        <v>20</v>
      </c>
      <c r="AK19" s="19">
        <f t="shared" si="2"/>
        <v>20</v>
      </c>
      <c r="AL19" s="19">
        <f t="shared" si="2"/>
        <v>20</v>
      </c>
      <c r="AM19" s="19">
        <f t="shared" si="2"/>
        <v>20</v>
      </c>
      <c r="AN19" s="19">
        <f t="shared" si="2"/>
        <v>20</v>
      </c>
      <c r="AO19" s="19">
        <f t="shared" si="2"/>
        <v>20</v>
      </c>
      <c r="AP19" s="19">
        <f t="shared" si="2"/>
        <v>20</v>
      </c>
      <c r="AQ19" s="19">
        <f t="shared" si="2"/>
        <v>20</v>
      </c>
      <c r="AR19" s="19">
        <f t="shared" si="2"/>
        <v>20</v>
      </c>
      <c r="AS19" s="19">
        <f t="shared" si="2"/>
        <v>20</v>
      </c>
      <c r="AT19" s="19">
        <f t="shared" si="2"/>
        <v>20</v>
      </c>
      <c r="AU19" s="19">
        <f t="shared" si="2"/>
        <v>20</v>
      </c>
      <c r="AV19" s="19">
        <f t="shared" si="2"/>
        <v>20</v>
      </c>
      <c r="AW19" s="19">
        <f t="shared" si="2"/>
        <v>20</v>
      </c>
      <c r="AX19" s="19">
        <f t="shared" si="2"/>
        <v>20</v>
      </c>
      <c r="AY19" s="19">
        <f t="shared" si="2"/>
        <v>20</v>
      </c>
      <c r="AZ19" s="19">
        <f t="shared" si="2"/>
        <v>20</v>
      </c>
      <c r="BA19" s="19">
        <f t="shared" si="2"/>
        <v>20</v>
      </c>
      <c r="BB19" s="19">
        <f t="shared" si="2"/>
        <v>20</v>
      </c>
      <c r="BC19" s="19">
        <f t="shared" si="2"/>
        <v>20</v>
      </c>
      <c r="BD19" s="19">
        <f t="shared" si="2"/>
        <v>20</v>
      </c>
      <c r="BE19" s="19">
        <f t="shared" si="2"/>
        <v>20</v>
      </c>
      <c r="BF19" s="19">
        <f t="shared" si="2"/>
        <v>20</v>
      </c>
      <c r="BG19" s="19">
        <f t="shared" si="2"/>
        <v>20</v>
      </c>
      <c r="BH19" s="19">
        <f t="shared" si="2"/>
        <v>20</v>
      </c>
      <c r="BI19" s="19">
        <f t="shared" si="2"/>
        <v>20</v>
      </c>
      <c r="BJ19" s="19">
        <f t="shared" si="2"/>
        <v>20</v>
      </c>
      <c r="BK19" s="19">
        <f t="shared" si="2"/>
        <v>20</v>
      </c>
      <c r="BL19" s="19">
        <f t="shared" si="2"/>
        <v>20</v>
      </c>
      <c r="BM19" s="19">
        <f t="shared" si="2"/>
        <v>20</v>
      </c>
      <c r="BN19" s="19">
        <f t="shared" si="2"/>
        <v>20</v>
      </c>
      <c r="BO19" s="19">
        <f t="shared" si="2"/>
        <v>20</v>
      </c>
      <c r="BP19" s="19">
        <f t="shared" si="2"/>
        <v>20</v>
      </c>
      <c r="BQ19" s="19">
        <f t="shared" si="2"/>
        <v>20</v>
      </c>
      <c r="BR19" s="19">
        <f t="shared" si="2"/>
        <v>20</v>
      </c>
      <c r="BS19" s="19">
        <f t="shared" si="2"/>
        <v>20</v>
      </c>
    </row>
    <row r="20" spans="2:71" x14ac:dyDescent="0.4">
      <c r="B20" s="4">
        <f t="shared" si="11"/>
        <v>-1.4009999999999994</v>
      </c>
      <c r="C20" s="2">
        <f t="shared" si="3"/>
        <v>-1.4009999999999994</v>
      </c>
      <c r="E20" s="2">
        <f t="shared" si="4"/>
        <v>-1.1617954491017943</v>
      </c>
      <c r="F20" s="2">
        <f t="shared" si="5"/>
        <v>-6.9562864670658655</v>
      </c>
      <c r="G20" s="2">
        <f t="shared" si="6"/>
        <v>1.580550532369019E-2</v>
      </c>
      <c r="J20" s="1">
        <f t="shared" si="7"/>
        <v>1.580550532369019E-2</v>
      </c>
      <c r="K20" s="1">
        <f t="shared" si="8"/>
        <v>8.0694754507323885E-3</v>
      </c>
      <c r="L20" s="18">
        <f t="shared" si="9"/>
        <v>20.815533070109637</v>
      </c>
      <c r="M20" s="19">
        <f t="shared" si="10"/>
        <v>20.532850339740552</v>
      </c>
      <c r="N20" s="19">
        <f t="shared" si="1"/>
        <v>20.250249495658693</v>
      </c>
      <c r="O20" s="19">
        <f t="shared" si="1"/>
        <v>20</v>
      </c>
      <c r="P20" s="19">
        <f t="shared" si="1"/>
        <v>20</v>
      </c>
      <c r="Q20" s="19">
        <f t="shared" si="1"/>
        <v>20</v>
      </c>
      <c r="R20" s="19">
        <f t="shared" si="1"/>
        <v>20</v>
      </c>
      <c r="S20" s="19">
        <f t="shared" si="1"/>
        <v>20</v>
      </c>
      <c r="T20" s="19">
        <f t="shared" si="1"/>
        <v>20</v>
      </c>
      <c r="U20" s="19">
        <f t="shared" si="1"/>
        <v>20</v>
      </c>
      <c r="V20" s="19">
        <f t="shared" si="1"/>
        <v>20</v>
      </c>
      <c r="W20" s="19">
        <f t="shared" si="1"/>
        <v>20</v>
      </c>
      <c r="X20" s="19">
        <f t="shared" si="1"/>
        <v>20</v>
      </c>
      <c r="Y20" s="19">
        <f t="shared" si="1"/>
        <v>20</v>
      </c>
      <c r="Z20" s="19">
        <f t="shared" si="1"/>
        <v>20</v>
      </c>
      <c r="AA20" s="19">
        <f t="shared" si="1"/>
        <v>20</v>
      </c>
      <c r="AB20" s="19">
        <f t="shared" si="1"/>
        <v>20</v>
      </c>
      <c r="AC20" s="19">
        <f t="shared" si="1"/>
        <v>20</v>
      </c>
      <c r="AD20" s="19">
        <f t="shared" si="1"/>
        <v>20</v>
      </c>
      <c r="AE20" s="19">
        <f t="shared" si="1"/>
        <v>20</v>
      </c>
      <c r="AF20" s="19">
        <f t="shared" si="1"/>
        <v>20</v>
      </c>
      <c r="AG20" s="19">
        <f t="shared" si="2"/>
        <v>20</v>
      </c>
      <c r="AH20" s="19">
        <f t="shared" si="2"/>
        <v>20</v>
      </c>
      <c r="AI20" s="19">
        <f t="shared" si="2"/>
        <v>20</v>
      </c>
      <c r="AJ20" s="19">
        <f t="shared" si="2"/>
        <v>20</v>
      </c>
      <c r="AK20" s="19">
        <f t="shared" si="2"/>
        <v>20</v>
      </c>
      <c r="AL20" s="19">
        <f t="shared" si="2"/>
        <v>20</v>
      </c>
      <c r="AM20" s="19">
        <f t="shared" si="2"/>
        <v>20</v>
      </c>
      <c r="AN20" s="19">
        <f t="shared" si="2"/>
        <v>20</v>
      </c>
      <c r="AO20" s="19">
        <f t="shared" si="2"/>
        <v>20</v>
      </c>
      <c r="AP20" s="19">
        <f t="shared" si="2"/>
        <v>20</v>
      </c>
      <c r="AQ20" s="19">
        <f t="shared" si="2"/>
        <v>20</v>
      </c>
      <c r="AR20" s="19">
        <f t="shared" si="2"/>
        <v>20</v>
      </c>
      <c r="AS20" s="19">
        <f t="shared" si="2"/>
        <v>20</v>
      </c>
      <c r="AT20" s="19">
        <f t="shared" si="2"/>
        <v>20</v>
      </c>
      <c r="AU20" s="19">
        <f t="shared" si="2"/>
        <v>20</v>
      </c>
      <c r="AV20" s="19">
        <f t="shared" si="2"/>
        <v>20</v>
      </c>
      <c r="AW20" s="19">
        <f t="shared" si="2"/>
        <v>20</v>
      </c>
      <c r="AX20" s="19">
        <f t="shared" si="2"/>
        <v>20</v>
      </c>
      <c r="AY20" s="19">
        <f t="shared" si="2"/>
        <v>20</v>
      </c>
      <c r="AZ20" s="19">
        <f t="shared" si="2"/>
        <v>20</v>
      </c>
      <c r="BA20" s="19">
        <f t="shared" si="2"/>
        <v>20</v>
      </c>
      <c r="BB20" s="19">
        <f t="shared" ref="BB20:BS20" si="12">IF((1-ERF(BB$10/SQRT(4*$F$4/($E$4*$C$4)*2*$D$4/$B$4)))*$L20&lt;20,20,(1-ERF(BB$10/SQRT(4*$F$4/($E$4*$C$4)*2*$D$4/$B$4)))*$L20)</f>
        <v>20</v>
      </c>
      <c r="BC20" s="19">
        <f t="shared" si="12"/>
        <v>20</v>
      </c>
      <c r="BD20" s="19">
        <f t="shared" si="12"/>
        <v>20</v>
      </c>
      <c r="BE20" s="19">
        <f t="shared" si="12"/>
        <v>20</v>
      </c>
      <c r="BF20" s="19">
        <f t="shared" si="12"/>
        <v>20</v>
      </c>
      <c r="BG20" s="19">
        <f t="shared" si="12"/>
        <v>20</v>
      </c>
      <c r="BH20" s="19">
        <f t="shared" si="12"/>
        <v>20</v>
      </c>
      <c r="BI20" s="19">
        <f t="shared" si="12"/>
        <v>20</v>
      </c>
      <c r="BJ20" s="19">
        <f t="shared" si="12"/>
        <v>20</v>
      </c>
      <c r="BK20" s="19">
        <f t="shared" si="12"/>
        <v>20</v>
      </c>
      <c r="BL20" s="19">
        <f t="shared" si="12"/>
        <v>20</v>
      </c>
      <c r="BM20" s="19">
        <f t="shared" si="12"/>
        <v>20</v>
      </c>
      <c r="BN20" s="19">
        <f t="shared" si="12"/>
        <v>20</v>
      </c>
      <c r="BO20" s="19">
        <f t="shared" si="12"/>
        <v>20</v>
      </c>
      <c r="BP20" s="19">
        <f t="shared" si="12"/>
        <v>20</v>
      </c>
      <c r="BQ20" s="19">
        <f t="shared" si="12"/>
        <v>20</v>
      </c>
      <c r="BR20" s="19">
        <f t="shared" si="12"/>
        <v>20</v>
      </c>
      <c r="BS20" s="19">
        <f t="shared" si="12"/>
        <v>20</v>
      </c>
    </row>
    <row r="21" spans="2:71" x14ac:dyDescent="0.4">
      <c r="B21" s="4">
        <f t="shared" si="11"/>
        <v>-1.3009999999999993</v>
      </c>
      <c r="C21" s="2">
        <f t="shared" si="3"/>
        <v>-1.3009999999999993</v>
      </c>
      <c r="E21" s="2">
        <f t="shared" si="4"/>
        <v>-0.87207089820359052</v>
      </c>
      <c r="F21" s="2">
        <f t="shared" si="5"/>
        <v>-6.6665619161676615</v>
      </c>
      <c r="G21" s="2">
        <f t="shared" si="6"/>
        <v>3.0998437294880488E-2</v>
      </c>
      <c r="J21" s="1">
        <f t="shared" si="7"/>
        <v>3.0998437294880488E-2</v>
      </c>
      <c r="K21" s="1">
        <f t="shared" si="8"/>
        <v>1.5826202556597776E-2</v>
      </c>
      <c r="L21" s="18">
        <f t="shared" si="9"/>
        <v>21.599458556874076</v>
      </c>
      <c r="M21" s="19">
        <f t="shared" si="10"/>
        <v>21.306129824970554</v>
      </c>
      <c r="N21" s="19">
        <f t="shared" si="1"/>
        <v>21.012886063241055</v>
      </c>
      <c r="O21" s="19">
        <f t="shared" si="1"/>
        <v>20.719812168025381</v>
      </c>
      <c r="P21" s="19">
        <f t="shared" si="1"/>
        <v>20.42699288810179</v>
      </c>
      <c r="Q21" s="19">
        <f t="shared" si="1"/>
        <v>20.134512751173329</v>
      </c>
      <c r="R21" s="19">
        <f t="shared" si="1"/>
        <v>20</v>
      </c>
      <c r="S21" s="19">
        <f t="shared" si="1"/>
        <v>20</v>
      </c>
      <c r="T21" s="19">
        <f t="shared" si="1"/>
        <v>20</v>
      </c>
      <c r="U21" s="19">
        <f t="shared" si="1"/>
        <v>20</v>
      </c>
      <c r="V21" s="19">
        <f t="shared" si="1"/>
        <v>20</v>
      </c>
      <c r="W21" s="19">
        <f t="shared" si="1"/>
        <v>20</v>
      </c>
      <c r="X21" s="19">
        <f t="shared" si="1"/>
        <v>20</v>
      </c>
      <c r="Y21" s="19">
        <f t="shared" si="1"/>
        <v>20</v>
      </c>
      <c r="Z21" s="19">
        <f t="shared" si="1"/>
        <v>20</v>
      </c>
      <c r="AA21" s="19">
        <f t="shared" si="1"/>
        <v>20</v>
      </c>
      <c r="AB21" s="19">
        <f t="shared" si="1"/>
        <v>20</v>
      </c>
      <c r="AC21" s="19">
        <f t="shared" si="1"/>
        <v>20</v>
      </c>
      <c r="AD21" s="19">
        <f t="shared" si="1"/>
        <v>20</v>
      </c>
      <c r="AE21" s="19">
        <f t="shared" si="1"/>
        <v>20</v>
      </c>
      <c r="AF21" s="19">
        <f t="shared" si="1"/>
        <v>20</v>
      </c>
      <c r="AG21" s="19">
        <f t="shared" ref="AG21:BS27" si="13">IF((1-ERF(AG$10/SQRT(4*$F$4/($E$4*$C$4)*2*$D$4/$B$4)))*$L21&lt;20,20,(1-ERF(AG$10/SQRT(4*$F$4/($E$4*$C$4)*2*$D$4/$B$4)))*$L21)</f>
        <v>20</v>
      </c>
      <c r="AH21" s="19">
        <f t="shared" si="13"/>
        <v>20</v>
      </c>
      <c r="AI21" s="19">
        <f t="shared" si="13"/>
        <v>20</v>
      </c>
      <c r="AJ21" s="19">
        <f t="shared" si="13"/>
        <v>20</v>
      </c>
      <c r="AK21" s="19">
        <f t="shared" si="13"/>
        <v>20</v>
      </c>
      <c r="AL21" s="19">
        <f t="shared" si="13"/>
        <v>20</v>
      </c>
      <c r="AM21" s="19">
        <f t="shared" si="13"/>
        <v>20</v>
      </c>
      <c r="AN21" s="19">
        <f t="shared" si="13"/>
        <v>20</v>
      </c>
      <c r="AO21" s="19">
        <f t="shared" si="13"/>
        <v>20</v>
      </c>
      <c r="AP21" s="19">
        <f t="shared" si="13"/>
        <v>20</v>
      </c>
      <c r="AQ21" s="19">
        <f t="shared" si="13"/>
        <v>20</v>
      </c>
      <c r="AR21" s="19">
        <f t="shared" si="13"/>
        <v>20</v>
      </c>
      <c r="AS21" s="19">
        <f t="shared" si="13"/>
        <v>20</v>
      </c>
      <c r="AT21" s="19">
        <f t="shared" si="13"/>
        <v>20</v>
      </c>
      <c r="AU21" s="19">
        <f t="shared" si="13"/>
        <v>20</v>
      </c>
      <c r="AV21" s="19">
        <f t="shared" si="13"/>
        <v>20</v>
      </c>
      <c r="AW21" s="19">
        <f t="shared" si="13"/>
        <v>20</v>
      </c>
      <c r="AX21" s="19">
        <f t="shared" si="13"/>
        <v>20</v>
      </c>
      <c r="AY21" s="19">
        <f t="shared" si="13"/>
        <v>20</v>
      </c>
      <c r="AZ21" s="19">
        <f t="shared" si="13"/>
        <v>20</v>
      </c>
      <c r="BA21" s="19">
        <f t="shared" si="13"/>
        <v>20</v>
      </c>
      <c r="BB21" s="19">
        <f t="shared" si="13"/>
        <v>20</v>
      </c>
      <c r="BC21" s="19">
        <f t="shared" si="13"/>
        <v>20</v>
      </c>
      <c r="BD21" s="19">
        <f t="shared" si="13"/>
        <v>20</v>
      </c>
      <c r="BE21" s="19">
        <f t="shared" si="13"/>
        <v>20</v>
      </c>
      <c r="BF21" s="19">
        <f t="shared" si="13"/>
        <v>20</v>
      </c>
      <c r="BG21" s="19">
        <f t="shared" si="13"/>
        <v>20</v>
      </c>
      <c r="BH21" s="19">
        <f t="shared" si="13"/>
        <v>20</v>
      </c>
      <c r="BI21" s="19">
        <f t="shared" si="13"/>
        <v>20</v>
      </c>
      <c r="BJ21" s="19">
        <f t="shared" si="13"/>
        <v>20</v>
      </c>
      <c r="BK21" s="19">
        <f t="shared" si="13"/>
        <v>20</v>
      </c>
      <c r="BL21" s="19">
        <f t="shared" si="13"/>
        <v>20</v>
      </c>
      <c r="BM21" s="19">
        <f t="shared" si="13"/>
        <v>20</v>
      </c>
      <c r="BN21" s="19">
        <f t="shared" si="13"/>
        <v>20</v>
      </c>
      <c r="BO21" s="19">
        <f t="shared" si="13"/>
        <v>20</v>
      </c>
      <c r="BP21" s="19">
        <f t="shared" si="13"/>
        <v>20</v>
      </c>
      <c r="BQ21" s="19">
        <f t="shared" si="13"/>
        <v>20</v>
      </c>
      <c r="BR21" s="19">
        <f t="shared" si="13"/>
        <v>20</v>
      </c>
      <c r="BS21" s="19">
        <f t="shared" si="13"/>
        <v>20</v>
      </c>
    </row>
    <row r="22" spans="2:71" x14ac:dyDescent="0.4">
      <c r="B22" s="4">
        <f t="shared" si="11"/>
        <v>-1.2009999999999992</v>
      </c>
      <c r="C22" s="2">
        <f t="shared" si="3"/>
        <v>-1.2009999999999992</v>
      </c>
      <c r="E22" s="2">
        <f t="shared" si="4"/>
        <v>-0.5823463473053867</v>
      </c>
      <c r="F22" s="2">
        <f t="shared" si="5"/>
        <v>-6.3768373652694574</v>
      </c>
      <c r="G22" s="2">
        <f t="shared" si="6"/>
        <v>6.2366896921582204E-2</v>
      </c>
      <c r="J22" s="1">
        <f t="shared" si="7"/>
        <v>6.2366896921582204E-2</v>
      </c>
      <c r="K22" s="1">
        <f t="shared" si="8"/>
        <v>3.1841319422589928E-2</v>
      </c>
      <c r="L22" s="18">
        <f t="shared" si="9"/>
        <v>23.218009540222297</v>
      </c>
      <c r="M22" s="19">
        <f t="shared" si="10"/>
        <v>22.902700280139488</v>
      </c>
      <c r="N22" s="19">
        <f t="shared" si="1"/>
        <v>22.587482357453212</v>
      </c>
      <c r="O22" s="19">
        <f t="shared" si="1"/>
        <v>22.272447030193025</v>
      </c>
      <c r="P22" s="19">
        <f t="shared" si="1"/>
        <v>21.957685397769453</v>
      </c>
      <c r="Q22" s="19">
        <f t="shared" si="1"/>
        <v>21.643288321951584</v>
      </c>
      <c r="R22" s="19">
        <f t="shared" si="1"/>
        <v>21.329346348188498</v>
      </c>
      <c r="S22" s="19">
        <f t="shared" si="1"/>
        <v>21.015949627388117</v>
      </c>
      <c r="T22" s="19">
        <f t="shared" si="1"/>
        <v>20.703187838266061</v>
      </c>
      <c r="U22" s="19">
        <f t="shared" si="1"/>
        <v>20.391150110375957</v>
      </c>
      <c r="V22" s="19">
        <f t="shared" si="1"/>
        <v>20.079924947931307</v>
      </c>
      <c r="W22" s="19">
        <f t="shared" si="1"/>
        <v>20</v>
      </c>
      <c r="X22" s="19">
        <f t="shared" si="1"/>
        <v>20</v>
      </c>
      <c r="Y22" s="19">
        <f t="shared" si="1"/>
        <v>20</v>
      </c>
      <c r="Z22" s="19">
        <f t="shared" si="1"/>
        <v>20</v>
      </c>
      <c r="AA22" s="19">
        <f t="shared" si="1"/>
        <v>20</v>
      </c>
      <c r="AB22" s="19">
        <f t="shared" si="1"/>
        <v>20</v>
      </c>
      <c r="AC22" s="19">
        <f t="shared" si="1"/>
        <v>20</v>
      </c>
      <c r="AD22" s="19">
        <f t="shared" si="1"/>
        <v>20</v>
      </c>
      <c r="AE22" s="19">
        <f t="shared" si="1"/>
        <v>20</v>
      </c>
      <c r="AF22" s="19">
        <f t="shared" si="1"/>
        <v>20</v>
      </c>
      <c r="AG22" s="19">
        <f t="shared" si="13"/>
        <v>20</v>
      </c>
      <c r="AH22" s="19">
        <f t="shared" si="13"/>
        <v>20</v>
      </c>
      <c r="AI22" s="19">
        <f t="shared" si="13"/>
        <v>20</v>
      </c>
      <c r="AJ22" s="19">
        <f t="shared" si="13"/>
        <v>20</v>
      </c>
      <c r="AK22" s="19">
        <f t="shared" si="13"/>
        <v>20</v>
      </c>
      <c r="AL22" s="19">
        <f t="shared" si="13"/>
        <v>20</v>
      </c>
      <c r="AM22" s="19">
        <f t="shared" si="13"/>
        <v>20</v>
      </c>
      <c r="AN22" s="19">
        <f t="shared" si="13"/>
        <v>20</v>
      </c>
      <c r="AO22" s="19">
        <f t="shared" si="13"/>
        <v>20</v>
      </c>
      <c r="AP22" s="19">
        <f t="shared" si="13"/>
        <v>20</v>
      </c>
      <c r="AQ22" s="19">
        <f t="shared" si="13"/>
        <v>20</v>
      </c>
      <c r="AR22" s="19">
        <f t="shared" si="13"/>
        <v>20</v>
      </c>
      <c r="AS22" s="19">
        <f t="shared" si="13"/>
        <v>20</v>
      </c>
      <c r="AT22" s="19">
        <f t="shared" si="13"/>
        <v>20</v>
      </c>
      <c r="AU22" s="19">
        <f t="shared" si="13"/>
        <v>20</v>
      </c>
      <c r="AV22" s="19">
        <f t="shared" si="13"/>
        <v>20</v>
      </c>
      <c r="AW22" s="19">
        <f t="shared" si="13"/>
        <v>20</v>
      </c>
      <c r="AX22" s="19">
        <f t="shared" si="13"/>
        <v>20</v>
      </c>
      <c r="AY22" s="19">
        <f t="shared" si="13"/>
        <v>20</v>
      </c>
      <c r="AZ22" s="19">
        <f t="shared" si="13"/>
        <v>20</v>
      </c>
      <c r="BA22" s="19">
        <f t="shared" si="13"/>
        <v>20</v>
      </c>
      <c r="BB22" s="19">
        <f t="shared" si="13"/>
        <v>20</v>
      </c>
      <c r="BC22" s="19">
        <f t="shared" si="13"/>
        <v>20</v>
      </c>
      <c r="BD22" s="19">
        <f t="shared" si="13"/>
        <v>20</v>
      </c>
      <c r="BE22" s="19">
        <f t="shared" si="13"/>
        <v>20</v>
      </c>
      <c r="BF22" s="19">
        <f t="shared" si="13"/>
        <v>20</v>
      </c>
      <c r="BG22" s="19">
        <f t="shared" si="13"/>
        <v>20</v>
      </c>
      <c r="BH22" s="19">
        <f t="shared" si="13"/>
        <v>20</v>
      </c>
      <c r="BI22" s="19">
        <f t="shared" si="13"/>
        <v>20</v>
      </c>
      <c r="BJ22" s="19">
        <f t="shared" si="13"/>
        <v>20</v>
      </c>
      <c r="BK22" s="19">
        <f t="shared" si="13"/>
        <v>20</v>
      </c>
      <c r="BL22" s="19">
        <f t="shared" si="13"/>
        <v>20</v>
      </c>
      <c r="BM22" s="19">
        <f t="shared" si="13"/>
        <v>20</v>
      </c>
      <c r="BN22" s="19">
        <f t="shared" si="13"/>
        <v>20</v>
      </c>
      <c r="BO22" s="19">
        <f t="shared" si="13"/>
        <v>20</v>
      </c>
      <c r="BP22" s="19">
        <f t="shared" si="13"/>
        <v>20</v>
      </c>
      <c r="BQ22" s="19">
        <f t="shared" si="13"/>
        <v>20</v>
      </c>
      <c r="BR22" s="19">
        <f t="shared" si="13"/>
        <v>20</v>
      </c>
      <c r="BS22" s="19">
        <f t="shared" si="13"/>
        <v>20</v>
      </c>
    </row>
    <row r="23" spans="2:71" x14ac:dyDescent="0.4">
      <c r="B23" s="4">
        <f t="shared" si="11"/>
        <v>-1.1009999999999991</v>
      </c>
      <c r="C23" s="2">
        <f t="shared" si="3"/>
        <v>-1.1009999999999991</v>
      </c>
      <c r="E23" s="2">
        <f t="shared" si="4"/>
        <v>-0.29262179640718294</v>
      </c>
      <c r="F23" s="2">
        <f t="shared" si="5"/>
        <v>-6.0871128143712543</v>
      </c>
      <c r="G23" s="2">
        <f t="shared" si="6"/>
        <v>0.13176242898906251</v>
      </c>
      <c r="J23" s="1">
        <f t="shared" si="7"/>
        <v>0.13176242898906251</v>
      </c>
      <c r="K23" s="1">
        <f t="shared" si="8"/>
        <v>6.7271097271559208E-2</v>
      </c>
      <c r="L23" s="18">
        <f t="shared" si="9"/>
        <v>26.798682866373866</v>
      </c>
      <c r="M23" s="19">
        <f t="shared" si="10"/>
        <v>26.434746722271939</v>
      </c>
      <c r="N23" s="19">
        <f t="shared" si="1"/>
        <v>26.070916001587957</v>
      </c>
      <c r="O23" s="19">
        <f t="shared" si="1"/>
        <v>25.707296036132934</v>
      </c>
      <c r="P23" s="19">
        <f t="shared" si="1"/>
        <v>25.343991974636683</v>
      </c>
      <c r="Q23" s="19">
        <f t="shared" si="1"/>
        <v>24.981108691538605</v>
      </c>
      <c r="R23" s="19">
        <f t="shared" si="1"/>
        <v>24.618750696175326</v>
      </c>
      <c r="S23" s="19">
        <f t="shared" si="1"/>
        <v>24.25702204249632</v>
      </c>
      <c r="T23" s="19">
        <f t="shared" si="1"/>
        <v>23.896026239437422</v>
      </c>
      <c r="U23" s="19">
        <f t="shared" si="1"/>
        <v>23.535866162080911</v>
      </c>
      <c r="V23" s="19">
        <f t="shared" si="1"/>
        <v>23.176643963729191</v>
      </c>
      <c r="W23" s="19">
        <f t="shared" si="1"/>
        <v>22.818460989017364</v>
      </c>
      <c r="X23" s="19">
        <f t="shared" si="1"/>
        <v>22.461417688187687</v>
      </c>
      <c r="Y23" s="19">
        <f t="shared" si="1"/>
        <v>22.105613532646807</v>
      </c>
      <c r="Z23" s="19">
        <f t="shared" si="1"/>
        <v>21.751146931923952</v>
      </c>
      <c r="AA23" s="19">
        <f t="shared" si="1"/>
        <v>21.398115152145433</v>
      </c>
      <c r="AB23" s="19">
        <f t="shared" si="1"/>
        <v>21.046614236137913</v>
      </c>
      <c r="AC23" s="19">
        <f t="shared" si="1"/>
        <v>20.696738925269496</v>
      </c>
      <c r="AD23" s="19">
        <f t="shared" si="1"/>
        <v>20.348582583134313</v>
      </c>
      <c r="AE23" s="19">
        <f t="shared" si="1"/>
        <v>20.002237121182667</v>
      </c>
      <c r="AF23" s="19">
        <f t="shared" si="1"/>
        <v>20</v>
      </c>
      <c r="AG23" s="19">
        <f t="shared" si="13"/>
        <v>20</v>
      </c>
      <c r="AH23" s="19">
        <f t="shared" si="13"/>
        <v>20</v>
      </c>
      <c r="AI23" s="19">
        <f t="shared" si="13"/>
        <v>20</v>
      </c>
      <c r="AJ23" s="19">
        <f t="shared" si="13"/>
        <v>20</v>
      </c>
      <c r="AK23" s="19">
        <f t="shared" si="13"/>
        <v>20</v>
      </c>
      <c r="AL23" s="19">
        <f t="shared" si="13"/>
        <v>20</v>
      </c>
      <c r="AM23" s="19">
        <f t="shared" si="13"/>
        <v>20</v>
      </c>
      <c r="AN23" s="19">
        <f t="shared" si="13"/>
        <v>20</v>
      </c>
      <c r="AO23" s="19">
        <f t="shared" si="13"/>
        <v>20</v>
      </c>
      <c r="AP23" s="19">
        <f t="shared" si="13"/>
        <v>20</v>
      </c>
      <c r="AQ23" s="19">
        <f t="shared" si="13"/>
        <v>20</v>
      </c>
      <c r="AR23" s="19">
        <f t="shared" si="13"/>
        <v>20</v>
      </c>
      <c r="AS23" s="19">
        <f t="shared" si="13"/>
        <v>20</v>
      </c>
      <c r="AT23" s="19">
        <f t="shared" si="13"/>
        <v>20</v>
      </c>
      <c r="AU23" s="19">
        <f t="shared" si="13"/>
        <v>20</v>
      </c>
      <c r="AV23" s="19">
        <f t="shared" si="13"/>
        <v>20</v>
      </c>
      <c r="AW23" s="19">
        <f t="shared" si="13"/>
        <v>20</v>
      </c>
      <c r="AX23" s="19">
        <f t="shared" si="13"/>
        <v>20</v>
      </c>
      <c r="AY23" s="19">
        <f t="shared" si="13"/>
        <v>20</v>
      </c>
      <c r="AZ23" s="19">
        <f t="shared" si="13"/>
        <v>20</v>
      </c>
      <c r="BA23" s="19">
        <f t="shared" si="13"/>
        <v>20</v>
      </c>
      <c r="BB23" s="19">
        <f t="shared" si="13"/>
        <v>20</v>
      </c>
      <c r="BC23" s="19">
        <f t="shared" si="13"/>
        <v>20</v>
      </c>
      <c r="BD23" s="19">
        <f t="shared" si="13"/>
        <v>20</v>
      </c>
      <c r="BE23" s="19">
        <f t="shared" si="13"/>
        <v>20</v>
      </c>
      <c r="BF23" s="19">
        <f t="shared" si="13"/>
        <v>20</v>
      </c>
      <c r="BG23" s="19">
        <f t="shared" si="13"/>
        <v>20</v>
      </c>
      <c r="BH23" s="19">
        <f t="shared" si="13"/>
        <v>20</v>
      </c>
      <c r="BI23" s="19">
        <f t="shared" si="13"/>
        <v>20</v>
      </c>
      <c r="BJ23" s="19">
        <f t="shared" si="13"/>
        <v>20</v>
      </c>
      <c r="BK23" s="19">
        <f t="shared" si="13"/>
        <v>20</v>
      </c>
      <c r="BL23" s="19">
        <f t="shared" si="13"/>
        <v>20</v>
      </c>
      <c r="BM23" s="19">
        <f t="shared" si="13"/>
        <v>20</v>
      </c>
      <c r="BN23" s="19">
        <f t="shared" si="13"/>
        <v>20</v>
      </c>
      <c r="BO23" s="19">
        <f t="shared" si="13"/>
        <v>20</v>
      </c>
      <c r="BP23" s="19">
        <f t="shared" si="13"/>
        <v>20</v>
      </c>
      <c r="BQ23" s="19">
        <f t="shared" si="13"/>
        <v>20</v>
      </c>
      <c r="BR23" s="19">
        <f t="shared" si="13"/>
        <v>20</v>
      </c>
      <c r="BS23" s="19">
        <f t="shared" si="13"/>
        <v>20</v>
      </c>
    </row>
    <row r="24" spans="2:71" x14ac:dyDescent="0.4">
      <c r="B24" s="4">
        <f t="shared" si="11"/>
        <v>-1.000999999999999</v>
      </c>
      <c r="C24" s="2">
        <f t="shared" si="3"/>
        <v>-1.000999999999999</v>
      </c>
      <c r="E24" s="2">
        <f t="shared" si="4"/>
        <v>-2.8972455089791432E-3</v>
      </c>
      <c r="F24" s="2">
        <f t="shared" si="5"/>
        <v>-5.7973882634730503</v>
      </c>
      <c r="G24" s="2">
        <f t="shared" si="6"/>
        <v>0.33820405986734092</v>
      </c>
      <c r="H24" s="15"/>
      <c r="J24" s="1">
        <f t="shared" si="7"/>
        <v>0.33820405986734092</v>
      </c>
      <c r="K24" s="1">
        <f t="shared" si="8"/>
        <v>0.17266954156454337</v>
      </c>
      <c r="L24" s="18">
        <f t="shared" si="9"/>
        <v>37.450666057082472</v>
      </c>
      <c r="M24" s="19">
        <f t="shared" si="10"/>
        <v>36.942071994201662</v>
      </c>
      <c r="N24" s="19">
        <f t="shared" si="1"/>
        <v>36.43362525860703</v>
      </c>
      <c r="O24" s="19">
        <f t="shared" si="1"/>
        <v>35.925473049565774</v>
      </c>
      <c r="P24" s="19">
        <f t="shared" si="1"/>
        <v>35.417762310492471</v>
      </c>
      <c r="Q24" s="19">
        <f t="shared" si="1"/>
        <v>34.910639601485883</v>
      </c>
      <c r="R24" s="19">
        <f t="shared" si="1"/>
        <v>34.404250972420392</v>
      </c>
      <c r="S24" s="19">
        <f t="shared" si="1"/>
        <v>33.898741836775194</v>
      </c>
      <c r="T24" s="19">
        <f t="shared" si="1"/>
        <v>33.394256846382959</v>
      </c>
      <c r="U24" s="19">
        <f t="shared" si="1"/>
        <v>32.890939767277686</v>
      </c>
      <c r="V24" s="19">
        <f t="shared" si="1"/>
        <v>32.388933356819294</v>
      </c>
      <c r="W24" s="19">
        <f t="shared" si="1"/>
        <v>31.888379242270002</v>
      </c>
      <c r="X24" s="19">
        <f t="shared" si="1"/>
        <v>31.389417800994512</v>
      </c>
      <c r="Y24" s="19">
        <f t="shared" si="1"/>
        <v>30.892188042452773</v>
      </c>
      <c r="Z24" s="19">
        <f t="shared" si="1"/>
        <v>30.396827492150582</v>
      </c>
      <c r="AA24" s="19">
        <f t="shared" si="1"/>
        <v>29.90347207770921</v>
      </c>
      <c r="AB24" s="19">
        <f t="shared" si="1"/>
        <v>29.412256017211181</v>
      </c>
      <c r="AC24" s="19">
        <f t="shared" si="1"/>
        <v>28.923311709974634</v>
      </c>
      <c r="AD24" s="19">
        <f t="shared" si="1"/>
        <v>28.436769629903953</v>
      </c>
      <c r="AE24" s="19">
        <f t="shared" si="1"/>
        <v>27.952758221559233</v>
      </c>
      <c r="AF24" s="19">
        <f t="shared" si="1"/>
        <v>27.471403799081838</v>
      </c>
      <c r="AG24" s="19">
        <f t="shared" si="13"/>
        <v>26.992830448107416</v>
      </c>
      <c r="AH24" s="19">
        <f t="shared" si="13"/>
        <v>26.517159930792353</v>
      </c>
      <c r="AI24" s="19">
        <f t="shared" si="13"/>
        <v>26.044511594073022</v>
      </c>
      <c r="AJ24" s="19">
        <f t="shared" si="13"/>
        <v>25.57500228127137</v>
      </c>
      <c r="AK24" s="19">
        <f t="shared" si="13"/>
        <v>25.108746247153427</v>
      </c>
      <c r="AL24" s="19">
        <f t="shared" si="13"/>
        <v>24.645855076541235</v>
      </c>
      <c r="AM24" s="19">
        <f t="shared" si="13"/>
        <v>24.186437606571289</v>
      </c>
      <c r="AN24" s="19">
        <f t="shared" si="13"/>
        <v>23.730599852685987</v>
      </c>
      <c r="AO24" s="19">
        <f t="shared" si="13"/>
        <v>23.278444938437438</v>
      </c>
      <c r="AP24" s="19">
        <f t="shared" si="13"/>
        <v>22.830073029175669</v>
      </c>
      <c r="AQ24" s="19">
        <f t="shared" si="13"/>
        <v>22.385581269686114</v>
      </c>
      <c r="AR24" s="19">
        <f t="shared" si="13"/>
        <v>21.945063725833862</v>
      </c>
      <c r="AS24" s="19">
        <f t="shared" si="13"/>
        <v>21.508611330264618</v>
      </c>
      <c r="AT24" s="19">
        <f t="shared" si="13"/>
        <v>21.076311832205167</v>
      </c>
      <c r="AU24" s="19">
        <f t="shared" si="13"/>
        <v>20.648249751398286</v>
      </c>
      <c r="AV24" s="19">
        <f t="shared" si="13"/>
        <v>20.224506336199862</v>
      </c>
      <c r="AW24" s="19">
        <f t="shared" si="13"/>
        <v>20</v>
      </c>
      <c r="AX24" s="19">
        <f t="shared" si="13"/>
        <v>20</v>
      </c>
      <c r="AY24" s="19">
        <f t="shared" si="13"/>
        <v>20</v>
      </c>
      <c r="AZ24" s="19">
        <f t="shared" si="13"/>
        <v>20</v>
      </c>
      <c r="BA24" s="19">
        <f t="shared" si="13"/>
        <v>20</v>
      </c>
      <c r="BB24" s="19">
        <f t="shared" si="13"/>
        <v>20</v>
      </c>
      <c r="BC24" s="19">
        <f t="shared" si="13"/>
        <v>20</v>
      </c>
      <c r="BD24" s="19">
        <f t="shared" si="13"/>
        <v>20</v>
      </c>
      <c r="BE24" s="19">
        <f t="shared" si="13"/>
        <v>20</v>
      </c>
      <c r="BF24" s="19">
        <f t="shared" si="13"/>
        <v>20</v>
      </c>
      <c r="BG24" s="19">
        <f t="shared" si="13"/>
        <v>20</v>
      </c>
      <c r="BH24" s="19">
        <f t="shared" si="13"/>
        <v>20</v>
      </c>
      <c r="BI24" s="19">
        <f t="shared" si="13"/>
        <v>20</v>
      </c>
      <c r="BJ24" s="19">
        <f t="shared" si="13"/>
        <v>20</v>
      </c>
      <c r="BK24" s="19">
        <f t="shared" si="13"/>
        <v>20</v>
      </c>
      <c r="BL24" s="19">
        <f t="shared" si="13"/>
        <v>20</v>
      </c>
      <c r="BM24" s="19">
        <f t="shared" si="13"/>
        <v>20</v>
      </c>
      <c r="BN24" s="19">
        <f t="shared" si="13"/>
        <v>20</v>
      </c>
      <c r="BO24" s="19">
        <f t="shared" si="13"/>
        <v>20</v>
      </c>
      <c r="BP24" s="19">
        <f t="shared" si="13"/>
        <v>20</v>
      </c>
      <c r="BQ24" s="19">
        <f t="shared" si="13"/>
        <v>20</v>
      </c>
      <c r="BR24" s="19">
        <f t="shared" si="13"/>
        <v>20</v>
      </c>
      <c r="BS24" s="19">
        <f t="shared" si="13"/>
        <v>20</v>
      </c>
    </row>
    <row r="25" spans="2:71" x14ac:dyDescent="0.4">
      <c r="B25" s="4">
        <f t="shared" si="11"/>
        <v>-0.90099999999999902</v>
      </c>
      <c r="C25" s="2">
        <f t="shared" si="3"/>
        <v>-0.90099999999999902</v>
      </c>
      <c r="E25" s="2">
        <f t="shared" si="4"/>
        <v>0.28682730538922435</v>
      </c>
      <c r="F25" s="2">
        <f t="shared" si="5"/>
        <v>-5.5076637125748462</v>
      </c>
      <c r="H25" s="15">
        <f t="shared" ref="H25:H44" si="14">(((C25+1)*EXP(E25))*(BESSELK(E25,0)+BESSELK(E25,1)))+(((1-C25)*EXP(F25))*(BESSELK(-F25,0)-BESSELK(-F25,1)))</f>
        <v>0.61048555442534846</v>
      </c>
      <c r="J25" s="1">
        <f t="shared" si="7"/>
        <v>0.61048555442534846</v>
      </c>
      <c r="K25" s="1">
        <f t="shared" si="8"/>
        <v>0.3116824229009803</v>
      </c>
      <c r="L25" s="18">
        <f t="shared" si="9"/>
        <v>51.499857060049322</v>
      </c>
      <c r="M25" s="19">
        <f t="shared" si="10"/>
        <v>50.800469724720529</v>
      </c>
      <c r="N25" s="19">
        <f t="shared" si="1"/>
        <v>50.101284984832034</v>
      </c>
      <c r="O25" s="19">
        <f t="shared" si="1"/>
        <v>49.402505259780284</v>
      </c>
      <c r="P25" s="19">
        <f t="shared" si="1"/>
        <v>48.704332617128912</v>
      </c>
      <c r="Q25" s="19">
        <f t="shared" si="1"/>
        <v>48.006968597329184</v>
      </c>
      <c r="R25" s="19">
        <f t="shared" si="1"/>
        <v>47.310614039203102</v>
      </c>
      <c r="S25" s="19">
        <f t="shared" si="1"/>
        <v>46.61546890644108</v>
      </c>
      <c r="T25" s="19">
        <f t="shared" si="1"/>
        <v>45.92173211536398</v>
      </c>
      <c r="U25" s="19">
        <f t="shared" si="1"/>
        <v>45.229601364196711</v>
      </c>
      <c r="V25" s="19">
        <f t="shared" si="1"/>
        <v>44.539272964097499</v>
      </c>
      <c r="W25" s="19">
        <f t="shared" si="1"/>
        <v>43.850941672183581</v>
      </c>
      <c r="X25" s="19">
        <f t="shared" si="1"/>
        <v>43.164800526789875</v>
      </c>
      <c r="Y25" s="19">
        <f t="shared" si="1"/>
        <v>42.481040685192617</v>
      </c>
      <c r="Z25" s="19">
        <f t="shared" si="1"/>
        <v>41.799851264025413</v>
      </c>
      <c r="AA25" s="19">
        <f t="shared" si="1"/>
        <v>41.121419182609145</v>
      </c>
      <c r="AB25" s="19">
        <f t="shared" si="1"/>
        <v>40.445929009411948</v>
      </c>
      <c r="AC25" s="19">
        <f t="shared" si="1"/>
        <v>39.773562811848826</v>
      </c>
      <c r="AD25" s="19">
        <f t="shared" si="1"/>
        <v>39.104500009623962</v>
      </c>
      <c r="AE25" s="19">
        <f t="shared" si="1"/>
        <v>38.438917231811864</v>
      </c>
      <c r="AF25" s="19">
        <f t="shared" si="1"/>
        <v>37.77698817786596</v>
      </c>
      <c r="AG25" s="19">
        <f t="shared" si="13"/>
        <v>37.118883482735434</v>
      </c>
      <c r="AH25" s="19">
        <f t="shared" si="13"/>
        <v>36.464770586263384</v>
      </c>
      <c r="AI25" s="19">
        <f t="shared" si="13"/>
        <v>35.814813607030644</v>
      </c>
      <c r="AJ25" s="19">
        <f t="shared" si="13"/>
        <v>35.169173220801135</v>
      </c>
      <c r="AK25" s="19">
        <f t="shared" si="13"/>
        <v>34.528006543715598</v>
      </c>
      <c r="AL25" s="19">
        <f t="shared" si="13"/>
        <v>33.891467020371699</v>
      </c>
      <c r="AM25" s="19">
        <f t="shared" si="13"/>
        <v>33.259704316918601</v>
      </c>
      <c r="AN25" s="19">
        <f t="shared" si="13"/>
        <v>32.632864219284947</v>
      </c>
      <c r="AO25" s="19">
        <f t="shared" si="13"/>
        <v>32.011088536649382</v>
      </c>
      <c r="AP25" s="19">
        <f t="shared" si="13"/>
        <v>31.394515010252626</v>
      </c>
      <c r="AQ25" s="19">
        <f t="shared" si="13"/>
        <v>30.783277227640404</v>
      </c>
      <c r="AR25" s="19">
        <f t="shared" si="13"/>
        <v>30.177504542416166</v>
      </c>
      <c r="AS25" s="19">
        <f t="shared" si="13"/>
        <v>29.577321999572412</v>
      </c>
      <c r="AT25" s="19">
        <f t="shared" si="13"/>
        <v>28.982850266459334</v>
      </c>
      <c r="AU25" s="19">
        <f t="shared" si="13"/>
        <v>28.394205569438988</v>
      </c>
      <c r="AV25" s="19">
        <f t="shared" si="13"/>
        <v>27.811499636262962</v>
      </c>
      <c r="AW25" s="19">
        <f t="shared" si="13"/>
        <v>27.234839644201521</v>
      </c>
      <c r="AX25" s="19">
        <f t="shared" si="13"/>
        <v>26.664328173941595</v>
      </c>
      <c r="AY25" s="19">
        <f t="shared" si="13"/>
        <v>26.100063169261016</v>
      </c>
      <c r="AZ25" s="19">
        <f t="shared" si="13"/>
        <v>25.542137902476522</v>
      </c>
      <c r="BA25" s="19">
        <f t="shared" si="13"/>
        <v>24.990640945652675</v>
      </c>
      <c r="BB25" s="19">
        <f t="shared" si="13"/>
        <v>24.445656147549432</v>
      </c>
      <c r="BC25" s="19">
        <f t="shared" si="13"/>
        <v>23.907262616276213</v>
      </c>
      <c r="BD25" s="19">
        <f t="shared" si="13"/>
        <v>23.375534707610896</v>
      </c>
      <c r="BE25" s="19">
        <f t="shared" si="13"/>
        <v>22.850542018932824</v>
      </c>
      <c r="BF25" s="19">
        <f t="shared" si="13"/>
        <v>22.332349388709954</v>
      </c>
      <c r="BG25" s="19">
        <f t="shared" si="13"/>
        <v>21.82101690147115</v>
      </c>
      <c r="BH25" s="19">
        <f t="shared" si="13"/>
        <v>21.316599898186467</v>
      </c>
      <c r="BI25" s="19">
        <f t="shared" si="13"/>
        <v>20.819148991969492</v>
      </c>
      <c r="BJ25" s="19">
        <f t="shared" si="13"/>
        <v>20.328710089007949</v>
      </c>
      <c r="BK25" s="19">
        <f t="shared" si="13"/>
        <v>20</v>
      </c>
      <c r="BL25" s="19">
        <f t="shared" si="13"/>
        <v>20</v>
      </c>
      <c r="BM25" s="19">
        <f t="shared" si="13"/>
        <v>20</v>
      </c>
      <c r="BN25" s="19">
        <f t="shared" si="13"/>
        <v>20</v>
      </c>
      <c r="BO25" s="19">
        <f t="shared" si="13"/>
        <v>20</v>
      </c>
      <c r="BP25" s="19">
        <f t="shared" si="13"/>
        <v>20</v>
      </c>
      <c r="BQ25" s="19">
        <f t="shared" si="13"/>
        <v>20</v>
      </c>
      <c r="BR25" s="19">
        <f t="shared" si="13"/>
        <v>20</v>
      </c>
      <c r="BS25" s="19">
        <f t="shared" si="13"/>
        <v>20</v>
      </c>
    </row>
    <row r="26" spans="2:71" x14ac:dyDescent="0.4">
      <c r="B26" s="4">
        <f t="shared" si="11"/>
        <v>-0.80099999999999905</v>
      </c>
      <c r="C26" s="2">
        <f t="shared" si="3"/>
        <v>-0.80099999999999905</v>
      </c>
      <c r="E26" s="2">
        <f t="shared" si="4"/>
        <v>0.57655185628742778</v>
      </c>
      <c r="F26" s="2">
        <f t="shared" si="5"/>
        <v>-5.2179391616766431</v>
      </c>
      <c r="H26" s="15">
        <f t="shared" si="14"/>
        <v>0.77345862101347218</v>
      </c>
      <c r="J26" s="1">
        <f t="shared" si="7"/>
        <v>0.77345862101347218</v>
      </c>
      <c r="K26" s="1">
        <f t="shared" si="8"/>
        <v>0.39488806125486964</v>
      </c>
      <c r="L26" s="18">
        <f t="shared" si="9"/>
        <v>59.908947602733967</v>
      </c>
      <c r="M26" s="19">
        <f t="shared" si="10"/>
        <v>59.095361670303646</v>
      </c>
      <c r="N26" s="19">
        <f t="shared" si="1"/>
        <v>58.282011413859827</v>
      </c>
      <c r="O26" s="19">
        <f t="shared" si="1"/>
        <v>57.469132304600066</v>
      </c>
      <c r="P26" s="19">
        <f t="shared" si="1"/>
        <v>56.656959404440499</v>
      </c>
      <c r="Q26" s="19">
        <f t="shared" si="1"/>
        <v>55.845727162116027</v>
      </c>
      <c r="R26" s="19">
        <f t="shared" si="1"/>
        <v>55.03566921016759</v>
      </c>
      <c r="S26" s="19">
        <f t="shared" si="1"/>
        <v>54.227018163109797</v>
      </c>
      <c r="T26" s="19">
        <f t="shared" si="1"/>
        <v>53.420005417069241</v>
      </c>
      <c r="U26" s="19">
        <f t="shared" si="1"/>
        <v>52.614860951181257</v>
      </c>
      <c r="V26" s="19">
        <f t="shared" si="1"/>
        <v>51.811813131029048</v>
      </c>
      <c r="W26" s="19">
        <f t="shared" si="1"/>
        <v>51.011088514405166</v>
      </c>
      <c r="X26" s="19">
        <f t="shared" si="1"/>
        <v>50.212911659670567</v>
      </c>
      <c r="Y26" s="19">
        <f t="shared" si="1"/>
        <v>49.417504936981217</v>
      </c>
      <c r="Z26" s="19">
        <f t="shared" si="1"/>
        <v>48.625088342646627</v>
      </c>
      <c r="AA26" s="19">
        <f t="shared" si="1"/>
        <v>47.835879316878078</v>
      </c>
      <c r="AB26" s="19">
        <f t="shared" si="1"/>
        <v>47.050092565178034</v>
      </c>
      <c r="AC26" s="19">
        <f t="shared" si="1"/>
        <v>46.267939883614453</v>
      </c>
      <c r="AD26" s="19">
        <f t="shared" si="1"/>
        <v>45.489629988216279</v>
      </c>
      <c r="AE26" s="19">
        <f t="shared" si="1"/>
        <v>44.715368348718272</v>
      </c>
      <c r="AF26" s="19">
        <f t="shared" si="1"/>
        <v>43.945357026874532</v>
      </c>
      <c r="AG26" s="19">
        <f t="shared" si="13"/>
        <v>43.17979451955113</v>
      </c>
      <c r="AH26" s="19">
        <f t="shared" si="13"/>
        <v>42.418875606799126</v>
      </c>
      <c r="AI26" s="19">
        <f t="shared" si="13"/>
        <v>41.662791205099076</v>
      </c>
      <c r="AJ26" s="19">
        <f t="shared" si="13"/>
        <v>40.911728225958534</v>
      </c>
      <c r="AK26" s="19">
        <f t="shared" si="13"/>
        <v>40.165869440033205</v>
      </c>
      <c r="AL26" s="19">
        <f t="shared" si="13"/>
        <v>39.425393346932331</v>
      </c>
      <c r="AM26" s="19">
        <f t="shared" si="13"/>
        <v>38.690474050857354</v>
      </c>
      <c r="AN26" s="19">
        <f t="shared" si="13"/>
        <v>37.961281142212201</v>
      </c>
      <c r="AO26" s="19">
        <f t="shared" si="13"/>
        <v>37.237979585312054</v>
      </c>
      <c r="AP26" s="19">
        <f t="shared" si="13"/>
        <v>36.520729612305999</v>
      </c>
      <c r="AQ26" s="19">
        <f t="shared" si="13"/>
        <v>35.809686623417136</v>
      </c>
      <c r="AR26" s="19">
        <f t="shared" si="13"/>
        <v>35.105001093592257</v>
      </c>
      <c r="AS26" s="19">
        <f t="shared" si="13"/>
        <v>34.406818485640997</v>
      </c>
      <c r="AT26" s="19">
        <f t="shared" si="13"/>
        <v>33.715279169932778</v>
      </c>
      <c r="AU26" s="19">
        <f t="shared" si="13"/>
        <v>33.030518350707595</v>
      </c>
      <c r="AV26" s="19">
        <f t="shared" si="13"/>
        <v>32.352665999044945</v>
      </c>
      <c r="AW26" s="19">
        <f t="shared" si="13"/>
        <v>31.681846792523274</v>
      </c>
      <c r="AX26" s="19">
        <f t="shared" si="13"/>
        <v>31.018180061590254</v>
      </c>
      <c r="AY26" s="19">
        <f t="shared" si="13"/>
        <v>30.361779742652502</v>
      </c>
      <c r="AZ26" s="19">
        <f t="shared" si="13"/>
        <v>29.712754337881762</v>
      </c>
      <c r="BA26" s="19">
        <f t="shared" si="13"/>
        <v>29.071206881722755</v>
      </c>
      <c r="BB26" s="19">
        <f t="shared" si="13"/>
        <v>28.43723491407663</v>
      </c>
      <c r="BC26" s="19">
        <f t="shared" si="13"/>
        <v>27.810930460122727</v>
      </c>
      <c r="BD26" s="19">
        <f t="shared" si="13"/>
        <v>27.192380016730265</v>
      </c>
      <c r="BE26" s="19">
        <f t="shared" si="13"/>
        <v>26.581664545400709</v>
      </c>
      <c r="BF26" s="19">
        <f t="shared" si="13"/>
        <v>25.97885947167115</v>
      </c>
      <c r="BG26" s="19">
        <f t="shared" si="13"/>
        <v>25.384034690898527</v>
      </c>
      <c r="BH26" s="19">
        <f t="shared" si="13"/>
        <v>24.797254580334833</v>
      </c>
      <c r="BI26" s="19">
        <f t="shared" si="13"/>
        <v>24.218578017393384</v>
      </c>
      <c r="BJ26" s="19">
        <f t="shared" si="13"/>
        <v>23.648058403997055</v>
      </c>
      <c r="BK26" s="19">
        <f t="shared" si="13"/>
        <v>20</v>
      </c>
      <c r="BL26" s="19">
        <f t="shared" si="13"/>
        <v>20</v>
      </c>
      <c r="BM26" s="19">
        <f t="shared" si="13"/>
        <v>20</v>
      </c>
      <c r="BN26" s="19">
        <f t="shared" si="13"/>
        <v>20</v>
      </c>
      <c r="BO26" s="19">
        <f t="shared" si="13"/>
        <v>20</v>
      </c>
      <c r="BP26" s="19">
        <f t="shared" si="13"/>
        <v>20</v>
      </c>
      <c r="BQ26" s="19">
        <f t="shared" si="13"/>
        <v>20</v>
      </c>
      <c r="BR26" s="19">
        <f t="shared" si="13"/>
        <v>20</v>
      </c>
      <c r="BS26" s="19">
        <f t="shared" si="13"/>
        <v>20</v>
      </c>
    </row>
    <row r="27" spans="2:71" x14ac:dyDescent="0.4">
      <c r="B27" s="4">
        <f t="shared" si="11"/>
        <v>-0.70099999999999907</v>
      </c>
      <c r="C27" s="2">
        <f t="shared" si="3"/>
        <v>-0.70099999999999907</v>
      </c>
      <c r="E27" s="2">
        <f t="shared" si="4"/>
        <v>0.86627640718563126</v>
      </c>
      <c r="F27" s="2">
        <f t="shared" si="5"/>
        <v>-4.9282146107784399</v>
      </c>
      <c r="H27" s="15">
        <f t="shared" si="14"/>
        <v>0.90530232207297334</v>
      </c>
      <c r="J27" s="1">
        <f t="shared" si="7"/>
        <v>0.90530232207297334</v>
      </c>
      <c r="K27" s="1">
        <f t="shared" si="8"/>
        <v>0.46220065185193815</v>
      </c>
      <c r="L27" s="18">
        <f t="shared" si="9"/>
        <v>66.711823948516539</v>
      </c>
      <c r="M27" s="19">
        <f t="shared" si="10"/>
        <v>65.805852408986368</v>
      </c>
      <c r="N27" s="19">
        <f t="shared" si="1"/>
        <v>64.900143307298109</v>
      </c>
      <c r="O27" s="19">
        <f t="shared" si="1"/>
        <v>63.994958853250225</v>
      </c>
      <c r="P27" s="19">
        <f t="shared" si="1"/>
        <v>63.090560800884369</v>
      </c>
      <c r="Q27" s="19">
        <f t="shared" si="1"/>
        <v>62.187210221432011</v>
      </c>
      <c r="R27" s="19">
        <f t="shared" si="1"/>
        <v>61.285167277248931</v>
      </c>
      <c r="S27" s="19">
        <f t="shared" si="1"/>
        <v>60.384690997064013</v>
      </c>
      <c r="T27" s="19">
        <f t="shared" si="1"/>
        <v>59.486039052865792</v>
      </c>
      <c r="U27" s="19">
        <f t="shared" si="1"/>
        <v>58.58946753874708</v>
      </c>
      <c r="V27" s="19">
        <f t="shared" ref="V27:AK56" si="15">IF((1-ERF(V$10/SQRT(4*$F$4/($E$4*$C$4)*2*$D$4/$B$4)))*$L27&lt;20,20,(1-ERF(V$10/SQRT(4*$F$4/($E$4*$C$4)*2*$D$4/$B$4)))*$L27)</f>
        <v>57.695230752023932</v>
      </c>
      <c r="W27" s="19">
        <f t="shared" si="15"/>
        <v>56.803580976940616</v>
      </c>
      <c r="X27" s="19">
        <f t="shared" si="15"/>
        <v>55.914768271267164</v>
      </c>
      <c r="Y27" s="19">
        <f t="shared" si="15"/>
        <v>55.029040256090063</v>
      </c>
      <c r="Z27" s="19">
        <f t="shared" si="15"/>
        <v>54.146641909090562</v>
      </c>
      <c r="AA27" s="19">
        <f t="shared" si="15"/>
        <v>53.267815361597528</v>
      </c>
      <c r="AB27" s="19">
        <f t="shared" si="15"/>
        <v>52.392799699695004</v>
      </c>
      <c r="AC27" s="19">
        <f t="shared" si="15"/>
        <v>51.521830769655772</v>
      </c>
      <c r="AD27" s="19">
        <f t="shared" si="15"/>
        <v>50.655140987964103</v>
      </c>
      <c r="AE27" s="19">
        <f t="shared" si="15"/>
        <v>49.792959156181702</v>
      </c>
      <c r="AF27" s="19">
        <f t="shared" si="15"/>
        <v>48.935510280901177</v>
      </c>
      <c r="AG27" s="19">
        <f t="shared" si="15"/>
        <v>48.083015399021242</v>
      </c>
      <c r="AH27" s="19">
        <f t="shared" si="15"/>
        <v>47.235691408567909</v>
      </c>
      <c r="AI27" s="19">
        <f t="shared" si="15"/>
        <v>46.393750905274352</v>
      </c>
      <c r="AJ27" s="19">
        <f t="shared" si="15"/>
        <v>45.557402025121668</v>
      </c>
      <c r="AK27" s="19">
        <f t="shared" si="15"/>
        <v>44.726848293030507</v>
      </c>
      <c r="AL27" s="19">
        <f t="shared" si="13"/>
        <v>43.902288477882351</v>
      </c>
      <c r="AM27" s="19">
        <f t="shared" si="13"/>
        <v>43.083916454036547</v>
      </c>
      <c r="AN27" s="19">
        <f t="shared" si="13"/>
        <v>42.27192106949699</v>
      </c>
      <c r="AO27" s="19">
        <f t="shared" si="13"/>
        <v>41.466486020869823</v>
      </c>
      <c r="AP27" s="19">
        <f t="shared" si="13"/>
        <v>40.667789735240618</v>
      </c>
      <c r="AQ27" s="19">
        <f t="shared" si="13"/>
        <v>39.876005259086405</v>
      </c>
      <c r="AR27" s="19">
        <f t="shared" si="13"/>
        <v>39.091300154325076</v>
      </c>
      <c r="AS27" s="19">
        <f t="shared" si="13"/>
        <v>38.313836401591175</v>
      </c>
      <c r="AT27" s="19">
        <f t="shared" si="13"/>
        <v>37.543770310814125</v>
      </c>
      <c r="AU27" s="19">
        <f t="shared" si="13"/>
        <v>36.781252439161378</v>
      </c>
      <c r="AV27" s="19">
        <f t="shared" si="13"/>
        <v>36.0264275163957</v>
      </c>
      <c r="AW27" s="19">
        <f t="shared" si="13"/>
        <v>35.279434377682733</v>
      </c>
      <c r="AX27" s="19">
        <f t="shared" si="13"/>
        <v>34.540405903871402</v>
      </c>
      <c r="AY27" s="19">
        <f t="shared" si="13"/>
        <v>33.809468969256862</v>
      </c>
      <c r="AZ27" s="19">
        <f t="shared" si="13"/>
        <v>33.086744396822475</v>
      </c>
      <c r="BA27" s="19">
        <f t="shared" si="13"/>
        <v>32.372346920944508</v>
      </c>
      <c r="BB27" s="19">
        <f t="shared" si="13"/>
        <v>31.66638515753051</v>
      </c>
      <c r="BC27" s="19">
        <f t="shared" si="13"/>
        <v>30.968961581549721</v>
      </c>
      <c r="BD27" s="19">
        <f t="shared" si="13"/>
        <v>30.280172511901775</v>
      </c>
      <c r="BE27" s="19">
        <f t="shared" si="13"/>
        <v>29.600108103557645</v>
      </c>
      <c r="BF27" s="19">
        <f t="shared" si="13"/>
        <v>28.928852346895283</v>
      </c>
      <c r="BG27" s="19">
        <f t="shared" ref="BG27:BS27" si="16">IF((1-ERF(BG$10/SQRT(4*$F$4/($E$4*$C$4)*2*$D$4/$B$4)))*$L27&lt;20,20,(1-ERF(BG$10/SQRT(4*$F$4/($E$4*$C$4)*2*$D$4/$B$4)))*$L27)</f>
        <v>28.266483074140655</v>
      </c>
      <c r="BH27" s="19">
        <f t="shared" si="16"/>
        <v>27.613071972814119</v>
      </c>
      <c r="BI27" s="19">
        <f t="shared" si="16"/>
        <v>26.968684606070909</v>
      </c>
      <c r="BJ27" s="19">
        <f t="shared" si="16"/>
        <v>26.333380439814203</v>
      </c>
      <c r="BK27" s="19">
        <f t="shared" si="16"/>
        <v>20</v>
      </c>
      <c r="BL27" s="19">
        <f t="shared" si="16"/>
        <v>20</v>
      </c>
      <c r="BM27" s="19">
        <f t="shared" si="16"/>
        <v>20</v>
      </c>
      <c r="BN27" s="19">
        <f t="shared" si="16"/>
        <v>20</v>
      </c>
      <c r="BO27" s="19">
        <f t="shared" si="16"/>
        <v>20</v>
      </c>
      <c r="BP27" s="19">
        <f t="shared" si="16"/>
        <v>20</v>
      </c>
      <c r="BQ27" s="19">
        <f t="shared" si="16"/>
        <v>20</v>
      </c>
      <c r="BR27" s="19">
        <f t="shared" si="16"/>
        <v>20</v>
      </c>
      <c r="BS27" s="19">
        <f t="shared" si="16"/>
        <v>20</v>
      </c>
    </row>
    <row r="28" spans="2:71" x14ac:dyDescent="0.4">
      <c r="B28" s="4">
        <f t="shared" si="11"/>
        <v>-0.60099999999999909</v>
      </c>
      <c r="C28" s="2">
        <f t="shared" si="3"/>
        <v>-0.60099999999999909</v>
      </c>
      <c r="E28" s="2">
        <f t="shared" si="4"/>
        <v>1.1560009580838349</v>
      </c>
      <c r="F28" s="2">
        <f t="shared" si="5"/>
        <v>-4.6384900598802359</v>
      </c>
      <c r="H28" s="15">
        <f t="shared" si="14"/>
        <v>1.0194253409365517</v>
      </c>
      <c r="J28" s="1">
        <f t="shared" si="7"/>
        <v>1.0194253409365517</v>
      </c>
      <c r="K28" s="1">
        <f t="shared" si="8"/>
        <v>0.52046597651085924</v>
      </c>
      <c r="L28" s="18">
        <f t="shared" si="9"/>
        <v>72.600347854455435</v>
      </c>
      <c r="M28" s="19">
        <f t="shared" si="10"/>
        <v>71.614407956201617</v>
      </c>
      <c r="N28" s="19">
        <f t="shared" si="10"/>
        <v>70.628753660671364</v>
      </c>
      <c r="O28" s="19">
        <f t="shared" si="10"/>
        <v>69.643670322415801</v>
      </c>
      <c r="P28" s="19">
        <f t="shared" si="10"/>
        <v>68.659442800000505</v>
      </c>
      <c r="Q28" s="19">
        <f t="shared" si="10"/>
        <v>67.67635520891055</v>
      </c>
      <c r="R28" s="19">
        <f t="shared" si="10"/>
        <v>66.694690675530552</v>
      </c>
      <c r="S28" s="19">
        <f t="shared" si="10"/>
        <v>65.71473109255524</v>
      </c>
      <c r="T28" s="19">
        <f t="shared" si="10"/>
        <v>64.736756876182085</v>
      </c>
      <c r="U28" s="19">
        <f t="shared" si="10"/>
        <v>63.761046725435094</v>
      </c>
      <c r="V28" s="19">
        <f t="shared" si="10"/>
        <v>62.787877383963441</v>
      </c>
      <c r="W28" s="19">
        <f t="shared" si="10"/>
        <v>61.817523404654565</v>
      </c>
      <c r="X28" s="19">
        <f t="shared" si="10"/>
        <v>60.850256917395114</v>
      </c>
      <c r="Y28" s="19">
        <f t="shared" si="10"/>
        <v>59.886347400306825</v>
      </c>
      <c r="Z28" s="19">
        <f t="shared" si="10"/>
        <v>58.926061454777901</v>
      </c>
      <c r="AA28" s="19">
        <f t="shared" si="10"/>
        <v>57.969662584602155</v>
      </c>
      <c r="AB28" s="19">
        <f t="shared" si="10"/>
        <v>57.017410979530695</v>
      </c>
      <c r="AC28" s="19">
        <f t="shared" si="15"/>
        <v>56.06956330353146</v>
      </c>
      <c r="AD28" s="19">
        <f t="shared" si="15"/>
        <v>55.126372488043103</v>
      </c>
      <c r="AE28" s="19">
        <f t="shared" si="15"/>
        <v>54.188087530499445</v>
      </c>
      <c r="AF28" s="19">
        <f t="shared" si="15"/>
        <v>53.254953298390625</v>
      </c>
      <c r="AG28" s="19">
        <f t="shared" si="15"/>
        <v>52.32721033911568</v>
      </c>
      <c r="AH28" s="19">
        <f t="shared" si="15"/>
        <v>51.405094695870623</v>
      </c>
      <c r="AI28" s="19">
        <f t="shared" si="15"/>
        <v>50.488837729803564</v>
      </c>
      <c r="AJ28" s="19">
        <f t="shared" si="15"/>
        <v>49.578665948656827</v>
      </c>
      <c r="AK28" s="19">
        <f t="shared" si="15"/>
        <v>48.674800842102869</v>
      </c>
      <c r="AL28" s="19">
        <f t="shared" ref="AL28:BS35" si="17">IF((1-ERF(AL$10/SQRT(4*$F$4/($E$4*$C$4)*2*$D$4/$B$4)))*$L28&lt;20,20,(1-ERF(AL$10/SQRT(4*$F$4/($E$4*$C$4)*2*$D$4/$B$4)))*$L28)</f>
        <v>47.777458723968607</v>
      </c>
      <c r="AM28" s="19">
        <f t="shared" si="17"/>
        <v>46.886850581528797</v>
      </c>
      <c r="AN28" s="19">
        <f t="shared" si="17"/>
        <v>46.003181932036036</v>
      </c>
      <c r="AO28" s="19">
        <f t="shared" si="17"/>
        <v>45.126652686641265</v>
      </c>
      <c r="AP28" s="19">
        <f t="shared" si="17"/>
        <v>44.257457021844402</v>
      </c>
      <c r="AQ28" s="19">
        <f t="shared" si="17"/>
        <v>43.395783258600943</v>
      </c>
      <c r="AR28" s="19">
        <f t="shared" si="17"/>
        <v>42.541813749195761</v>
      </c>
      <c r="AS28" s="19">
        <f t="shared" si="17"/>
        <v>41.695724771981297</v>
      </c>
      <c r="AT28" s="19">
        <f t="shared" si="17"/>
        <v>40.857686434062678</v>
      </c>
      <c r="AU28" s="19">
        <f t="shared" si="17"/>
        <v>40.027862581997852</v>
      </c>
      <c r="AV28" s="19">
        <f t="shared" si="17"/>
        <v>39.206410720566339</v>
      </c>
      <c r="AW28" s="19">
        <f t="shared" si="17"/>
        <v>38.393481939645795</v>
      </c>
      <c r="AX28" s="19">
        <f t="shared" si="17"/>
        <v>37.589220849221171</v>
      </c>
      <c r="AY28" s="19">
        <f t="shared" si="17"/>
        <v>36.793765522536688</v>
      </c>
      <c r="AZ28" s="19">
        <f t="shared" si="17"/>
        <v>36.007247447387194</v>
      </c>
      <c r="BA28" s="19">
        <f t="shared" si="17"/>
        <v>35.229791485530846</v>
      </c>
      <c r="BB28" s="19">
        <f t="shared" si="17"/>
        <v>34.461515840191652</v>
      </c>
      <c r="BC28" s="19">
        <f t="shared" si="17"/>
        <v>33.702532031606559</v>
      </c>
      <c r="BD28" s="19">
        <f t="shared" si="17"/>
        <v>32.952944880558505</v>
      </c>
      <c r="BE28" s="19">
        <f t="shared" si="17"/>
        <v>32.212852499823711</v>
      </c>
      <c r="BF28" s="19">
        <f t="shared" si="17"/>
        <v>31.482346293448629</v>
      </c>
      <c r="BG28" s="19">
        <f t="shared" si="17"/>
        <v>30.761510963759548</v>
      </c>
      <c r="BH28" s="19">
        <f t="shared" si="17"/>
        <v>30.050424525995854</v>
      </c>
      <c r="BI28" s="19">
        <f t="shared" si="17"/>
        <v>29.349158330445913</v>
      </c>
      <c r="BJ28" s="19">
        <f t="shared" si="17"/>
        <v>28.657777091953374</v>
      </c>
      <c r="BK28" s="19">
        <f t="shared" si="17"/>
        <v>20</v>
      </c>
      <c r="BL28" s="19">
        <f t="shared" si="17"/>
        <v>20</v>
      </c>
      <c r="BM28" s="19">
        <f t="shared" si="17"/>
        <v>20</v>
      </c>
      <c r="BN28" s="19">
        <f t="shared" si="17"/>
        <v>20</v>
      </c>
      <c r="BO28" s="19">
        <f t="shared" si="17"/>
        <v>20</v>
      </c>
      <c r="BP28" s="19">
        <f t="shared" si="17"/>
        <v>20</v>
      </c>
      <c r="BQ28" s="19">
        <f t="shared" si="17"/>
        <v>20</v>
      </c>
      <c r="BR28" s="19">
        <f t="shared" si="17"/>
        <v>20</v>
      </c>
      <c r="BS28" s="19">
        <f t="shared" si="17"/>
        <v>20</v>
      </c>
    </row>
    <row r="29" spans="2:71" x14ac:dyDescent="0.4">
      <c r="B29" s="4">
        <f t="shared" si="11"/>
        <v>-0.50099999999999911</v>
      </c>
      <c r="C29" s="2">
        <f t="shared" si="3"/>
        <v>-0.50099999999999911</v>
      </c>
      <c r="E29" s="2">
        <f t="shared" si="4"/>
        <v>1.4457255089820382</v>
      </c>
      <c r="F29" s="2">
        <f t="shared" si="5"/>
        <v>-4.3487655089820327</v>
      </c>
      <c r="H29" s="15">
        <f t="shared" si="14"/>
        <v>1.1216116327486803</v>
      </c>
      <c r="J29" s="1">
        <f t="shared" si="7"/>
        <v>1.1216116327486803</v>
      </c>
      <c r="K29" s="1">
        <f t="shared" si="8"/>
        <v>0.57263702427504592</v>
      </c>
      <c r="L29" s="18">
        <f t="shared" si="9"/>
        <v>77.872960060011152</v>
      </c>
      <c r="M29" s="19">
        <f t="shared" si="10"/>
        <v>76.815416114461314</v>
      </c>
      <c r="N29" s="19">
        <f t="shared" si="10"/>
        <v>75.758178513579836</v>
      </c>
      <c r="O29" s="19">
        <f t="shared" si="10"/>
        <v>74.701553335839037</v>
      </c>
      <c r="P29" s="19">
        <f t="shared" si="10"/>
        <v>73.645846127704687</v>
      </c>
      <c r="Q29" s="19">
        <f t="shared" si="10"/>
        <v>72.591361638595686</v>
      </c>
      <c r="R29" s="19">
        <f t="shared" si="10"/>
        <v>71.538403556996926</v>
      </c>
      <c r="S29" s="19">
        <f t="shared" si="10"/>
        <v>70.487274248106445</v>
      </c>
      <c r="T29" s="19">
        <f t="shared" si="10"/>
        <v>69.438274493394218</v>
      </c>
      <c r="U29" s="19">
        <f t="shared" si="10"/>
        <v>68.391703232446659</v>
      </c>
      <c r="V29" s="19">
        <f t="shared" si="10"/>
        <v>67.347857307466029</v>
      </c>
      <c r="W29" s="19">
        <f t="shared" si="10"/>
        <v>66.307031210788381</v>
      </c>
      <c r="X29" s="19">
        <f t="shared" si="10"/>
        <v>65.26951683577812</v>
      </c>
      <c r="Y29" s="19">
        <f t="shared" si="10"/>
        <v>64.235603231449929</v>
      </c>
      <c r="Z29" s="19">
        <f t="shared" si="10"/>
        <v>63.205576361161661</v>
      </c>
      <c r="AA29" s="19">
        <f t="shared" si="10"/>
        <v>62.179718865713518</v>
      </c>
      <c r="AB29" s="19">
        <f t="shared" si="10"/>
        <v>61.158309831180077</v>
      </c>
      <c r="AC29" s="19">
        <f t="shared" si="15"/>
        <v>60.14162456179217</v>
      </c>
      <c r="AD29" s="19">
        <f t="shared" si="15"/>
        <v>59.129934358175788</v>
      </c>
      <c r="AE29" s="19">
        <f t="shared" si="15"/>
        <v>58.12350630124434</v>
      </c>
      <c r="AF29" s="19">
        <f t="shared" si="15"/>
        <v>57.122603042029731</v>
      </c>
      <c r="AG29" s="19">
        <f t="shared" si="15"/>
        <v>56.127482597725397</v>
      </c>
      <c r="AH29" s="19">
        <f t="shared" si="15"/>
        <v>55.138398154203315</v>
      </c>
      <c r="AI29" s="19">
        <f t="shared" si="15"/>
        <v>54.155597875253022</v>
      </c>
      <c r="AJ29" s="19">
        <f t="shared" si="15"/>
        <v>53.179324718778886</v>
      </c>
      <c r="AK29" s="19">
        <f t="shared" si="15"/>
        <v>52.209816260177277</v>
      </c>
      <c r="AL29" s="19">
        <f t="shared" si="17"/>
        <v>51.247304523102358</v>
      </c>
      <c r="AM29" s="19">
        <f t="shared" si="17"/>
        <v>50.292015817814431</v>
      </c>
      <c r="AN29" s="19">
        <f t="shared" si="17"/>
        <v>49.344170587290364</v>
      </c>
      <c r="AO29" s="19">
        <f t="shared" si="17"/>
        <v>48.403983261261317</v>
      </c>
      <c r="AP29" s="19">
        <f t="shared" si="17"/>
        <v>47.471662118327473</v>
      </c>
      <c r="AQ29" s="19">
        <f t="shared" si="17"/>
        <v>46.547409156284679</v>
      </c>
      <c r="AR29" s="19">
        <f t="shared" si="17"/>
        <v>45.63141997078251</v>
      </c>
      <c r="AS29" s="19">
        <f t="shared" si="17"/>
        <v>44.723883642417739</v>
      </c>
      <c r="AT29" s="19">
        <f t="shared" si="17"/>
        <v>43.82498263235199</v>
      </c>
      <c r="AU29" s="19">
        <f t="shared" si="17"/>
        <v>42.934892686526432</v>
      </c>
      <c r="AV29" s="19">
        <f t="shared" si="17"/>
        <v>42.053782748531113</v>
      </c>
      <c r="AW29" s="19">
        <f t="shared" si="17"/>
        <v>41.181814881170901</v>
      </c>
      <c r="AX29" s="19">
        <f t="shared" si="17"/>
        <v>40.319144196754692</v>
      </c>
      <c r="AY29" s="19">
        <f t="shared" si="17"/>
        <v>39.465918796118785</v>
      </c>
      <c r="AZ29" s="19">
        <f t="shared" si="17"/>
        <v>38.62227971638076</v>
      </c>
      <c r="BA29" s="19">
        <f t="shared" si="17"/>
        <v>37.788360887404494</v>
      </c>
      <c r="BB29" s="19">
        <f t="shared" si="17"/>
        <v>36.964289096942586</v>
      </c>
      <c r="BC29" s="19">
        <f t="shared" si="17"/>
        <v>36.150183964407539</v>
      </c>
      <c r="BD29" s="19">
        <f t="shared" si="17"/>
        <v>35.346157923208892</v>
      </c>
      <c r="BE29" s="19">
        <f t="shared" si="17"/>
        <v>34.552316211579374</v>
      </c>
      <c r="BF29" s="19">
        <f t="shared" si="17"/>
        <v>33.768756871799347</v>
      </c>
      <c r="BG29" s="19">
        <f t="shared" si="17"/>
        <v>32.995570757715491</v>
      </c>
      <c r="BH29" s="19">
        <f t="shared" si="17"/>
        <v>32.232841550436774</v>
      </c>
      <c r="BI29" s="19">
        <f t="shared" si="17"/>
        <v>31.480645782078</v>
      </c>
      <c r="BJ29" s="19">
        <f t="shared" si="17"/>
        <v>30.739052867408979</v>
      </c>
      <c r="BK29" s="19">
        <f t="shared" si="17"/>
        <v>20</v>
      </c>
      <c r="BL29" s="19">
        <f t="shared" si="17"/>
        <v>20</v>
      </c>
      <c r="BM29" s="19">
        <f t="shared" si="17"/>
        <v>20</v>
      </c>
      <c r="BN29" s="19">
        <f t="shared" si="17"/>
        <v>20</v>
      </c>
      <c r="BO29" s="19">
        <f t="shared" si="17"/>
        <v>20</v>
      </c>
      <c r="BP29" s="19">
        <f t="shared" si="17"/>
        <v>20</v>
      </c>
      <c r="BQ29" s="19">
        <f t="shared" si="17"/>
        <v>20</v>
      </c>
      <c r="BR29" s="19">
        <f t="shared" si="17"/>
        <v>20</v>
      </c>
      <c r="BS29" s="19">
        <f t="shared" si="17"/>
        <v>20</v>
      </c>
    </row>
    <row r="30" spans="2:71" x14ac:dyDescent="0.4">
      <c r="B30" s="4">
        <f t="shared" si="11"/>
        <v>-0.40099999999999913</v>
      </c>
      <c r="C30" s="2">
        <f t="shared" si="3"/>
        <v>-0.40099999999999913</v>
      </c>
      <c r="E30" s="2">
        <f t="shared" si="4"/>
        <v>1.7354500598802418</v>
      </c>
      <c r="F30" s="2">
        <f t="shared" si="5"/>
        <v>-4.0590409580838296</v>
      </c>
      <c r="H30" s="15">
        <f t="shared" si="14"/>
        <v>1.2150186781425902</v>
      </c>
      <c r="J30" s="1">
        <f t="shared" si="7"/>
        <v>1.2150186781425902</v>
      </c>
      <c r="K30" s="1">
        <f t="shared" si="8"/>
        <v>0.62032584182913231</v>
      </c>
      <c r="L30" s="18">
        <f t="shared" si="9"/>
        <v>82.692580372041803</v>
      </c>
      <c r="M30" s="19">
        <f t="shared" si="10"/>
        <v>81.569584178665394</v>
      </c>
      <c r="N30" s="19">
        <f t="shared" si="10"/>
        <v>80.446913289875951</v>
      </c>
      <c r="O30" s="19">
        <f t="shared" si="10"/>
        <v>79.324892727589372</v>
      </c>
      <c r="P30" s="19">
        <f t="shared" si="10"/>
        <v>78.203846948788652</v>
      </c>
      <c r="Q30" s="19">
        <f t="shared" si="10"/>
        <v>77.084099564080006</v>
      </c>
      <c r="R30" s="19">
        <f t="shared" si="10"/>
        <v>75.965973057473661</v>
      </c>
      <c r="S30" s="19">
        <f t="shared" si="10"/>
        <v>74.849788507793633</v>
      </c>
      <c r="T30" s="19">
        <f t="shared" si="10"/>
        <v>73.735865312117667</v>
      </c>
      <c r="U30" s="19">
        <f t="shared" si="10"/>
        <v>72.624520911644368</v>
      </c>
      <c r="V30" s="19">
        <f t="shared" si="10"/>
        <v>71.516070520379287</v>
      </c>
      <c r="W30" s="19">
        <f t="shared" si="10"/>
        <v>70.41082685702672</v>
      </c>
      <c r="X30" s="19">
        <f t="shared" si="10"/>
        <v>69.309099880466846</v>
      </c>
      <c r="Y30" s="19">
        <f t="shared" si="10"/>
        <v>68.211196529190985</v>
      </c>
      <c r="Z30" s="19">
        <f t="shared" si="10"/>
        <v>67.117420465059922</v>
      </c>
      <c r="AA30" s="19">
        <f t="shared" si="10"/>
        <v>66.028071821740923</v>
      </c>
      <c r="AB30" s="19">
        <f t="shared" si="10"/>
        <v>64.943446958170867</v>
      </c>
      <c r="AC30" s="19">
        <f t="shared" si="15"/>
        <v>63.863838217381492</v>
      </c>
      <c r="AD30" s="19">
        <f t="shared" si="15"/>
        <v>62.789533691013354</v>
      </c>
      <c r="AE30" s="19">
        <f t="shared" si="15"/>
        <v>61.720816989833033</v>
      </c>
      <c r="AF30" s="19">
        <f t="shared" si="15"/>
        <v>60.657967020556661</v>
      </c>
      <c r="AG30" s="19">
        <f t="shared" si="15"/>
        <v>59.601257769269914</v>
      </c>
      <c r="AH30" s="19">
        <f t="shared" si="15"/>
        <v>58.550958091722578</v>
      </c>
      <c r="AI30" s="19">
        <f t="shared" si="15"/>
        <v>57.507331510761311</v>
      </c>
      <c r="AJ30" s="19">
        <f t="shared" si="15"/>
        <v>56.470636021151172</v>
      </c>
      <c r="AK30" s="19">
        <f t="shared" si="15"/>
        <v>55.441123902021431</v>
      </c>
      <c r="AL30" s="19">
        <f t="shared" si="17"/>
        <v>54.419041537157362</v>
      </c>
      <c r="AM30" s="19">
        <f t="shared" si="17"/>
        <v>53.404629243343827</v>
      </c>
      <c r="AN30" s="19">
        <f t="shared" si="17"/>
        <v>52.398121106951351</v>
      </c>
      <c r="AO30" s="19">
        <f t="shared" si="17"/>
        <v>51.399744828940108</v>
      </c>
      <c r="AP30" s="19">
        <f t="shared" si="17"/>
        <v>50.409721578440852</v>
      </c>
      <c r="AQ30" s="19">
        <f t="shared" si="17"/>
        <v>49.428265855055955</v>
      </c>
      <c r="AR30" s="19">
        <f t="shared" si="17"/>
        <v>48.455585360007511</v>
      </c>
      <c r="AS30" s="19">
        <f t="shared" si="17"/>
        <v>47.491880876242945</v>
      </c>
      <c r="AT30" s="19">
        <f t="shared" si="17"/>
        <v>46.537346157592353</v>
      </c>
      <c r="AU30" s="19">
        <f t="shared" si="17"/>
        <v>45.592167827054972</v>
      </c>
      <c r="AV30" s="19">
        <f t="shared" si="17"/>
        <v>44.65652528427588</v>
      </c>
      <c r="AW30" s="19">
        <f t="shared" si="17"/>
        <v>43.730590622257694</v>
      </c>
      <c r="AX30" s="19">
        <f t="shared" si="17"/>
        <v>42.814528553335215</v>
      </c>
      <c r="AY30" s="19">
        <f t="shared" si="17"/>
        <v>41.908496344424954</v>
      </c>
      <c r="AZ30" s="19">
        <f t="shared" si="17"/>
        <v>41.012643761545469</v>
      </c>
      <c r="BA30" s="19">
        <f t="shared" si="17"/>
        <v>40.127113023587945</v>
      </c>
      <c r="BB30" s="19">
        <f t="shared" si="17"/>
        <v>39.252038765301251</v>
      </c>
      <c r="BC30" s="19">
        <f t="shared" si="17"/>
        <v>38.387548009439811</v>
      </c>
      <c r="BD30" s="19">
        <f t="shared" si="17"/>
        <v>37.533760148007588</v>
      </c>
      <c r="BE30" s="19">
        <f t="shared" si="17"/>
        <v>36.690786932516417</v>
      </c>
      <c r="BF30" s="19">
        <f t="shared" si="17"/>
        <v>35.858732473162476</v>
      </c>
      <c r="BG30" s="19">
        <f t="shared" si="17"/>
        <v>35.037693246810299</v>
      </c>
      <c r="BH30" s="19">
        <f t="shared" si="17"/>
        <v>34.22775811366018</v>
      </c>
      <c r="BI30" s="19">
        <f t="shared" si="17"/>
        <v>33.429008342461245</v>
      </c>
      <c r="BJ30" s="19">
        <f t="shared" si="17"/>
        <v>32.641517644119396</v>
      </c>
      <c r="BK30" s="19">
        <f t="shared" si="17"/>
        <v>20</v>
      </c>
      <c r="BL30" s="19">
        <f t="shared" si="17"/>
        <v>20</v>
      </c>
      <c r="BM30" s="19">
        <f t="shared" si="17"/>
        <v>20</v>
      </c>
      <c r="BN30" s="19">
        <f t="shared" si="17"/>
        <v>20</v>
      </c>
      <c r="BO30" s="19">
        <f t="shared" si="17"/>
        <v>20</v>
      </c>
      <c r="BP30" s="19">
        <f t="shared" si="17"/>
        <v>20</v>
      </c>
      <c r="BQ30" s="19">
        <f t="shared" si="17"/>
        <v>20</v>
      </c>
      <c r="BR30" s="19">
        <f t="shared" si="17"/>
        <v>20</v>
      </c>
      <c r="BS30" s="19">
        <f t="shared" si="17"/>
        <v>20</v>
      </c>
    </row>
    <row r="31" spans="2:71" x14ac:dyDescent="0.4">
      <c r="B31" s="4">
        <f t="shared" si="11"/>
        <v>-0.30099999999999916</v>
      </c>
      <c r="C31" s="2">
        <f t="shared" si="3"/>
        <v>-0.30099999999999916</v>
      </c>
      <c r="E31" s="2">
        <f t="shared" si="4"/>
        <v>2.0251746107784454</v>
      </c>
      <c r="F31" s="2">
        <f t="shared" si="5"/>
        <v>-3.769316407185626</v>
      </c>
      <c r="H31" s="15">
        <f t="shared" si="14"/>
        <v>1.3016011267214143</v>
      </c>
      <c r="J31" s="1">
        <f t="shared" si="7"/>
        <v>1.3016011267214143</v>
      </c>
      <c r="K31" s="1">
        <f t="shared" si="8"/>
        <v>0.66453037240012935</v>
      </c>
      <c r="L31" s="18">
        <f t="shared" si="9"/>
        <v>87.16006487576486</v>
      </c>
      <c r="M31" s="19">
        <f t="shared" si="10"/>
        <v>85.976398570643511</v>
      </c>
      <c r="N31" s="19">
        <f t="shared" si="10"/>
        <v>84.793075144759669</v>
      </c>
      <c r="O31" s="19">
        <f t="shared" si="10"/>
        <v>83.610437179408365</v>
      </c>
      <c r="P31" s="19">
        <f t="shared" si="10"/>
        <v>82.428826660431142</v>
      </c>
      <c r="Q31" s="19">
        <f t="shared" si="10"/>
        <v>81.248584681567095</v>
      </c>
      <c r="R31" s="19">
        <f t="shared" si="10"/>
        <v>80.070051149094681</v>
      </c>
      <c r="S31" s="19">
        <f t="shared" si="10"/>
        <v>78.893564488190691</v>
      </c>
      <c r="T31" s="19">
        <f t="shared" si="10"/>
        <v>77.719461351428961</v>
      </c>
      <c r="U31" s="19">
        <f t="shared" si="10"/>
        <v>76.548076329837343</v>
      </c>
      <c r="V31" s="19">
        <f t="shared" si="10"/>
        <v>75.379741666926094</v>
      </c>
      <c r="W31" s="19">
        <f t="shared" si="10"/>
        <v>74.214786976094985</v>
      </c>
      <c r="X31" s="19">
        <f t="shared" si="10"/>
        <v>73.053538961819626</v>
      </c>
      <c r="Y31" s="19">
        <f t="shared" si="10"/>
        <v>71.89632114500958</v>
      </c>
      <c r="Z31" s="19">
        <f t="shared" si="10"/>
        <v>70.743453592923188</v>
      </c>
      <c r="AA31" s="19">
        <f t="shared" si="10"/>
        <v>69.595252654013919</v>
      </c>
      <c r="AB31" s="19">
        <f t="shared" si="10"/>
        <v>68.452030698074125</v>
      </c>
      <c r="AC31" s="19">
        <f t="shared" si="15"/>
        <v>67.314095862030968</v>
      </c>
      <c r="AD31" s="19">
        <f t="shared" si="15"/>
        <v>66.181751801738059</v>
      </c>
      <c r="AE31" s="19">
        <f t="shared" si="15"/>
        <v>65.055297450094884</v>
      </c>
      <c r="AF31" s="19">
        <f t="shared" si="15"/>
        <v>63.935026781813093</v>
      </c>
      <c r="AG31" s="19">
        <f t="shared" si="15"/>
        <v>62.821228585135771</v>
      </c>
      <c r="AH31" s="19">
        <f t="shared" si="15"/>
        <v>61.714186240802647</v>
      </c>
      <c r="AI31" s="19">
        <f t="shared" si="15"/>
        <v>60.614177508539036</v>
      </c>
      <c r="AJ31" s="19">
        <f t="shared" si="15"/>
        <v>59.521474321332867</v>
      </c>
      <c r="AK31" s="19">
        <f t="shared" si="15"/>
        <v>58.436342587747816</v>
      </c>
      <c r="AL31" s="19">
        <f t="shared" si="17"/>
        <v>57.359042002506357</v>
      </c>
      <c r="AM31" s="19">
        <f t="shared" si="17"/>
        <v>56.289825865559507</v>
      </c>
      <c r="AN31" s="19">
        <f t="shared" si="17"/>
        <v>55.228940909844496</v>
      </c>
      <c r="AO31" s="19">
        <f t="shared" si="17"/>
        <v>54.17662713791502</v>
      </c>
      <c r="AP31" s="19">
        <f t="shared" si="17"/>
        <v>53.13311766761187</v>
      </c>
      <c r="AQ31" s="19">
        <f t="shared" si="17"/>
        <v>52.098638586924707</v>
      </c>
      <c r="AR31" s="19">
        <f t="shared" si="17"/>
        <v>51.073408818179011</v>
      </c>
      <c r="AS31" s="19">
        <f t="shared" si="17"/>
        <v>50.057639991664274</v>
      </c>
      <c r="AT31" s="19">
        <f t="shared" si="17"/>
        <v>49.051536328803067</v>
      </c>
      <c r="AU31" s="19">
        <f t="shared" si="17"/>
        <v>48.055294534942462</v>
      </c>
      <c r="AV31" s="19">
        <f t="shared" si="17"/>
        <v>47.069103701832077</v>
      </c>
      <c r="AW31" s="19">
        <f t="shared" si="17"/>
        <v>46.093145219836153</v>
      </c>
      <c r="AX31" s="19">
        <f t="shared" si="17"/>
        <v>45.127592699908909</v>
      </c>
      <c r="AY31" s="19">
        <f t="shared" si="17"/>
        <v>44.172611905345988</v>
      </c>
      <c r="AZ31" s="19">
        <f t="shared" si="17"/>
        <v>43.228360693307408</v>
      </c>
      <c r="BA31" s="19">
        <f t="shared" si="17"/>
        <v>42.294988966090671</v>
      </c>
      <c r="BB31" s="19">
        <f t="shared" si="17"/>
        <v>41.372638632116001</v>
      </c>
      <c r="BC31" s="19">
        <f t="shared" si="17"/>
        <v>40.46144357656955</v>
      </c>
      <c r="BD31" s="19">
        <f t="shared" si="17"/>
        <v>39.561529641634067</v>
      </c>
      <c r="BE31" s="19">
        <f t="shared" si="17"/>
        <v>38.673014616220925</v>
      </c>
      <c r="BF31" s="19">
        <f t="shared" si="17"/>
        <v>37.796008235102143</v>
      </c>
      <c r="BG31" s="19">
        <f t="shared" si="17"/>
        <v>36.930612187325664</v>
      </c>
      <c r="BH31" s="19">
        <f t="shared" si="17"/>
        <v>36.076920133783297</v>
      </c>
      <c r="BI31" s="19">
        <f t="shared" si="17"/>
        <v>35.235017733785874</v>
      </c>
      <c r="BJ31" s="19">
        <f t="shared" si="17"/>
        <v>34.40498268048691</v>
      </c>
      <c r="BK31" s="19">
        <f t="shared" si="17"/>
        <v>20</v>
      </c>
      <c r="BL31" s="19">
        <f t="shared" si="17"/>
        <v>20</v>
      </c>
      <c r="BM31" s="19">
        <f t="shared" si="17"/>
        <v>20</v>
      </c>
      <c r="BN31" s="19">
        <f t="shared" si="17"/>
        <v>20</v>
      </c>
      <c r="BO31" s="19">
        <f t="shared" si="17"/>
        <v>20</v>
      </c>
      <c r="BP31" s="19">
        <f t="shared" si="17"/>
        <v>20</v>
      </c>
      <c r="BQ31" s="19">
        <f t="shared" si="17"/>
        <v>20</v>
      </c>
      <c r="BR31" s="19">
        <f t="shared" si="17"/>
        <v>20</v>
      </c>
      <c r="BS31" s="19">
        <f t="shared" si="17"/>
        <v>20</v>
      </c>
    </row>
    <row r="32" spans="2:71" x14ac:dyDescent="0.4">
      <c r="B32" s="4">
        <f t="shared" si="11"/>
        <v>-0.20099999999999915</v>
      </c>
      <c r="C32" s="2">
        <f t="shared" si="3"/>
        <v>-0.20099999999999915</v>
      </c>
      <c r="E32" s="2">
        <f t="shared" si="4"/>
        <v>2.3148991616766486</v>
      </c>
      <c r="F32" s="2">
        <f t="shared" si="5"/>
        <v>-3.4795918562874224</v>
      </c>
      <c r="H32" s="15">
        <f t="shared" si="14"/>
        <v>1.3826674588841514</v>
      </c>
      <c r="J32" s="1">
        <f t="shared" si="7"/>
        <v>1.3826674588841514</v>
      </c>
      <c r="K32" s="1">
        <f t="shared" si="8"/>
        <v>0.70591865856189029</v>
      </c>
      <c r="L32" s="18">
        <f t="shared" si="9"/>
        <v>91.342928593011024</v>
      </c>
      <c r="M32" s="19">
        <f t="shared" si="10"/>
        <v>90.102457432958971</v>
      </c>
      <c r="N32" s="19">
        <f t="shared" si="10"/>
        <v>88.862345607124382</v>
      </c>
      <c r="O32" s="19">
        <f t="shared" si="10"/>
        <v>87.622952137483864</v>
      </c>
      <c r="P32" s="19">
        <f t="shared" si="10"/>
        <v>86.384635421984285</v>
      </c>
      <c r="Q32" s="19">
        <f t="shared" si="10"/>
        <v>85.147752923657592</v>
      </c>
      <c r="R32" s="19">
        <f t="shared" si="10"/>
        <v>83.912660861088128</v>
      </c>
      <c r="S32" s="19">
        <f t="shared" si="10"/>
        <v>82.679713900679616</v>
      </c>
      <c r="T32" s="19">
        <f t="shared" si="10"/>
        <v>81.449264851164543</v>
      </c>
      <c r="U32" s="19">
        <f t="shared" si="10"/>
        <v>80.221664360794591</v>
      </c>
      <c r="V32" s="19">
        <f t="shared" si="10"/>
        <v>78.997260617645054</v>
      </c>
      <c r="W32" s="19">
        <f t="shared" si="10"/>
        <v>77.77639905346021</v>
      </c>
      <c r="X32" s="19">
        <f t="shared" si="10"/>
        <v>76.559422051459109</v>
      </c>
      <c r="Y32" s="19">
        <f t="shared" si="10"/>
        <v>75.346668658513536</v>
      </c>
      <c r="Z32" s="19">
        <f t="shared" si="10"/>
        <v>74.138474302101258</v>
      </c>
      <c r="AA32" s="19">
        <f t="shared" si="10"/>
        <v>72.935170512427504</v>
      </c>
      <c r="AB32" s="19">
        <f t="shared" si="10"/>
        <v>71.737084650098069</v>
      </c>
      <c r="AC32" s="19">
        <f t="shared" si="15"/>
        <v>70.544539639715779</v>
      </c>
      <c r="AD32" s="19">
        <f t="shared" si="15"/>
        <v>69.357853709760548</v>
      </c>
      <c r="AE32" s="19">
        <f t="shared" si="15"/>
        <v>68.17734013910075</v>
      </c>
      <c r="AF32" s="19">
        <f t="shared" si="15"/>
        <v>67.003307010470522</v>
      </c>
      <c r="AG32" s="19">
        <f t="shared" si="15"/>
        <v>65.836056971233688</v>
      </c>
      <c r="AH32" s="19">
        <f t="shared" si="15"/>
        <v>64.675887001741415</v>
      </c>
      <c r="AI32" s="19">
        <f t="shared" si="15"/>
        <v>63.523088191574615</v>
      </c>
      <c r="AJ32" s="19">
        <f t="shared" si="15"/>
        <v>62.377945523948156</v>
      </c>
      <c r="AK32" s="19">
        <f t="shared" si="15"/>
        <v>61.240737668536951</v>
      </c>
      <c r="AL32" s="19">
        <f t="shared" si="17"/>
        <v>60.111736782968762</v>
      </c>
      <c r="AM32" s="19">
        <f t="shared" si="17"/>
        <v>58.991208323210962</v>
      </c>
      <c r="AN32" s="19">
        <f t="shared" si="17"/>
        <v>57.879410863062205</v>
      </c>
      <c r="AO32" s="19">
        <f t="shared" si="17"/>
        <v>56.776595922942505</v>
      </c>
      <c r="AP32" s="19">
        <f t="shared" si="17"/>
        <v>55.683007808157434</v>
      </c>
      <c r="AQ32" s="19">
        <f t="shared" si="17"/>
        <v>54.598883456794717</v>
      </c>
      <c r="AR32" s="19">
        <f t="shared" si="17"/>
        <v>53.524452297393339</v>
      </c>
      <c r="AS32" s="19">
        <f t="shared" si="17"/>
        <v>52.459936116507144</v>
      </c>
      <c r="AT32" s="19">
        <f t="shared" si="17"/>
        <v>51.405548936267088</v>
      </c>
      <c r="AU32" s="19">
        <f t="shared" si="17"/>
        <v>50.36149690202766</v>
      </c>
      <c r="AV32" s="19">
        <f t="shared" si="17"/>
        <v>49.327978180164813</v>
      </c>
      <c r="AW32" s="19">
        <f t="shared" si="17"/>
        <v>48.305182866074986</v>
      </c>
      <c r="AX32" s="19">
        <f t="shared" si="17"/>
        <v>47.293292902406094</v>
      </c>
      <c r="AY32" s="19">
        <f t="shared" si="17"/>
        <v>46.292482007533614</v>
      </c>
      <c r="AZ32" s="19">
        <f t="shared" si="17"/>
        <v>45.302915614277218</v>
      </c>
      <c r="BA32" s="19">
        <f t="shared" si="17"/>
        <v>44.324750818835447</v>
      </c>
      <c r="BB32" s="19">
        <f t="shared" si="17"/>
        <v>43.358136339898614</v>
      </c>
      <c r="BC32" s="19">
        <f t="shared" si="17"/>
        <v>42.403212487883138</v>
      </c>
      <c r="BD32" s="19">
        <f t="shared" si="17"/>
        <v>41.460111144213492</v>
      </c>
      <c r="BE32" s="19">
        <f t="shared" si="17"/>
        <v>40.528955750561458</v>
      </c>
      <c r="BF32" s="19">
        <f t="shared" si="17"/>
        <v>39.609861307936477</v>
      </c>
      <c r="BG32" s="19">
        <f t="shared" si="17"/>
        <v>38.702934385504818</v>
      </c>
      <c r="BH32" s="19">
        <f t="shared" si="17"/>
        <v>37.80827313900059</v>
      </c>
      <c r="BI32" s="19">
        <f t="shared" si="17"/>
        <v>36.92596733857625</v>
      </c>
      <c r="BJ32" s="19">
        <f t="shared" si="17"/>
        <v>36.056098405926278</v>
      </c>
      <c r="BK32" s="19">
        <f t="shared" si="17"/>
        <v>20</v>
      </c>
      <c r="BL32" s="19">
        <f t="shared" si="17"/>
        <v>20</v>
      </c>
      <c r="BM32" s="19">
        <f t="shared" si="17"/>
        <v>20</v>
      </c>
      <c r="BN32" s="19">
        <f t="shared" si="17"/>
        <v>20</v>
      </c>
      <c r="BO32" s="19">
        <f t="shared" si="17"/>
        <v>20</v>
      </c>
      <c r="BP32" s="19">
        <f t="shared" si="17"/>
        <v>20</v>
      </c>
      <c r="BQ32" s="19">
        <f t="shared" si="17"/>
        <v>20</v>
      </c>
      <c r="BR32" s="19">
        <f t="shared" si="17"/>
        <v>20</v>
      </c>
      <c r="BS32" s="19">
        <f t="shared" si="17"/>
        <v>20</v>
      </c>
    </row>
    <row r="33" spans="2:71" x14ac:dyDescent="0.4">
      <c r="B33" s="4">
        <f t="shared" si="11"/>
        <v>-0.10099999999999915</v>
      </c>
      <c r="C33" s="2">
        <f t="shared" si="3"/>
        <v>-0.10099999999999915</v>
      </c>
      <c r="E33" s="2">
        <f t="shared" si="4"/>
        <v>2.6046237125748526</v>
      </c>
      <c r="F33" s="2">
        <f t="shared" si="5"/>
        <v>-3.1898673053892184</v>
      </c>
      <c r="H33" s="15">
        <f t="shared" si="14"/>
        <v>1.459137682500713</v>
      </c>
      <c r="J33" s="1">
        <f t="shared" si="7"/>
        <v>1.459137682500713</v>
      </c>
      <c r="K33" s="1">
        <f t="shared" si="8"/>
        <v>0.74496040886018366</v>
      </c>
      <c r="L33" s="18">
        <f t="shared" si="9"/>
        <v>95.288642125150389</v>
      </c>
      <c r="M33" s="19">
        <f t="shared" si="10"/>
        <v>93.994586698446952</v>
      </c>
      <c r="N33" s="19">
        <f t="shared" si="10"/>
        <v>92.700906128015149</v>
      </c>
      <c r="O33" s="19">
        <f t="shared" si="10"/>
        <v>91.407974944397921</v>
      </c>
      <c r="P33" s="19">
        <f t="shared" si="10"/>
        <v>90.116167027152542</v>
      </c>
      <c r="Q33" s="19">
        <f t="shared" si="10"/>
        <v>88.825855280536047</v>
      </c>
      <c r="R33" s="19">
        <f t="shared" si="10"/>
        <v>87.537411310601854</v>
      </c>
      <c r="S33" s="19">
        <f t="shared" si="10"/>
        <v>86.25120510417365</v>
      </c>
      <c r="T33" s="19">
        <f t="shared" si="10"/>
        <v>84.967604710158639</v>
      </c>
      <c r="U33" s="19">
        <f t="shared" si="10"/>
        <v>83.68697592365757</v>
      </c>
      <c r="V33" s="19">
        <f t="shared" si="10"/>
        <v>82.409681973323288</v>
      </c>
      <c r="W33" s="19">
        <f t="shared" si="10"/>
        <v>81.136083212413155</v>
      </c>
      <c r="X33" s="19">
        <f t="shared" si="10"/>
        <v>79.866536813973127</v>
      </c>
      <c r="Y33" s="19">
        <f t="shared" si="10"/>
        <v>78.601396470582671</v>
      </c>
      <c r="Z33" s="19">
        <f t="shared" si="10"/>
        <v>77.341012099081311</v>
      </c>
      <c r="AA33" s="19">
        <f t="shared" si="10"/>
        <v>76.085729550686722</v>
      </c>
      <c r="AB33" s="19">
        <f t="shared" si="10"/>
        <v>74.835890326904192</v>
      </c>
      <c r="AC33" s="19">
        <f t="shared" si="15"/>
        <v>73.591831301615329</v>
      </c>
      <c r="AD33" s="19">
        <f t="shared" si="15"/>
        <v>72.353884449721789</v>
      </c>
      <c r="AE33" s="19">
        <f t="shared" si="15"/>
        <v>71.12237658270675</v>
      </c>
      <c r="AF33" s="19">
        <f t="shared" si="15"/>
        <v>69.89762909146333</v>
      </c>
      <c r="AG33" s="19">
        <f t="shared" si="15"/>
        <v>68.67995769672423</v>
      </c>
      <c r="AH33" s="19">
        <f t="shared" si="15"/>
        <v>67.469672207413197</v>
      </c>
      <c r="AI33" s="19">
        <f t="shared" si="15"/>
        <v>66.267076287221855</v>
      </c>
      <c r="AJ33" s="19">
        <f t="shared" si="15"/>
        <v>65.072467229700933</v>
      </c>
      <c r="AK33" s="19">
        <f t="shared" si="15"/>
        <v>63.886135742137057</v>
      </c>
      <c r="AL33" s="19">
        <f t="shared" si="17"/>
        <v>62.708365738470711</v>
      </c>
      <c r="AM33" s="19">
        <f t="shared" si="17"/>
        <v>61.539434141492372</v>
      </c>
      <c r="AN33" s="19">
        <f t="shared" si="17"/>
        <v>60.379610694536765</v>
      </c>
      <c r="AO33" s="19">
        <f t="shared" si="17"/>
        <v>59.229157782877259</v>
      </c>
      <c r="AP33" s="19">
        <f t="shared" si="17"/>
        <v>58.088330265003641</v>
      </c>
      <c r="AQ33" s="19">
        <f t="shared" si="17"/>
        <v>56.957375313948276</v>
      </c>
      <c r="AR33" s="19">
        <f t="shared" si="17"/>
        <v>55.836532268807041</v>
      </c>
      <c r="AS33" s="19">
        <f t="shared" si="17"/>
        <v>54.726032496582114</v>
      </c>
      <c r="AT33" s="19">
        <f t="shared" si="17"/>
        <v>53.626099264455284</v>
      </c>
      <c r="AU33" s="19">
        <f t="shared" si="17"/>
        <v>52.536947622581081</v>
      </c>
      <c r="AV33" s="19">
        <f t="shared" si="17"/>
        <v>51.458784297469919</v>
      </c>
      <c r="AW33" s="19">
        <f t="shared" si="17"/>
        <v>50.391807596012995</v>
      </c>
      <c r="AX33" s="19">
        <f t="shared" si="17"/>
        <v>49.336207320181096</v>
      </c>
      <c r="AY33" s="19">
        <f t="shared" si="17"/>
        <v>48.292164692411085</v>
      </c>
      <c r="AZ33" s="19">
        <f t="shared" si="17"/>
        <v>47.259852291675344</v>
      </c>
      <c r="BA33" s="19">
        <f t="shared" si="17"/>
        <v>46.239434000210544</v>
      </c>
      <c r="BB33" s="19">
        <f t="shared" si="17"/>
        <v>45.231064960864366</v>
      </c>
      <c r="BC33" s="19">
        <f t="shared" si="17"/>
        <v>44.234891545000899</v>
      </c>
      <c r="BD33" s="19">
        <f t="shared" si="17"/>
        <v>43.251051330887584</v>
      </c>
      <c r="BE33" s="19">
        <f t="shared" si="17"/>
        <v>42.279673092469672</v>
      </c>
      <c r="BF33" s="19">
        <f t="shared" si="17"/>
        <v>41.320876798421274</v>
      </c>
      <c r="BG33" s="19">
        <f t="shared" si="17"/>
        <v>40.374773621345483</v>
      </c>
      <c r="BH33" s="19">
        <f t="shared" si="17"/>
        <v>39.4414659569807</v>
      </c>
      <c r="BI33" s="19">
        <f t="shared" si="17"/>
        <v>38.521047453254162</v>
      </c>
      <c r="BJ33" s="19">
        <f t="shared" si="17"/>
        <v>37.613603049009264</v>
      </c>
      <c r="BK33" s="19">
        <f t="shared" si="17"/>
        <v>20</v>
      </c>
      <c r="BL33" s="19">
        <f t="shared" si="17"/>
        <v>20</v>
      </c>
      <c r="BM33" s="19">
        <f t="shared" si="17"/>
        <v>20</v>
      </c>
      <c r="BN33" s="19">
        <f t="shared" si="17"/>
        <v>20</v>
      </c>
      <c r="BO33" s="19">
        <f t="shared" si="17"/>
        <v>20</v>
      </c>
      <c r="BP33" s="19">
        <f t="shared" si="17"/>
        <v>20</v>
      </c>
      <c r="BQ33" s="19">
        <f t="shared" si="17"/>
        <v>20</v>
      </c>
      <c r="BR33" s="19">
        <f t="shared" si="17"/>
        <v>20</v>
      </c>
      <c r="BS33" s="19">
        <f t="shared" si="17"/>
        <v>20</v>
      </c>
    </row>
    <row r="34" spans="2:71" x14ac:dyDescent="0.4">
      <c r="B34" s="4">
        <f t="shared" si="11"/>
        <v>-9.9999999999914047E-4</v>
      </c>
      <c r="C34" s="2">
        <f t="shared" si="3"/>
        <v>-9.9999999999914047E-4</v>
      </c>
      <c r="E34" s="2">
        <f t="shared" si="4"/>
        <v>2.8943482634730562</v>
      </c>
      <c r="F34" s="2">
        <f t="shared" si="5"/>
        <v>-2.9001427544910152</v>
      </c>
      <c r="H34" s="15">
        <f t="shared" si="14"/>
        <v>1.5316741944745733</v>
      </c>
      <c r="J34" s="1">
        <f t="shared" si="7"/>
        <v>1.5316741944745733</v>
      </c>
      <c r="K34" s="1">
        <f t="shared" si="8"/>
        <v>0.78199380897409798</v>
      </c>
      <c r="L34" s="18">
        <f t="shared" si="9"/>
        <v>99.03138385302293</v>
      </c>
      <c r="M34" s="19">
        <f t="shared" si="10"/>
        <v>97.686500592742618</v>
      </c>
      <c r="N34" s="19">
        <f t="shared" si="10"/>
        <v>96.34200691231672</v>
      </c>
      <c r="O34" s="19">
        <f t="shared" si="10"/>
        <v>94.998292053077009</v>
      </c>
      <c r="P34" s="19">
        <f t="shared" si="10"/>
        <v>93.655744579800171</v>
      </c>
      <c r="Q34" s="19">
        <f t="shared" si="10"/>
        <v>92.31475204365492</v>
      </c>
      <c r="R34" s="19">
        <f t="shared" si="10"/>
        <v>90.97570064661555</v>
      </c>
      <c r="S34" s="19">
        <f t="shared" si="10"/>
        <v>89.638974907826665</v>
      </c>
      <c r="T34" s="19">
        <f t="shared" si="10"/>
        <v>88.30495733239897</v>
      </c>
      <c r="U34" s="19">
        <f t="shared" si="10"/>
        <v>86.974028083111818</v>
      </c>
      <c r="V34" s="19">
        <f t="shared" si="10"/>
        <v>85.6465646554919</v>
      </c>
      <c r="W34" s="19">
        <f t="shared" si="10"/>
        <v>84.322941556730854</v>
      </c>
      <c r="X34" s="19">
        <f t="shared" si="10"/>
        <v>83.003529988896645</v>
      </c>
      <c r="Y34" s="19">
        <f t="shared" si="10"/>
        <v>81.688697536885257</v>
      </c>
      <c r="Z34" s="19">
        <f t="shared" si="10"/>
        <v>80.378807861549475</v>
      </c>
      <c r="AA34" s="19">
        <f t="shared" si="10"/>
        <v>79.074220398430882</v>
      </c>
      <c r="AB34" s="19">
        <f t="shared" si="10"/>
        <v>77.77529006251099</v>
      </c>
      <c r="AC34" s="19">
        <f t="shared" si="15"/>
        <v>76.482366959384066</v>
      </c>
      <c r="AD34" s="19">
        <f t="shared" si="15"/>
        <v>75.195796103242628</v>
      </c>
      <c r="AE34" s="19">
        <f t="shared" si="15"/>
        <v>73.915917142052209</v>
      </c>
      <c r="AF34" s="19">
        <f t="shared" si="15"/>
        <v>72.643064090278671</v>
      </c>
      <c r="AG34" s="19">
        <f t="shared" si="15"/>
        <v>71.377565069515256</v>
      </c>
      <c r="AH34" s="19">
        <f t="shared" si="15"/>
        <v>70.119742057342535</v>
      </c>
      <c r="AI34" s="19">
        <f t="shared" si="15"/>
        <v>68.869910644736919</v>
      </c>
      <c r="AJ34" s="19">
        <f t="shared" si="15"/>
        <v>67.628379802327871</v>
      </c>
      <c r="AK34" s="19">
        <f t="shared" si="15"/>
        <v>66.395451655785862</v>
      </c>
      <c r="AL34" s="19">
        <f t="shared" si="17"/>
        <v>65.171421270606587</v>
      </c>
      <c r="AM34" s="19">
        <f t="shared" si="17"/>
        <v>63.956576446537724</v>
      </c>
      <c r="AN34" s="19">
        <f t="shared" si="17"/>
        <v>62.751197521876968</v>
      </c>
      <c r="AO34" s="19">
        <f t="shared" si="17"/>
        <v>61.555557187851164</v>
      </c>
      <c r="AP34" s="19">
        <f t="shared" si="17"/>
        <v>60.369920313266988</v>
      </c>
      <c r="AQ34" s="19">
        <f t="shared" si="17"/>
        <v>59.19454377960475</v>
      </c>
      <c r="AR34" s="19">
        <f t="shared" si="17"/>
        <v>58.029676326707389</v>
      </c>
      <c r="AS34" s="19">
        <f t="shared" si="17"/>
        <v>56.875558409196678</v>
      </c>
      <c r="AT34" s="19">
        <f t="shared" si="17"/>
        <v>55.732422063729771</v>
      </c>
      <c r="AU34" s="19">
        <f t="shared" si="17"/>
        <v>54.600490787188619</v>
      </c>
      <c r="AV34" s="19">
        <f t="shared" si="17"/>
        <v>53.479979425875463</v>
      </c>
      <c r="AW34" s="19">
        <f t="shared" si="17"/>
        <v>52.371094075767992</v>
      </c>
      <c r="AX34" s="19">
        <f t="shared" si="17"/>
        <v>51.27403199386773</v>
      </c>
      <c r="AY34" s="19">
        <f t="shared" si="17"/>
        <v>50.188981520655865</v>
      </c>
      <c r="AZ34" s="19">
        <f t="shared" si="17"/>
        <v>49.116122013651584</v>
      </c>
      <c r="BA34" s="19">
        <f t="shared" si="17"/>
        <v>48.055623792048479</v>
      </c>
      <c r="BB34" s="19">
        <f t="shared" si="17"/>
        <v>47.007648092385971</v>
      </c>
      <c r="BC34" s="19">
        <f t="shared" si="17"/>
        <v>45.972347035194034</v>
      </c>
      <c r="BD34" s="19">
        <f t="shared" si="17"/>
        <v>44.949863602531281</v>
      </c>
      <c r="BE34" s="19">
        <f t="shared" si="17"/>
        <v>43.940331626318475</v>
      </c>
      <c r="BF34" s="19">
        <f t="shared" si="17"/>
        <v>42.943875787352319</v>
      </c>
      <c r="BG34" s="19">
        <f t="shared" si="17"/>
        <v>41.960611624866921</v>
      </c>
      <c r="BH34" s="19">
        <f t="shared" si="17"/>
        <v>40.99064555649452</v>
      </c>
      <c r="BI34" s="19">
        <f t="shared" si="17"/>
        <v>40.034074908460177</v>
      </c>
      <c r="BJ34" s="19">
        <f t="shared" si="17"/>
        <v>39.090987955830222</v>
      </c>
      <c r="BK34" s="19">
        <f t="shared" si="17"/>
        <v>20</v>
      </c>
      <c r="BL34" s="19">
        <f t="shared" si="17"/>
        <v>20</v>
      </c>
      <c r="BM34" s="19">
        <f t="shared" si="17"/>
        <v>20</v>
      </c>
      <c r="BN34" s="19">
        <f t="shared" si="17"/>
        <v>20</v>
      </c>
      <c r="BO34" s="19">
        <f t="shared" si="17"/>
        <v>20</v>
      </c>
      <c r="BP34" s="19">
        <f t="shared" si="17"/>
        <v>20</v>
      </c>
      <c r="BQ34" s="19">
        <f t="shared" si="17"/>
        <v>20</v>
      </c>
      <c r="BR34" s="19">
        <f t="shared" si="17"/>
        <v>20</v>
      </c>
      <c r="BS34" s="19">
        <f t="shared" si="17"/>
        <v>20</v>
      </c>
    </row>
    <row r="35" spans="2:71" x14ac:dyDescent="0.4">
      <c r="B35" s="4">
        <f t="shared" si="11"/>
        <v>9.9000000000000865E-2</v>
      </c>
      <c r="C35" s="2">
        <f t="shared" si="3"/>
        <v>9.9000000000000865E-2</v>
      </c>
      <c r="E35" s="2">
        <f t="shared" si="4"/>
        <v>3.1840728143712593</v>
      </c>
      <c r="F35" s="2">
        <f t="shared" si="5"/>
        <v>-2.6104182035928116</v>
      </c>
      <c r="H35" s="15">
        <f t="shared" si="14"/>
        <v>1.6007465251358184</v>
      </c>
      <c r="J35" s="1">
        <f t="shared" si="7"/>
        <v>1.6007465251358184</v>
      </c>
      <c r="K35" s="1">
        <f t="shared" si="8"/>
        <v>0.81725857686230707</v>
      </c>
      <c r="L35" s="18">
        <f t="shared" si="9"/>
        <v>102.59538062061515</v>
      </c>
      <c r="M35" s="19">
        <f t="shared" si="10"/>
        <v>101.20209695022301</v>
      </c>
      <c r="N35" s="19">
        <f t="shared" si="10"/>
        <v>99.809216880102738</v>
      </c>
      <c r="O35" s="19">
        <f t="shared" si="10"/>
        <v>98.417143659820596</v>
      </c>
      <c r="P35" s="19">
        <f t="shared" si="10"/>
        <v>97.026279838039542</v>
      </c>
      <c r="Q35" s="19">
        <f t="shared" si="10"/>
        <v>95.637026913336243</v>
      </c>
      <c r="R35" s="19">
        <f t="shared" si="10"/>
        <v>94.249784986537435</v>
      </c>
      <c r="S35" s="19">
        <f t="shared" si="10"/>
        <v>92.864952415077497</v>
      </c>
      <c r="T35" s="19">
        <f t="shared" si="10"/>
        <v>91.482925469874729</v>
      </c>
      <c r="U35" s="19">
        <f t="shared" si="10"/>
        <v>90.104097995219007</v>
      </c>
      <c r="V35" s="19">
        <f t="shared" si="10"/>
        <v>88.728861072156931</v>
      </c>
      <c r="W35" s="19">
        <f t="shared" si="10"/>
        <v>87.357602685854133</v>
      </c>
      <c r="X35" s="19">
        <f t="shared" si="10"/>
        <v>85.990707397406027</v>
      </c>
      <c r="Y35" s="19">
        <f t="shared" si="10"/>
        <v>84.628556020559174</v>
      </c>
      <c r="Z35" s="19">
        <f t="shared" si="10"/>
        <v>83.271525303796281</v>
      </c>
      <c r="AA35" s="19">
        <f t="shared" si="10"/>
        <v>81.919987618226017</v>
      </c>
      <c r="AB35" s="19">
        <f t="shared" si="10"/>
        <v>80.574310651708529</v>
      </c>
      <c r="AC35" s="19">
        <f t="shared" si="15"/>
        <v>79.234857109633808</v>
      </c>
      <c r="AD35" s="19">
        <f t="shared" si="15"/>
        <v>77.901984422757863</v>
      </c>
      <c r="AE35" s="19">
        <f t="shared" si="15"/>
        <v>76.576044462486962</v>
      </c>
      <c r="AF35" s="19">
        <f t="shared" si="15"/>
        <v>75.257383263986199</v>
      </c>
      <c r="AG35" s="19">
        <f t="shared" si="15"/>
        <v>73.946340757471987</v>
      </c>
      <c r="AH35" s="19">
        <f t="shared" si="15"/>
        <v>72.643250508033944</v>
      </c>
      <c r="AI35" s="19">
        <f t="shared" si="15"/>
        <v>71.348439464312875</v>
      </c>
      <c r="AJ35" s="19">
        <f t="shared" si="15"/>
        <v>70.062227716345859</v>
      </c>
      <c r="AK35" s="19">
        <f t="shared" si="15"/>
        <v>68.784928262870793</v>
      </c>
      <c r="AL35" s="19">
        <f t="shared" si="17"/>
        <v>67.516846788365243</v>
      </c>
      <c r="AM35" s="19">
        <f t="shared" si="17"/>
        <v>66.258281450075017</v>
      </c>
      <c r="AN35" s="19">
        <f t="shared" si="17"/>
        <v>65.009522675269068</v>
      </c>
      <c r="AO35" s="19">
        <f t="shared" si="17"/>
        <v>63.77085296893847</v>
      </c>
      <c r="AP35" s="19">
        <f t="shared" si="17"/>
        <v>62.542546732136479</v>
      </c>
      <c r="AQ35" s="19">
        <f t="shared" si="17"/>
        <v>61.324870091137626</v>
      </c>
      <c r="AR35" s="19">
        <f t="shared" si="17"/>
        <v>60.118080737573287</v>
      </c>
      <c r="AS35" s="19">
        <f t="shared" si="17"/>
        <v>58.922427779680504</v>
      </c>
      <c r="AT35" s="19">
        <f t="shared" si="17"/>
        <v>57.738151604781265</v>
      </c>
      <c r="AU35" s="19">
        <f t="shared" si="17"/>
        <v>56.565483753088174</v>
      </c>
      <c r="AV35" s="19">
        <f t="shared" si="17"/>
        <v>55.404646802912225</v>
      </c>
      <c r="AW35" s="19">
        <f t="shared" si="17"/>
        <v>54.255854267328289</v>
      </c>
      <c r="AX35" s="19">
        <f t="shared" si="17"/>
        <v>53.119310502333072</v>
      </c>
      <c r="AY35" s="19">
        <f t="shared" si="17"/>
        <v>51.9952106265102</v>
      </c>
      <c r="AZ35" s="19">
        <f t="shared" si="17"/>
        <v>50.883740452197472</v>
      </c>
      <c r="BA35" s="19">
        <f t="shared" si="17"/>
        <v>49.785076428130779</v>
      </c>
      <c r="BB35" s="19">
        <f t="shared" si="17"/>
        <v>48.699385593520176</v>
      </c>
      <c r="BC35" s="19">
        <f t="shared" ref="BC35:BS35" si="18">IF((1-ERF(BC$10/SQRT(4*$F$4/($E$4*$C$4)*2*$D$4/$B$4)))*$L35&lt;20,20,(1-ERF(BC$10/SQRT(4*$F$4/($E$4*$C$4)*2*$D$4/$B$4)))*$L35)</f>
        <v>47.626825543494284</v>
      </c>
      <c r="BD35" s="19">
        <f t="shared" si="18"/>
        <v>46.567544405829906</v>
      </c>
      <c r="BE35" s="19">
        <f t="shared" si="18"/>
        <v>45.521680828865733</v>
      </c>
      <c r="BF35" s="19">
        <f t="shared" si="18"/>
        <v>44.48936398048064</v>
      </c>
      <c r="BG35" s="19">
        <f t="shared" si="18"/>
        <v>43.47071355799924</v>
      </c>
      <c r="BH35" s="19">
        <f t="shared" si="18"/>
        <v>42.46583980887096</v>
      </c>
      <c r="BI35" s="19">
        <f t="shared" si="18"/>
        <v>41.474843561951438</v>
      </c>
      <c r="BJ35" s="19">
        <f t="shared" si="18"/>
        <v>40.497816269199411</v>
      </c>
      <c r="BK35" s="19">
        <f t="shared" si="18"/>
        <v>20</v>
      </c>
      <c r="BL35" s="19">
        <f t="shared" si="18"/>
        <v>20</v>
      </c>
      <c r="BM35" s="19">
        <f t="shared" si="18"/>
        <v>20</v>
      </c>
      <c r="BN35" s="19">
        <f t="shared" si="18"/>
        <v>20</v>
      </c>
      <c r="BO35" s="19">
        <f t="shared" si="18"/>
        <v>20</v>
      </c>
      <c r="BP35" s="19">
        <f t="shared" si="18"/>
        <v>20</v>
      </c>
      <c r="BQ35" s="19">
        <f t="shared" si="18"/>
        <v>20</v>
      </c>
      <c r="BR35" s="19">
        <f t="shared" si="18"/>
        <v>20</v>
      </c>
      <c r="BS35" s="19">
        <f t="shared" si="18"/>
        <v>20</v>
      </c>
    </row>
    <row r="36" spans="2:71" x14ac:dyDescent="0.4">
      <c r="B36" s="4">
        <f t="shared" si="11"/>
        <v>0.19900000000000087</v>
      </c>
      <c r="C36" s="2">
        <f t="shared" si="3"/>
        <v>0.19900000000000087</v>
      </c>
      <c r="E36" s="2">
        <f t="shared" si="4"/>
        <v>3.4737973652694634</v>
      </c>
      <c r="F36" s="2">
        <f t="shared" si="5"/>
        <v>-2.320693652694608</v>
      </c>
      <c r="H36" s="15">
        <f t="shared" si="14"/>
        <v>1.6666518506849808</v>
      </c>
      <c r="J36" s="1">
        <f t="shared" si="7"/>
        <v>1.6666518506849808</v>
      </c>
      <c r="K36" s="1">
        <f t="shared" si="8"/>
        <v>0.85090643535844568</v>
      </c>
      <c r="L36" s="18">
        <f t="shared" si="9"/>
        <v>105.99596613692403</v>
      </c>
      <c r="M36" s="19">
        <f t="shared" si="10"/>
        <v>104.55650124237751</v>
      </c>
      <c r="N36" s="19">
        <f t="shared" si="10"/>
        <v>103.11745332567628</v>
      </c>
      <c r="O36" s="19">
        <f t="shared" si="10"/>
        <v>101.67923900233572</v>
      </c>
      <c r="P36" s="19">
        <f t="shared" si="10"/>
        <v>100.24227416373603</v>
      </c>
      <c r="Q36" s="19">
        <f t="shared" si="10"/>
        <v>98.80697361636534</v>
      </c>
      <c r="R36" s="19">
        <f t="shared" si="10"/>
        <v>97.373750722632622</v>
      </c>
      <c r="S36" s="19">
        <f t="shared" si="10"/>
        <v>95.943017043768691</v>
      </c>
      <c r="T36" s="19">
        <f t="shared" si="10"/>
        <v>94.515181985329477</v>
      </c>
      <c r="U36" s="19">
        <f t="shared" si="10"/>
        <v>93.09065244581042</v>
      </c>
      <c r="V36" s="19">
        <f t="shared" si="10"/>
        <v>91.66983246887429</v>
      </c>
      <c r="W36" s="19">
        <f t="shared" si="10"/>
        <v>90.253122899688108</v>
      </c>
      <c r="X36" s="19">
        <f t="shared" si="10"/>
        <v>88.840921045855765</v>
      </c>
      <c r="Y36" s="19">
        <f t="shared" si="10"/>
        <v>87.433620343424224</v>
      </c>
      <c r="Z36" s="19">
        <f t="shared" si="10"/>
        <v>86.031610028430933</v>
      </c>
      <c r="AA36" s="19">
        <f t="shared" si="10"/>
        <v>84.635274814448636</v>
      </c>
      <c r="AB36" s="19">
        <f t="shared" si="10"/>
        <v>83.244994576572452</v>
      </c>
      <c r="AC36" s="19">
        <f t="shared" si="15"/>
        <v>81.861144042280401</v>
      </c>
      <c r="AD36" s="19">
        <f t="shared" si="15"/>
        <v>80.484092489585578</v>
      </c>
      <c r="AE36" s="19">
        <f t="shared" si="15"/>
        <v>79.114203452883402</v>
      </c>
      <c r="AF36" s="19">
        <f t="shared" si="15"/>
        <v>77.751834436882319</v>
      </c>
      <c r="AG36" s="19">
        <f t="shared" si="15"/>
        <v>76.397336638989984</v>
      </c>
      <c r="AH36" s="19">
        <f t="shared" si="15"/>
        <v>75.051054680511285</v>
      </c>
      <c r="AI36" s="19">
        <f t="shared" si="15"/>
        <v>73.713326346996084</v>
      </c>
      <c r="AJ36" s="19">
        <f t="shared" si="15"/>
        <v>72.384482338058007</v>
      </c>
      <c r="AK36" s="19">
        <f t="shared" si="15"/>
        <v>71.064846026966137</v>
      </c>
      <c r="AL36" s="19">
        <f t="shared" ref="AL36:BS43" si="19">IF((1-ERF(AL$10/SQRT(4*$F$4/($E$4*$C$4)*2*$D$4/$B$4)))*$L36&lt;20,20,(1-ERF(AL$10/SQRT(4*$F$4/($E$4*$C$4)*2*$D$4/$B$4)))*$L36)</f>
        <v>69.754733230293667</v>
      </c>
      <c r="AM36" s="19">
        <f t="shared" si="19"/>
        <v>68.454451987887396</v>
      </c>
      <c r="AN36" s="19">
        <f t="shared" si="19"/>
        <v>67.164302353402576</v>
      </c>
      <c r="AO36" s="19">
        <f t="shared" si="19"/>
        <v>65.884576195627886</v>
      </c>
      <c r="AP36" s="19">
        <f t="shared" si="19"/>
        <v>64.615557010804309</v>
      </c>
      <c r="AQ36" s="19">
        <f t="shared" si="19"/>
        <v>63.357519746121632</v>
      </c>
      <c r="AR36" s="19">
        <f t="shared" si="19"/>
        <v>62.110730634555111</v>
      </c>
      <c r="AS36" s="19">
        <f t="shared" si="19"/>
        <v>60.875447041183939</v>
      </c>
      <c r="AT36" s="19">
        <f t="shared" si="19"/>
        <v>59.651917321112286</v>
      </c>
      <c r="AU36" s="19">
        <f t="shared" si="19"/>
        <v>58.440380689092187</v>
      </c>
      <c r="AV36" s="19">
        <f t="shared" si="19"/>
        <v>57.241067100926443</v>
      </c>
      <c r="AW36" s="19">
        <f t="shared" si="19"/>
        <v>56.054197146709051</v>
      </c>
      <c r="AX36" s="19">
        <f t="shared" si="19"/>
        <v>54.879981955938959</v>
      </c>
      <c r="AY36" s="19">
        <f t="shared" si="19"/>
        <v>53.718623114522472</v>
      </c>
      <c r="AZ36" s="19">
        <f t="shared" si="19"/>
        <v>52.570312593658919</v>
      </c>
      <c r="BA36" s="19">
        <f t="shared" si="19"/>
        <v>51.435232690583533</v>
      </c>
      <c r="BB36" s="19">
        <f t="shared" si="19"/>
        <v>50.313555981121333</v>
      </c>
      <c r="BC36" s="19">
        <f t="shared" si="19"/>
        <v>49.205445283986116</v>
      </c>
      <c r="BD36" s="19">
        <f t="shared" si="19"/>
        <v>48.111053636738845</v>
      </c>
      <c r="BE36" s="19">
        <f t="shared" si="19"/>
        <v>47.030524283300672</v>
      </c>
      <c r="BF36" s="19">
        <f t="shared" si="19"/>
        <v>45.963990672897403</v>
      </c>
      <c r="BG36" s="19">
        <f t="shared" si="19"/>
        <v>44.911576470293369</v>
      </c>
      <c r="BH36" s="19">
        <f t="shared" si="19"/>
        <v>43.873395577155939</v>
      </c>
      <c r="BI36" s="19">
        <f t="shared" si="19"/>
        <v>42.849552164373733</v>
      </c>
      <c r="BJ36" s="19">
        <f t="shared" si="19"/>
        <v>41.840140715135576</v>
      </c>
      <c r="BK36" s="19">
        <f t="shared" si="19"/>
        <v>20</v>
      </c>
      <c r="BL36" s="19">
        <f t="shared" si="19"/>
        <v>20</v>
      </c>
      <c r="BM36" s="19">
        <f t="shared" si="19"/>
        <v>20</v>
      </c>
      <c r="BN36" s="19">
        <f t="shared" si="19"/>
        <v>20</v>
      </c>
      <c r="BO36" s="19">
        <f t="shared" si="19"/>
        <v>20</v>
      </c>
      <c r="BP36" s="19">
        <f t="shared" si="19"/>
        <v>20</v>
      </c>
      <c r="BQ36" s="19">
        <f t="shared" si="19"/>
        <v>20</v>
      </c>
      <c r="BR36" s="19">
        <f t="shared" si="19"/>
        <v>20</v>
      </c>
      <c r="BS36" s="19">
        <f t="shared" si="19"/>
        <v>20</v>
      </c>
    </row>
    <row r="37" spans="2:71" x14ac:dyDescent="0.4">
      <c r="B37" s="4">
        <f t="shared" si="11"/>
        <v>0.29900000000000088</v>
      </c>
      <c r="C37" s="2">
        <f t="shared" si="3"/>
        <v>0.29900000000000088</v>
      </c>
      <c r="E37" s="2">
        <f t="shared" si="4"/>
        <v>3.7635219161676665</v>
      </c>
      <c r="F37" s="2">
        <f t="shared" si="5"/>
        <v>-2.0309691017964044</v>
      </c>
      <c r="H37" s="15">
        <f t="shared" si="14"/>
        <v>1.7294910961238958</v>
      </c>
      <c r="J37" s="1">
        <f t="shared" si="7"/>
        <v>1.7294910961238958</v>
      </c>
      <c r="K37" s="1">
        <f t="shared" si="8"/>
        <v>0.88298891156069859</v>
      </c>
      <c r="L37" s="18">
        <f t="shared" si="9"/>
        <v>109.2383479340665</v>
      </c>
      <c r="M37" s="19">
        <f t="shared" si="10"/>
        <v>107.7548502810877</v>
      </c>
      <c r="N37" s="19">
        <f t="shared" si="10"/>
        <v>106.27178236116956</v>
      </c>
      <c r="O37" s="19">
        <f t="shared" si="10"/>
        <v>104.78957353395924</v>
      </c>
      <c r="P37" s="19">
        <f t="shared" si="10"/>
        <v>103.30865241281771</v>
      </c>
      <c r="Q37" s="19">
        <f t="shared" si="10"/>
        <v>101.82944649302736</v>
      </c>
      <c r="R37" s="19">
        <f t="shared" si="10"/>
        <v>100.35238178161751</v>
      </c>
      <c r="S37" s="19">
        <f t="shared" si="10"/>
        <v>98.877882429341867</v>
      </c>
      <c r="T37" s="19">
        <f t="shared" si="10"/>
        <v>97.406370365337892</v>
      </c>
      <c r="U37" s="19">
        <f t="shared" si="10"/>
        <v>95.938264934992361</v>
      </c>
      <c r="V37" s="19">
        <f t="shared" si="10"/>
        <v>94.473982541531029</v>
      </c>
      <c r="W37" s="19">
        <f t="shared" si="10"/>
        <v>93.013936291842953</v>
      </c>
      <c r="X37" s="19">
        <f t="shared" si="10"/>
        <v>91.55853564704114</v>
      </c>
      <c r="Y37" s="19">
        <f t="shared" si="10"/>
        <v>90.108186078252018</v>
      </c>
      <c r="Z37" s="19">
        <f t="shared" si="10"/>
        <v>88.663288728115631</v>
      </c>
      <c r="AA37" s="19">
        <f t="shared" si="10"/>
        <v>87.224240078466579</v>
      </c>
      <c r="AB37" s="19">
        <f t="shared" si="10"/>
        <v>85.791431624654393</v>
      </c>
      <c r="AC37" s="19">
        <f t="shared" si="15"/>
        <v>84.365249556947589</v>
      </c>
      <c r="AD37" s="19">
        <f t="shared" si="15"/>
        <v>82.946074449452411</v>
      </c>
      <c r="AE37" s="19">
        <f t="shared" si="15"/>
        <v>81.534280956962078</v>
      </c>
      <c r="AF37" s="19">
        <f t="shared" si="15"/>
        <v>80.130237520136646</v>
      </c>
      <c r="AG37" s="19">
        <f t="shared" si="15"/>
        <v>78.734306079397172</v>
      </c>
      <c r="AH37" s="19">
        <f t="shared" si="15"/>
        <v>77.346841797901078</v>
      </c>
      <c r="AI37" s="19">
        <f t="shared" si="15"/>
        <v>75.968192793947253</v>
      </c>
      <c r="AJ37" s="19">
        <f t="shared" si="15"/>
        <v>74.598699883141947</v>
      </c>
      <c r="AK37" s="19">
        <f t="shared" si="15"/>
        <v>73.238696330636316</v>
      </c>
      <c r="AL37" s="19">
        <f t="shared" si="19"/>
        <v>71.888507613728862</v>
      </c>
      <c r="AM37" s="19">
        <f t="shared" si="19"/>
        <v>70.548451195104121</v>
      </c>
      <c r="AN37" s="19">
        <f t="shared" si="19"/>
        <v>69.218836306960114</v>
      </c>
      <c r="AO37" s="19">
        <f t="shared" si="19"/>
        <v>67.899963746255949</v>
      </c>
      <c r="AP37" s="19">
        <f t="shared" si="19"/>
        <v>66.592125681289517</v>
      </c>
      <c r="AQ37" s="19">
        <f t="shared" si="19"/>
        <v>65.295605469794822</v>
      </c>
      <c r="AR37" s="19">
        <f t="shared" si="19"/>
        <v>64.010677488726458</v>
      </c>
      <c r="AS37" s="19">
        <f t="shared" si="19"/>
        <v>62.737606975876837</v>
      </c>
      <c r="AT37" s="19">
        <f t="shared" si="19"/>
        <v>61.476649883451238</v>
      </c>
      <c r="AU37" s="19">
        <f t="shared" si="19"/>
        <v>60.228052743702392</v>
      </c>
      <c r="AV37" s="19">
        <f t="shared" si="19"/>
        <v>58.992052546705601</v>
      </c>
      <c r="AW37" s="19">
        <f t="shared" si="19"/>
        <v>57.768876630333395</v>
      </c>
      <c r="AX37" s="19">
        <f t="shared" si="19"/>
        <v>56.558742582466778</v>
      </c>
      <c r="AY37" s="19">
        <f t="shared" si="19"/>
        <v>55.361858155458705</v>
      </c>
      <c r="AZ37" s="19">
        <f t="shared" si="19"/>
        <v>54.178421192844482</v>
      </c>
      <c r="BA37" s="19">
        <f t="shared" si="19"/>
        <v>53.008619568271882</v>
      </c>
      <c r="BB37" s="19">
        <f t="shared" si="19"/>
        <v>51.852631136603762</v>
      </c>
      <c r="BC37" s="19">
        <f t="shared" si="19"/>
        <v>50.710623697124888</v>
      </c>
      <c r="BD37" s="19">
        <f t="shared" si="19"/>
        <v>49.582754968764966</v>
      </c>
      <c r="BE37" s="19">
        <f t="shared" si="19"/>
        <v>48.469172577229664</v>
      </c>
      <c r="BF37" s="19">
        <f t="shared" si="19"/>
        <v>47.370014053912769</v>
      </c>
      <c r="BG37" s="19">
        <f t="shared" si="19"/>
        <v>46.285406846443159</v>
      </c>
      <c r="BH37" s="19">
        <f t="shared" si="19"/>
        <v>45.215468340702799</v>
      </c>
      <c r="BI37" s="19">
        <f t="shared" si="19"/>
        <v>44.160305894133579</v>
      </c>
      <c r="BJ37" s="19">
        <f t="shared" si="19"/>
        <v>43.12001688013406</v>
      </c>
      <c r="BK37" s="19">
        <f t="shared" si="19"/>
        <v>20</v>
      </c>
      <c r="BL37" s="19">
        <f t="shared" si="19"/>
        <v>20</v>
      </c>
      <c r="BM37" s="19">
        <f t="shared" si="19"/>
        <v>20</v>
      </c>
      <c r="BN37" s="19">
        <f t="shared" si="19"/>
        <v>20</v>
      </c>
      <c r="BO37" s="19">
        <f t="shared" si="19"/>
        <v>20</v>
      </c>
      <c r="BP37" s="19">
        <f t="shared" si="19"/>
        <v>20</v>
      </c>
      <c r="BQ37" s="19">
        <f t="shared" si="19"/>
        <v>20</v>
      </c>
      <c r="BR37" s="19">
        <f t="shared" si="19"/>
        <v>20</v>
      </c>
      <c r="BS37" s="19">
        <f t="shared" si="19"/>
        <v>20</v>
      </c>
    </row>
    <row r="38" spans="2:71" x14ac:dyDescent="0.4">
      <c r="B38" s="4">
        <f t="shared" si="11"/>
        <v>0.39900000000000091</v>
      </c>
      <c r="C38" s="2">
        <f t="shared" si="3"/>
        <v>0.39900000000000091</v>
      </c>
      <c r="E38" s="2">
        <f t="shared" si="4"/>
        <v>4.0532464670658701</v>
      </c>
      <c r="F38" s="2">
        <f t="shared" si="5"/>
        <v>-1.7412445508982006</v>
      </c>
      <c r="H38" s="15">
        <f t="shared" si="14"/>
        <v>1.7890796455717379</v>
      </c>
      <c r="J38" s="1">
        <f t="shared" si="7"/>
        <v>1.7890796455717379</v>
      </c>
      <c r="K38" s="1">
        <f t="shared" si="8"/>
        <v>0.91341175012653619</v>
      </c>
      <c r="L38" s="18">
        <f t="shared" si="9"/>
        <v>112.31300019474047</v>
      </c>
      <c r="M38" s="19">
        <f t="shared" si="10"/>
        <v>110.78774761321598</v>
      </c>
      <c r="N38" s="19">
        <f t="shared" si="10"/>
        <v>109.2629368601358</v>
      </c>
      <c r="O38" s="19">
        <f t="shared" si="10"/>
        <v>107.73900938002052</v>
      </c>
      <c r="P38" s="19">
        <f t="shared" si="10"/>
        <v>106.21640585009936</v>
      </c>
      <c r="Q38" s="19">
        <f t="shared" si="10"/>
        <v>104.69556579805328</v>
      </c>
      <c r="R38" s="19">
        <f t="shared" si="10"/>
        <v>103.17692722142131</v>
      </c>
      <c r="S38" s="19">
        <f t="shared" si="10"/>
        <v>101.66092620921967</v>
      </c>
      <c r="T38" s="19">
        <f t="shared" si="10"/>
        <v>100.14799656631814</v>
      </c>
      <c r="U38" s="19">
        <f t="shared" si="10"/>
        <v>98.638569441112807</v>
      </c>
      <c r="V38" s="19">
        <f t="shared" si="10"/>
        <v>97.133072957027935</v>
      </c>
      <c r="W38" s="19">
        <f t="shared" si="10"/>
        <v>95.631931848371437</v>
      </c>
      <c r="X38" s="19">
        <f t="shared" si="10"/>
        <v>94.135567101060246</v>
      </c>
      <c r="Y38" s="19">
        <f t="shared" si="10"/>
        <v>92.644395598721431</v>
      </c>
      <c r="Z38" s="19">
        <f t="shared" si="10"/>
        <v>91.158829774664866</v>
      </c>
      <c r="AA38" s="19">
        <f t="shared" si="10"/>
        <v>89.679277270210775</v>
      </c>
      <c r="AB38" s="19">
        <f t="shared" si="10"/>
        <v>88.206140599843309</v>
      </c>
      <c r="AC38" s="19">
        <f t="shared" si="15"/>
        <v>86.739816823647331</v>
      </c>
      <c r="AD38" s="19">
        <f t="shared" si="15"/>
        <v>85.28069722747145</v>
      </c>
      <c r="AE38" s="19">
        <f t="shared" si="15"/>
        <v>83.829167011244593</v>
      </c>
      <c r="AF38" s="19">
        <f t="shared" si="15"/>
        <v>82.385604985857896</v>
      </c>
      <c r="AG38" s="19">
        <f t="shared" si="15"/>
        <v>80.950383279005948</v>
      </c>
      <c r="AH38" s="19">
        <f t="shared" si="15"/>
        <v>79.523867050365041</v>
      </c>
      <c r="AI38" s="19">
        <f t="shared" si="15"/>
        <v>78.106414216466447</v>
      </c>
      <c r="AJ38" s="19">
        <f t="shared" si="15"/>
        <v>76.698375185605144</v>
      </c>
      <c r="AK38" s="19">
        <f t="shared" si="15"/>
        <v>75.300092603103934</v>
      </c>
      <c r="AL38" s="19">
        <f t="shared" si="19"/>
        <v>73.911901107233902</v>
      </c>
      <c r="AM38" s="19">
        <f t="shared" si="19"/>
        <v>72.534127096070662</v>
      </c>
      <c r="AN38" s="19">
        <f t="shared" si="19"/>
        <v>71.167088505545834</v>
      </c>
      <c r="AO38" s="19">
        <f t="shared" si="19"/>
        <v>69.811094598931547</v>
      </c>
      <c r="AP38" s="19">
        <f t="shared" si="19"/>
        <v>68.466445767974108</v>
      </c>
      <c r="AQ38" s="19">
        <f t="shared" si="19"/>
        <v>67.13343334587141</v>
      </c>
      <c r="AR38" s="19">
        <f t="shared" si="19"/>
        <v>65.812339432266413</v>
      </c>
      <c r="AS38" s="19">
        <f t="shared" si="19"/>
        <v>64.503436730406648</v>
      </c>
      <c r="AT38" s="19">
        <f t="shared" si="19"/>
        <v>63.206988396597765</v>
      </c>
      <c r="AU38" s="19">
        <f t="shared" si="19"/>
        <v>61.92324790205636</v>
      </c>
      <c r="AV38" s="19">
        <f t="shared" si="19"/>
        <v>60.652458907244878</v>
      </c>
      <c r="AW38" s="19">
        <f t="shared" si="19"/>
        <v>59.394855148749443</v>
      </c>
      <c r="AX38" s="19">
        <f t="shared" si="19"/>
        <v>58.150660338738774</v>
      </c>
      <c r="AY38" s="19">
        <f t="shared" si="19"/>
        <v>56.920088077020068</v>
      </c>
      <c r="AZ38" s="19">
        <f t="shared" si="19"/>
        <v>55.703341775686596</v>
      </c>
      <c r="BA38" s="19">
        <f t="shared" si="19"/>
        <v>54.500614596328937</v>
      </c>
      <c r="BB38" s="19">
        <f t="shared" si="19"/>
        <v>53.312089399761305</v>
      </c>
      <c r="BC38" s="19">
        <f t="shared" si="19"/>
        <v>52.137938708192799</v>
      </c>
      <c r="BD38" s="19">
        <f t="shared" si="19"/>
        <v>50.978324679753015</v>
      </c>
      <c r="BE38" s="19">
        <f t="shared" si="19"/>
        <v>49.833399095260901</v>
      </c>
      <c r="BF38" s="19">
        <f t="shared" si="19"/>
        <v>48.703303357106272</v>
      </c>
      <c r="BG38" s="19">
        <f t="shared" si="19"/>
        <v>47.588168500093644</v>
      </c>
      <c r="BH38" s="19">
        <f t="shared" si="19"/>
        <v>46.488115214079947</v>
      </c>
      <c r="BI38" s="19">
        <f t="shared" si="19"/>
        <v>45.403253878218841</v>
      </c>
      <c r="BJ38" s="19">
        <f t="shared" si="19"/>
        <v>44.333684606607051</v>
      </c>
      <c r="BK38" s="19">
        <f t="shared" si="19"/>
        <v>20</v>
      </c>
      <c r="BL38" s="19">
        <f t="shared" si="19"/>
        <v>20</v>
      </c>
      <c r="BM38" s="19">
        <f t="shared" si="19"/>
        <v>20</v>
      </c>
      <c r="BN38" s="19">
        <f t="shared" si="19"/>
        <v>20</v>
      </c>
      <c r="BO38" s="19">
        <f t="shared" si="19"/>
        <v>20</v>
      </c>
      <c r="BP38" s="19">
        <f t="shared" si="19"/>
        <v>20</v>
      </c>
      <c r="BQ38" s="19">
        <f t="shared" si="19"/>
        <v>20</v>
      </c>
      <c r="BR38" s="19">
        <f t="shared" si="19"/>
        <v>20</v>
      </c>
      <c r="BS38" s="19">
        <f t="shared" si="19"/>
        <v>20</v>
      </c>
    </row>
    <row r="39" spans="2:71" x14ac:dyDescent="0.4">
      <c r="B39" s="4">
        <f t="shared" si="11"/>
        <v>0.49900000000000089</v>
      </c>
      <c r="C39" s="2">
        <f t="shared" si="3"/>
        <v>0.49900000000000089</v>
      </c>
      <c r="E39" s="2">
        <f t="shared" si="4"/>
        <v>4.3429710179640741</v>
      </c>
      <c r="F39" s="2">
        <f t="shared" si="5"/>
        <v>-1.4515199999999973</v>
      </c>
      <c r="H39" s="15">
        <f t="shared" si="14"/>
        <v>1.8447359015256319</v>
      </c>
      <c r="J39" s="1">
        <f t="shared" si="7"/>
        <v>1.8447359015256319</v>
      </c>
      <c r="K39" s="1">
        <f t="shared" si="8"/>
        <v>0.94182696254157139</v>
      </c>
      <c r="L39" s="18">
        <f t="shared" si="9"/>
        <v>115.18475382484141</v>
      </c>
      <c r="M39" s="19">
        <f t="shared" si="10"/>
        <v>113.6205017541196</v>
      </c>
      <c r="N39" s="19">
        <f t="shared" si="10"/>
        <v>112.05670280904221</v>
      </c>
      <c r="O39" s="19">
        <f t="shared" si="10"/>
        <v>110.49380972151333</v>
      </c>
      <c r="P39" s="19">
        <f t="shared" si="10"/>
        <v>108.93227443652665</v>
      </c>
      <c r="Q39" s="19">
        <f t="shared" si="10"/>
        <v>107.37254772013456</v>
      </c>
      <c r="R39" s="19">
        <f t="shared" si="10"/>
        <v>105.81507876912302</v>
      </c>
      <c r="S39" s="19">
        <f t="shared" si="10"/>
        <v>104.26031482295579</v>
      </c>
      <c r="T39" s="19">
        <f t="shared" si="10"/>
        <v>102.70870077854636</v>
      </c>
      <c r="U39" s="19">
        <f t="shared" si="10"/>
        <v>101.16067880841065</v>
      </c>
      <c r="V39" s="19">
        <f t="shared" si="10"/>
        <v>99.616687982746626</v>
      </c>
      <c r="W39" s="19">
        <f t="shared" si="10"/>
        <v>98.077163895978941</v>
      </c>
      <c r="X39" s="19">
        <f t="shared" si="10"/>
        <v>96.542538298297842</v>
      </c>
      <c r="Y39" s="19">
        <f t="shared" si="10"/>
        <v>95.013238732711486</v>
      </c>
      <c r="Z39" s="19">
        <f t="shared" si="10"/>
        <v>93.48968817811982</v>
      </c>
      <c r="AA39" s="19">
        <f t="shared" si="10"/>
        <v>91.972304698905688</v>
      </c>
      <c r="AB39" s="19">
        <f t="shared" si="10"/>
        <v>90.461501101526849</v>
      </c>
      <c r="AC39" s="19">
        <f t="shared" si="15"/>
        <v>88.957684598577146</v>
      </c>
      <c r="AD39" s="19">
        <f t="shared" si="15"/>
        <v>87.461256480771496</v>
      </c>
      <c r="AE39" s="19">
        <f t="shared" si="15"/>
        <v>85.972611797293084</v>
      </c>
      <c r="AF39" s="19">
        <f t="shared" si="15"/>
        <v>84.492139044924713</v>
      </c>
      <c r="AG39" s="19">
        <f t="shared" si="15"/>
        <v>83.020219866368649</v>
      </c>
      <c r="AH39" s="19">
        <f t="shared" si="15"/>
        <v>81.557228758142173</v>
      </c>
      <c r="AI39" s="19">
        <f t="shared" si="15"/>
        <v>80.103532788416132</v>
      </c>
      <c r="AJ39" s="19">
        <f t="shared" si="15"/>
        <v>78.65949132514551</v>
      </c>
      <c r="AK39" s="19">
        <f t="shared" si="15"/>
        <v>77.225455774820077</v>
      </c>
      <c r="AL39" s="19">
        <f t="shared" si="19"/>
        <v>75.801769332143991</v>
      </c>
      <c r="AM39" s="19">
        <f t="shared" si="19"/>
        <v>74.388766740930734</v>
      </c>
      <c r="AN39" s="19">
        <f t="shared" si="19"/>
        <v>72.986774066479569</v>
      </c>
      <c r="AO39" s="19">
        <f t="shared" si="19"/>
        <v>71.596108479677213</v>
      </c>
      <c r="AP39" s="19">
        <f t="shared" si="19"/>
        <v>70.217078053046805</v>
      </c>
      <c r="AQ39" s="19">
        <f t="shared" si="19"/>
        <v>68.849981568943221</v>
      </c>
      <c r="AR39" s="19">
        <f t="shared" si="19"/>
        <v>67.495108340071781</v>
      </c>
      <c r="AS39" s="19">
        <f t="shared" si="19"/>
        <v>66.152738042484017</v>
      </c>
      <c r="AT39" s="19">
        <f t="shared" si="19"/>
        <v>64.823140561181987</v>
      </c>
      <c r="AU39" s="19">
        <f t="shared" si="19"/>
        <v>63.506575848438644</v>
      </c>
      <c r="AV39" s="19">
        <f t="shared" si="19"/>
        <v>62.203293794919659</v>
      </c>
      <c r="AW39" s="19">
        <f t="shared" si="19"/>
        <v>60.913534113668845</v>
      </c>
      <c r="AX39" s="19">
        <f t="shared" si="19"/>
        <v>59.637526236996202</v>
      </c>
      <c r="AY39" s="19">
        <f t="shared" si="19"/>
        <v>58.375489226285268</v>
      </c>
      <c r="AZ39" s="19">
        <f t="shared" si="19"/>
        <v>57.127631694713905</v>
      </c>
      <c r="BA39" s="19">
        <f t="shared" si="19"/>
        <v>55.894151742860167</v>
      </c>
      <c r="BB39" s="19">
        <f t="shared" si="19"/>
        <v>54.675236907143088</v>
      </c>
      <c r="BC39" s="19">
        <f t="shared" si="19"/>
        <v>53.47106412102675</v>
      </c>
      <c r="BD39" s="19">
        <f t="shared" si="19"/>
        <v>52.281799688894488</v>
      </c>
      <c r="BE39" s="19">
        <f t="shared" si="19"/>
        <v>51.10759927247944</v>
      </c>
      <c r="BF39" s="19">
        <f t="shared" si="19"/>
        <v>49.948607889717515</v>
      </c>
      <c r="BG39" s="19">
        <f t="shared" si="19"/>
        <v>48.804959925868403</v>
      </c>
      <c r="BH39" s="19">
        <f t="shared" si="19"/>
        <v>47.676779156732209</v>
      </c>
      <c r="BI39" s="19">
        <f t="shared" si="19"/>
        <v>46.564178783769314</v>
      </c>
      <c r="BJ39" s="19">
        <f t="shared" si="19"/>
        <v>45.467261480913862</v>
      </c>
      <c r="BK39" s="19">
        <f t="shared" si="19"/>
        <v>20</v>
      </c>
      <c r="BL39" s="19">
        <f t="shared" si="19"/>
        <v>20</v>
      </c>
      <c r="BM39" s="19">
        <f t="shared" si="19"/>
        <v>20</v>
      </c>
      <c r="BN39" s="19">
        <f t="shared" si="19"/>
        <v>20</v>
      </c>
      <c r="BO39" s="19">
        <f t="shared" si="19"/>
        <v>20</v>
      </c>
      <c r="BP39" s="19">
        <f t="shared" si="19"/>
        <v>20</v>
      </c>
      <c r="BQ39" s="19">
        <f t="shared" si="19"/>
        <v>20</v>
      </c>
      <c r="BR39" s="19">
        <f t="shared" si="19"/>
        <v>20</v>
      </c>
      <c r="BS39" s="19">
        <f t="shared" si="19"/>
        <v>20</v>
      </c>
    </row>
    <row r="40" spans="2:71" x14ac:dyDescent="0.4">
      <c r="B40" s="4">
        <f t="shared" si="11"/>
        <v>0.59900000000000087</v>
      </c>
      <c r="C40" s="2">
        <f t="shared" si="3"/>
        <v>0.59900000000000087</v>
      </c>
      <c r="E40" s="2">
        <f t="shared" si="4"/>
        <v>4.6326955688622773</v>
      </c>
      <c r="F40" s="2">
        <f t="shared" si="5"/>
        <v>-1.1617954491017937</v>
      </c>
      <c r="H40" s="15">
        <f t="shared" si="14"/>
        <v>1.8948109234534469</v>
      </c>
      <c r="J40" s="1">
        <f t="shared" si="7"/>
        <v>1.8948109234534469</v>
      </c>
      <c r="K40" s="1">
        <f t="shared" si="8"/>
        <v>0.96739268485579144</v>
      </c>
      <c r="L40" s="18">
        <f t="shared" si="9"/>
        <v>117.76852672752668</v>
      </c>
      <c r="M40" s="19">
        <f t="shared" si="10"/>
        <v>116.16918605367735</v>
      </c>
      <c r="N40" s="19">
        <f t="shared" si="10"/>
        <v>114.57030866978432</v>
      </c>
      <c r="O40" s="19">
        <f t="shared" si="10"/>
        <v>112.97235746323136</v>
      </c>
      <c r="P40" s="19">
        <f t="shared" si="10"/>
        <v>111.3757945168402</v>
      </c>
      <c r="Q40" s="19">
        <f t="shared" si="10"/>
        <v>109.78108070804578</v>
      </c>
      <c r="R40" s="19">
        <f t="shared" si="10"/>
        <v>108.18867530981557</v>
      </c>
      <c r="S40" s="19">
        <f t="shared" si="10"/>
        <v>106.59903559388903</v>
      </c>
      <c r="T40" s="19">
        <f t="shared" si="10"/>
        <v>105.01261643690829</v>
      </c>
      <c r="U40" s="19">
        <f t="shared" si="10"/>
        <v>103.42986993000551</v>
      </c>
      <c r="V40" s="19">
        <f t="shared" si="10"/>
        <v>101.85124499240501</v>
      </c>
      <c r="W40" s="19">
        <f t="shared" si="10"/>
        <v>100.27718698959083</v>
      </c>
      <c r="X40" s="19">
        <f t="shared" si="10"/>
        <v>98.708137356580508</v>
      </c>
      <c r="Y40" s="19">
        <f t="shared" si="10"/>
        <v>97.144533226835776</v>
      </c>
      <c r="Z40" s="19">
        <f t="shared" si="10"/>
        <v>95.586807067330184</v>
      </c>
      <c r="AA40" s="19">
        <f t="shared" si="10"/>
        <v>94.035386320279926</v>
      </c>
      <c r="AB40" s="19">
        <f t="shared" si="10"/>
        <v>92.49069305203264</v>
      </c>
      <c r="AC40" s="19">
        <f t="shared" si="15"/>
        <v>90.953143609593027</v>
      </c>
      <c r="AD40" s="19">
        <f t="shared" si="15"/>
        <v>89.423148285249937</v>
      </c>
      <c r="AE40" s="19">
        <f t="shared" si="15"/>
        <v>87.901110989753207</v>
      </c>
      <c r="AF40" s="19">
        <f t="shared" si="15"/>
        <v>86.387428934471799</v>
      </c>
      <c r="AG40" s="19">
        <f t="shared" si="15"/>
        <v>84.882492322946447</v>
      </c>
      <c r="AH40" s="19">
        <f t="shared" si="15"/>
        <v>83.38668405223288</v>
      </c>
      <c r="AI40" s="19">
        <f t="shared" si="15"/>
        <v>81.900379424411071</v>
      </c>
      <c r="AJ40" s="19">
        <f t="shared" si="15"/>
        <v>80.423945868617267</v>
      </c>
      <c r="AK40" s="19">
        <f t="shared" si="15"/>
        <v>78.957742673934561</v>
      </c>
      <c r="AL40" s="19">
        <f t="shared" si="19"/>
        <v>77.502120733457261</v>
      </c>
      <c r="AM40" s="19">
        <f t="shared" si="19"/>
        <v>76.05742229982242</v>
      </c>
      <c r="AN40" s="19">
        <f t="shared" si="19"/>
        <v>74.623980752480321</v>
      </c>
      <c r="AO40" s="19">
        <f t="shared" si="19"/>
        <v>73.202120376953232</v>
      </c>
      <c r="AP40" s="19">
        <f t="shared" si="19"/>
        <v>71.792156156309389</v>
      </c>
      <c r="AQ40" s="19">
        <f t="shared" si="19"/>
        <v>70.394393575055872</v>
      </c>
      <c r="AR40" s="19">
        <f t="shared" si="19"/>
        <v>69.009128435631283</v>
      </c>
      <c r="AS40" s="19">
        <f t="shared" si="19"/>
        <v>67.636646687655301</v>
      </c>
      <c r="AT40" s="19">
        <f t="shared" si="19"/>
        <v>66.277224270069667</v>
      </c>
      <c r="AU40" s="19">
        <f t="shared" si="19"/>
        <v>64.931126966280544</v>
      </c>
      <c r="AV40" s="19">
        <f t="shared" si="19"/>
        <v>63.598610272389294</v>
      </c>
      <c r="AW40" s="19">
        <f t="shared" si="19"/>
        <v>62.279919278575534</v>
      </c>
      <c r="AX40" s="19">
        <f t="shared" si="19"/>
        <v>60.975288563672294</v>
      </c>
      <c r="AY40" s="19">
        <f t="shared" si="19"/>
        <v>59.684942102950117</v>
      </c>
      <c r="AZ40" s="19">
        <f t="shared" si="19"/>
        <v>58.409093189104432</v>
      </c>
      <c r="BA40" s="19">
        <f t="shared" si="19"/>
        <v>57.147944366416866</v>
      </c>
      <c r="BB40" s="19">
        <f t="shared" si="19"/>
        <v>55.901687378039583</v>
      </c>
      <c r="BC40" s="19">
        <f t="shared" si="19"/>
        <v>54.670503126329024</v>
      </c>
      <c r="BD40" s="19">
        <f t="shared" si="19"/>
        <v>53.454561646134103</v>
      </c>
      <c r="BE40" s="19">
        <f t="shared" si="19"/>
        <v>52.254022090922376</v>
      </c>
      <c r="BF40" s="19">
        <f t="shared" si="19"/>
        <v>51.06903273160723</v>
      </c>
      <c r="BG40" s="19">
        <f t="shared" si="19"/>
        <v>49.899730967918444</v>
      </c>
      <c r="BH40" s="19">
        <f t="shared" si="19"/>
        <v>48.74624335213953</v>
      </c>
      <c r="BI40" s="19">
        <f t="shared" si="19"/>
        <v>47.608685625015418</v>
      </c>
      <c r="BJ40" s="19">
        <f t="shared" si="19"/>
        <v>46.487162763616041</v>
      </c>
      <c r="BK40" s="19">
        <f t="shared" si="19"/>
        <v>20</v>
      </c>
      <c r="BL40" s="19">
        <f t="shared" si="19"/>
        <v>20</v>
      </c>
      <c r="BM40" s="19">
        <f t="shared" si="19"/>
        <v>20</v>
      </c>
      <c r="BN40" s="19">
        <f t="shared" si="19"/>
        <v>20</v>
      </c>
      <c r="BO40" s="19">
        <f t="shared" si="19"/>
        <v>20</v>
      </c>
      <c r="BP40" s="19">
        <f t="shared" si="19"/>
        <v>20</v>
      </c>
      <c r="BQ40" s="19">
        <f t="shared" si="19"/>
        <v>20</v>
      </c>
      <c r="BR40" s="19">
        <f t="shared" si="19"/>
        <v>20</v>
      </c>
      <c r="BS40" s="19">
        <f t="shared" si="19"/>
        <v>20</v>
      </c>
    </row>
    <row r="41" spans="2:71" x14ac:dyDescent="0.4">
      <c r="B41" s="4">
        <f t="shared" si="11"/>
        <v>0.69900000000000084</v>
      </c>
      <c r="C41" s="2">
        <f t="shared" si="3"/>
        <v>0.69900000000000084</v>
      </c>
      <c r="E41" s="2">
        <f t="shared" si="4"/>
        <v>4.9224201197604804</v>
      </c>
      <c r="F41" s="2">
        <f t="shared" si="5"/>
        <v>-0.87207089820359018</v>
      </c>
      <c r="H41" s="15">
        <f t="shared" si="14"/>
        <v>1.9356104651729358</v>
      </c>
      <c r="J41" s="1">
        <f t="shared" si="7"/>
        <v>1.9356104651729358</v>
      </c>
      <c r="K41" s="1">
        <f t="shared" si="8"/>
        <v>0.98822282559245467</v>
      </c>
      <c r="L41" s="18">
        <f t="shared" si="9"/>
        <v>119.87370304654566</v>
      </c>
      <c r="M41" s="19">
        <f t="shared" si="10"/>
        <v>118.24577329031423</v>
      </c>
      <c r="N41" s="19">
        <f t="shared" si="10"/>
        <v>116.61831510559847</v>
      </c>
      <c r="O41" s="19">
        <f t="shared" si="10"/>
        <v>114.9917996541453</v>
      </c>
      <c r="P41" s="19">
        <f t="shared" si="10"/>
        <v>113.3666972787576</v>
      </c>
      <c r="Q41" s="19">
        <f t="shared" si="10"/>
        <v>111.74347709530458</v>
      </c>
      <c r="R41" s="19">
        <f t="shared" si="10"/>
        <v>110.12260658650719</v>
      </c>
      <c r="S41" s="19">
        <f t="shared" si="10"/>
        <v>108.50455119808538</v>
      </c>
      <c r="T41" s="19">
        <f t="shared" si="10"/>
        <v>106.88977393784806</v>
      </c>
      <c r="U41" s="19">
        <f t="shared" si="10"/>
        <v>105.27873497830171</v>
      </c>
      <c r="V41" s="19">
        <f t="shared" si="10"/>
        <v>103.67189126334537</v>
      </c>
      <c r="W41" s="19">
        <f t="shared" si="10"/>
        <v>102.06969611961277</v>
      </c>
      <c r="X41" s="19">
        <f t="shared" si="10"/>
        <v>100.47259887301192</v>
      </c>
      <c r="Y41" s="19">
        <f t="shared" si="10"/>
        <v>98.881044471002397</v>
      </c>
      <c r="Z41" s="19">
        <f t="shared" si="10"/>
        <v>97.295473111139543</v>
      </c>
      <c r="AA41" s="19">
        <f t="shared" si="10"/>
        <v>95.716319876401116</v>
      </c>
      <c r="AB41" s="19">
        <f t="shared" si="10"/>
        <v>94.144014377799735</v>
      </c>
      <c r="AC41" s="19">
        <f t="shared" si="15"/>
        <v>92.578980404768743</v>
      </c>
      <c r="AD41" s="19">
        <f t="shared" si="15"/>
        <v>91.021635583794279</v>
      </c>
      <c r="AE41" s="19">
        <f t="shared" si="15"/>
        <v>89.472391045750001</v>
      </c>
      <c r="AF41" s="19">
        <f t="shared" si="15"/>
        <v>87.931651102373621</v>
      </c>
      <c r="AG41" s="19">
        <f t="shared" si="15"/>
        <v>86.39981293230592</v>
      </c>
      <c r="AH41" s="19">
        <f t="shared" si="15"/>
        <v>84.877266277095245</v>
      </c>
      <c r="AI41" s="19">
        <f t="shared" si="15"/>
        <v>83.364393147549876</v>
      </c>
      <c r="AJ41" s="19">
        <f t="shared" si="15"/>
        <v>81.861567540801303</v>
      </c>
      <c r="AK41" s="19">
        <f t="shared" si="15"/>
        <v>80.369155168419894</v>
      </c>
      <c r="AL41" s="19">
        <f t="shared" si="19"/>
        <v>78.887513195904432</v>
      </c>
      <c r="AM41" s="19">
        <f t="shared" si="19"/>
        <v>77.416989993843586</v>
      </c>
      <c r="AN41" s="19">
        <f t="shared" si="19"/>
        <v>75.957924901026175</v>
      </c>
      <c r="AO41" s="19">
        <f t="shared" si="19"/>
        <v>74.51064799975417</v>
      </c>
      <c r="AP41" s="19">
        <f t="shared" si="19"/>
        <v>73.075479903589056</v>
      </c>
      <c r="AQ41" s="19">
        <f t="shared" si="19"/>
        <v>71.652731557739259</v>
      </c>
      <c r="AR41" s="19">
        <f t="shared" si="19"/>
        <v>70.242704052272444</v>
      </c>
      <c r="AS41" s="19">
        <f t="shared" si="19"/>
        <v>68.845688448312941</v>
      </c>
      <c r="AT41" s="19">
        <f t="shared" si="19"/>
        <v>67.461965617360789</v>
      </c>
      <c r="AU41" s="19">
        <f t="shared" si="19"/>
        <v>66.091806093844767</v>
      </c>
      <c r="AV41" s="19">
        <f t="shared" si="19"/>
        <v>64.73546994099766</v>
      </c>
      <c r="AW41" s="19">
        <f t="shared" si="19"/>
        <v>63.39320663011906</v>
      </c>
      <c r="AX41" s="19">
        <f t="shared" si="19"/>
        <v>62.065254933265912</v>
      </c>
      <c r="AY41" s="19">
        <f t="shared" si="19"/>
        <v>60.751842829388274</v>
      </c>
      <c r="AZ41" s="19">
        <f t="shared" si="19"/>
        <v>59.453187423904218</v>
      </c>
      <c r="BA41" s="19">
        <f t="shared" si="19"/>
        <v>58.169494881684329</v>
      </c>
      <c r="BB41" s="19">
        <f t="shared" si="19"/>
        <v>56.900960373393652</v>
      </c>
      <c r="BC41" s="19">
        <f t="shared" si="19"/>
        <v>55.647768035116414</v>
      </c>
      <c r="BD41" s="19">
        <f t="shared" si="19"/>
        <v>54.410090941166708</v>
      </c>
      <c r="BE41" s="19">
        <f t="shared" si="19"/>
        <v>53.18809108996669</v>
      </c>
      <c r="BF41" s="19">
        <f t="shared" si="19"/>
        <v>51.981919402852782</v>
      </c>
      <c r="BG41" s="19">
        <f t="shared" si="19"/>
        <v>50.79171573564949</v>
      </c>
      <c r="BH41" s="19">
        <f t="shared" si="19"/>
        <v>49.617608902831059</v>
      </c>
      <c r="BI41" s="19">
        <f t="shared" si="19"/>
        <v>48.459716714071028</v>
      </c>
      <c r="BJ41" s="19">
        <f t="shared" si="19"/>
        <v>47.318146022961436</v>
      </c>
      <c r="BK41" s="19">
        <f t="shared" si="19"/>
        <v>20</v>
      </c>
      <c r="BL41" s="19">
        <f t="shared" si="19"/>
        <v>20</v>
      </c>
      <c r="BM41" s="19">
        <f t="shared" si="19"/>
        <v>20</v>
      </c>
      <c r="BN41" s="19">
        <f t="shared" si="19"/>
        <v>20</v>
      </c>
      <c r="BO41" s="19">
        <f t="shared" si="19"/>
        <v>20</v>
      </c>
      <c r="BP41" s="19">
        <f t="shared" si="19"/>
        <v>20</v>
      </c>
      <c r="BQ41" s="19">
        <f t="shared" si="19"/>
        <v>20</v>
      </c>
      <c r="BR41" s="19">
        <f t="shared" si="19"/>
        <v>20</v>
      </c>
      <c r="BS41" s="19">
        <f t="shared" si="19"/>
        <v>20</v>
      </c>
    </row>
    <row r="42" spans="2:71" x14ac:dyDescent="0.4">
      <c r="B42" s="4">
        <f t="shared" si="11"/>
        <v>0.79900000000000082</v>
      </c>
      <c r="C42" s="2">
        <f t="shared" si="3"/>
        <v>0.79900000000000082</v>
      </c>
      <c r="E42" s="2">
        <f t="shared" si="4"/>
        <v>5.2121446706586845</v>
      </c>
      <c r="F42" s="2">
        <f t="shared" si="5"/>
        <v>-0.5823463473053867</v>
      </c>
      <c r="H42" s="15">
        <f t="shared" si="14"/>
        <v>1.9586781594652074</v>
      </c>
      <c r="J42" s="1">
        <f t="shared" si="7"/>
        <v>1.9586781594652074</v>
      </c>
      <c r="K42" s="1">
        <f t="shared" si="8"/>
        <v>1</v>
      </c>
      <c r="L42" s="18">
        <f t="shared" si="9"/>
        <v>121.06395082168827</v>
      </c>
      <c r="M42" s="19">
        <f t="shared" si="10"/>
        <v>119.41985705515935</v>
      </c>
      <c r="N42" s="19">
        <f t="shared" si="10"/>
        <v>117.77623954246533</v>
      </c>
      <c r="O42" s="19">
        <f t="shared" si="10"/>
        <v>116.13357412360375</v>
      </c>
      <c r="P42" s="19">
        <f t="shared" si="10"/>
        <v>114.49233581149663</v>
      </c>
      <c r="Q42" s="19">
        <f t="shared" si="10"/>
        <v>112.85299837994982</v>
      </c>
      <c r="R42" s="19">
        <f t="shared" si="10"/>
        <v>111.21603395340517</v>
      </c>
      <c r="S42" s="19">
        <f t="shared" si="10"/>
        <v>109.58191259907774</v>
      </c>
      <c r="T42" s="19">
        <f t="shared" si="10"/>
        <v>107.95110192206509</v>
      </c>
      <c r="U42" s="19">
        <f t="shared" si="10"/>
        <v>106.32406666401009</v>
      </c>
      <c r="V42" s="19">
        <f t="shared" si="10"/>
        <v>104.70126830589081</v>
      </c>
      <c r="W42" s="19">
        <f t="shared" si="10"/>
        <v>103.08316467550345</v>
      </c>
      <c r="X42" s="19">
        <f t="shared" si="10"/>
        <v>101.47020956019462</v>
      </c>
      <c r="Y42" s="19">
        <f t="shared" si="10"/>
        <v>99.862852325388019</v>
      </c>
      <c r="Z42" s="19">
        <f t="shared" si="10"/>
        <v>98.261537539440511</v>
      </c>
      <c r="AA42" s="19">
        <f t="shared" si="10"/>
        <v>96.666704605347775</v>
      </c>
      <c r="AB42" s="19">
        <f t="shared" si="10"/>
        <v>95.078787399808249</v>
      </c>
      <c r="AC42" s="19">
        <f t="shared" si="15"/>
        <v>93.498213920137502</v>
      </c>
      <c r="AD42" s="19">
        <f t="shared" si="15"/>
        <v>91.925405939510952</v>
      </c>
      <c r="AE42" s="19">
        <f t="shared" si="15"/>
        <v>90.360778670995401</v>
      </c>
      <c r="AF42" s="19">
        <f t="shared" si="15"/>
        <v>88.804740440813248</v>
      </c>
      <c r="AG42" s="19">
        <f t="shared" si="15"/>
        <v>87.257692371264142</v>
      </c>
      <c r="AH42" s="19">
        <f t="shared" si="15"/>
        <v>85.720028073711077</v>
      </c>
      <c r="AI42" s="19">
        <f t="shared" si="15"/>
        <v>84.192133352017052</v>
      </c>
      <c r="AJ42" s="19">
        <f t="shared" si="15"/>
        <v>82.674385916799025</v>
      </c>
      <c r="AK42" s="19">
        <f t="shared" si="15"/>
        <v>81.167155110843964</v>
      </c>
      <c r="AL42" s="19">
        <f t="shared" si="19"/>
        <v>79.670801646011782</v>
      </c>
      <c r="AM42" s="19">
        <f t="shared" si="19"/>
        <v>78.185677351926032</v>
      </c>
      <c r="AN42" s="19">
        <f t="shared" si="19"/>
        <v>76.71212493673201</v>
      </c>
      <c r="AO42" s="19">
        <f t="shared" si="19"/>
        <v>75.250477760178811</v>
      </c>
      <c r="AP42" s="19">
        <f t="shared" si="19"/>
        <v>73.80105961925824</v>
      </c>
      <c r="AQ42" s="19">
        <f t="shared" si="19"/>
        <v>72.364184546610176</v>
      </c>
      <c r="AR42" s="19">
        <f t="shared" si="19"/>
        <v>70.940156621880263</v>
      </c>
      <c r="AS42" s="19">
        <f t="shared" si="19"/>
        <v>69.529269796191613</v>
      </c>
      <c r="AT42" s="19">
        <f t="shared" si="19"/>
        <v>68.131807729868427</v>
      </c>
      <c r="AU42" s="19">
        <f t="shared" si="19"/>
        <v>66.748043643524952</v>
      </c>
      <c r="AV42" s="19">
        <f t="shared" si="19"/>
        <v>65.378240182609076</v>
      </c>
      <c r="AW42" s="19">
        <f t="shared" si="19"/>
        <v>64.022649295466238</v>
      </c>
      <c r="AX42" s="19">
        <f t="shared" si="19"/>
        <v>62.681512124964534</v>
      </c>
      <c r="AY42" s="19">
        <f t="shared" si="19"/>
        <v>61.355058913698407</v>
      </c>
      <c r="AZ42" s="19">
        <f t="shared" si="19"/>
        <v>60.043508922765078</v>
      </c>
      <c r="BA42" s="19">
        <f t="shared" si="19"/>
        <v>58.747070364083591</v>
      </c>
      <c r="BB42" s="19">
        <f t="shared" si="19"/>
        <v>57.465940346203972</v>
      </c>
      <c r="BC42" s="19">
        <f t="shared" si="19"/>
        <v>56.200304833531085</v>
      </c>
      <c r="BD42" s="19">
        <f t="shared" si="19"/>
        <v>54.950338618865331</v>
      </c>
      <c r="BE42" s="19">
        <f t="shared" si="19"/>
        <v>53.716205309140626</v>
      </c>
      <c r="BF42" s="19">
        <f t="shared" si="19"/>
        <v>52.49805732421877</v>
      </c>
      <c r="BG42" s="19">
        <f t="shared" si="19"/>
        <v>51.296035908578148</v>
      </c>
      <c r="BH42" s="19">
        <f t="shared" si="19"/>
        <v>50.110271155715324</v>
      </c>
      <c r="BI42" s="19">
        <f t="shared" si="19"/>
        <v>48.940882045057492</v>
      </c>
      <c r="BJ42" s="19">
        <f t="shared" si="19"/>
        <v>47.787976491165416</v>
      </c>
      <c r="BK42" s="19">
        <f t="shared" si="19"/>
        <v>20</v>
      </c>
      <c r="BL42" s="19">
        <f t="shared" si="19"/>
        <v>20</v>
      </c>
      <c r="BM42" s="19">
        <f t="shared" si="19"/>
        <v>20</v>
      </c>
      <c r="BN42" s="19">
        <f t="shared" si="19"/>
        <v>20</v>
      </c>
      <c r="BO42" s="19">
        <f t="shared" si="19"/>
        <v>20</v>
      </c>
      <c r="BP42" s="19">
        <f t="shared" si="19"/>
        <v>20</v>
      </c>
      <c r="BQ42" s="19">
        <f t="shared" si="19"/>
        <v>20</v>
      </c>
      <c r="BR42" s="19">
        <f t="shared" si="19"/>
        <v>20</v>
      </c>
      <c r="BS42" s="19">
        <f t="shared" si="19"/>
        <v>20</v>
      </c>
    </row>
    <row r="43" spans="2:71" ht="15" thickBot="1" x14ac:dyDescent="0.45">
      <c r="B43" s="20">
        <f t="shared" si="11"/>
        <v>0.8990000000000008</v>
      </c>
      <c r="C43" s="21">
        <f t="shared" si="3"/>
        <v>0.8990000000000008</v>
      </c>
      <c r="E43" s="21">
        <f t="shared" si="4"/>
        <v>5.5018692215568876</v>
      </c>
      <c r="F43" s="21">
        <f t="shared" si="5"/>
        <v>-0.29262179640718328</v>
      </c>
      <c r="H43" s="22">
        <f t="shared" si="14"/>
        <v>1.9422857466680943</v>
      </c>
      <c r="J43" s="1">
        <f t="shared" si="7"/>
        <v>1.9422857466680943</v>
      </c>
      <c r="K43" s="1">
        <f t="shared" si="8"/>
        <v>0.99163087987789234</v>
      </c>
      <c r="L43" s="18">
        <f t="shared" si="9"/>
        <v>120.21813447724678</v>
      </c>
      <c r="M43" s="19">
        <f t="shared" si="10"/>
        <v>118.58552721326538</v>
      </c>
      <c r="N43" s="19">
        <f t="shared" si="10"/>
        <v>116.95339287575945</v>
      </c>
      <c r="O43" s="19">
        <f t="shared" ref="O43:AD56" si="20">IF((1-ERF(O$10/SQRT(4*$F$4/($E$4*$C$4)*2*$D$4/$B$4)))*$L43&lt;20,20,(1-ERF(O$10/SQRT(4*$F$4/($E$4*$C$4)*2*$D$4/$B$4)))*$L43)</f>
        <v>115.32220398025838</v>
      </c>
      <c r="P43" s="19">
        <f t="shared" si="20"/>
        <v>113.69243222099445</v>
      </c>
      <c r="Q43" s="19">
        <f t="shared" si="20"/>
        <v>112.06454806174089</v>
      </c>
      <c r="R43" s="19">
        <f t="shared" si="20"/>
        <v>110.43902032843022</v>
      </c>
      <c r="S43" s="19">
        <f t="shared" si="20"/>
        <v>108.81631580414104</v>
      </c>
      <c r="T43" s="19">
        <f t="shared" si="20"/>
        <v>107.19689882703612</v>
      </c>
      <c r="U43" s="19">
        <f t="shared" si="20"/>
        <v>105.58123089182914</v>
      </c>
      <c r="V43" s="19">
        <f t="shared" si="20"/>
        <v>103.96977025534964</v>
      </c>
      <c r="W43" s="19">
        <f t="shared" si="20"/>
        <v>102.36297154676843</v>
      </c>
      <c r="X43" s="19">
        <f t="shared" si="20"/>
        <v>100.76128538303534</v>
      </c>
      <c r="Y43" s="19">
        <f t="shared" si="20"/>
        <v>99.165157990071251</v>
      </c>
      <c r="Z43" s="19">
        <f t="shared" si="20"/>
        <v>97.575030830244955</v>
      </c>
      <c r="AA43" s="19">
        <f t="shared" si="20"/>
        <v>95.99134023665205</v>
      </c>
      <c r="AB43" s="19">
        <f t="shared" si="20"/>
        <v>94.414517054700454</v>
      </c>
      <c r="AC43" s="19">
        <f t="shared" si="20"/>
        <v>92.844986291491736</v>
      </c>
      <c r="AD43" s="19">
        <f t="shared" si="20"/>
        <v>91.283166773472374</v>
      </c>
      <c r="AE43" s="19">
        <f t="shared" si="15"/>
        <v>89.729470812812608</v>
      </c>
      <c r="AF43" s="19">
        <f t="shared" si="15"/>
        <v>88.184303882953387</v>
      </c>
      <c r="AG43" s="19">
        <f t="shared" si="15"/>
        <v>86.648064303743311</v>
      </c>
      <c r="AH43" s="19">
        <f t="shared" si="15"/>
        <v>85.121142936569655</v>
      </c>
      <c r="AI43" s="19">
        <f t="shared" si="15"/>
        <v>83.603922889867036</v>
      </c>
      <c r="AJ43" s="19">
        <f t="shared" si="15"/>
        <v>82.096779235367606</v>
      </c>
      <c r="AK43" s="19">
        <f t="shared" si="15"/>
        <v>80.600078735435687</v>
      </c>
      <c r="AL43" s="19">
        <f t="shared" si="19"/>
        <v>79.114179581808671</v>
      </c>
      <c r="AM43" s="19">
        <f t="shared" si="19"/>
        <v>77.639431146043577</v>
      </c>
      <c r="AN43" s="19">
        <f t="shared" si="19"/>
        <v>76.176173741946599</v>
      </c>
      <c r="AO43" s="19">
        <f t="shared" si="19"/>
        <v>74.724738400240568</v>
      </c>
      <c r="AP43" s="19">
        <f t="shared" si="19"/>
        <v>73.285446655701421</v>
      </c>
      <c r="AQ43" s="19">
        <f t="shared" si="19"/>
        <v>71.858610346972057</v>
      </c>
      <c r="AR43" s="19">
        <f t="shared" si="19"/>
        <v>70.444531429238054</v>
      </c>
      <c r="AS43" s="19">
        <f t="shared" si="19"/>
        <v>69.043501799925579</v>
      </c>
      <c r="AT43" s="19">
        <f t="shared" si="19"/>
        <v>67.65580313755882</v>
      </c>
      <c r="AU43" s="19">
        <f t="shared" si="19"/>
        <v>66.28170675388931</v>
      </c>
      <c r="AV43" s="19">
        <f t="shared" si="19"/>
        <v>64.921473459385922</v>
      </c>
      <c r="AW43" s="19">
        <f t="shared" si="19"/>
        <v>63.575353442150593</v>
      </c>
      <c r="AX43" s="19">
        <f t="shared" si="19"/>
        <v>62.243586160300708</v>
      </c>
      <c r="AY43" s="19">
        <f t="shared" si="19"/>
        <v>60.926400247835012</v>
      </c>
      <c r="AZ43" s="19">
        <f t="shared" si="19"/>
        <v>59.624013433977552</v>
      </c>
      <c r="BA43" s="19">
        <f t="shared" si="19"/>
        <v>58.336632475969552</v>
      </c>
      <c r="BB43" s="19">
        <f t="shared" si="19"/>
        <v>57.064453105257172</v>
      </c>
      <c r="BC43" s="19">
        <f t="shared" ref="BC43:BS43" si="21">IF((1-ERF(BC$10/SQRT(4*$F$4/($E$4*$C$4)*2*$D$4/$B$4)))*$L43&lt;20,20,(1-ERF(BC$10/SQRT(4*$F$4/($E$4*$C$4)*2*$D$4/$B$4)))*$L43)</f>
        <v>55.807659987000278</v>
      </c>
      <c r="BD43" s="19">
        <f t="shared" si="21"/>
        <v>54.566426692804974</v>
      </c>
      <c r="BE43" s="19">
        <f t="shared" si="21"/>
        <v>53.340915686561203</v>
      </c>
      <c r="BF43" s="19">
        <f t="shared" si="21"/>
        <v>52.131278323245546</v>
      </c>
      <c r="BG43" s="19">
        <f t="shared" si="21"/>
        <v>50.937654860528291</v>
      </c>
      <c r="BH43" s="19">
        <f t="shared" si="21"/>
        <v>49.760174483004505</v>
      </c>
      <c r="BI43" s="19">
        <f t="shared" si="21"/>
        <v>48.598955338848626</v>
      </c>
      <c r="BJ43" s="19">
        <f t="shared" si="21"/>
        <v>47.454104588673594</v>
      </c>
      <c r="BK43" s="19">
        <f t="shared" si="21"/>
        <v>20</v>
      </c>
      <c r="BL43" s="19">
        <f t="shared" si="21"/>
        <v>20</v>
      </c>
      <c r="BM43" s="19">
        <f t="shared" si="21"/>
        <v>20</v>
      </c>
      <c r="BN43" s="19">
        <f t="shared" si="21"/>
        <v>20</v>
      </c>
      <c r="BO43" s="19">
        <f t="shared" si="21"/>
        <v>20</v>
      </c>
      <c r="BP43" s="19">
        <f t="shared" si="21"/>
        <v>20</v>
      </c>
      <c r="BQ43" s="19">
        <f t="shared" si="21"/>
        <v>20</v>
      </c>
      <c r="BR43" s="19">
        <f t="shared" si="21"/>
        <v>20</v>
      </c>
      <c r="BS43" s="19">
        <f t="shared" si="21"/>
        <v>20</v>
      </c>
    </row>
    <row r="44" spans="2:71" ht="26.6" thickBot="1" x14ac:dyDescent="0.75">
      <c r="B44" s="24">
        <f t="shared" si="11"/>
        <v>0.99900000000000078</v>
      </c>
      <c r="C44" s="25">
        <f t="shared" si="3"/>
        <v>0.99900000000000078</v>
      </c>
      <c r="D44" s="26"/>
      <c r="E44" s="25">
        <f t="shared" si="4"/>
        <v>5.7915937724550908</v>
      </c>
      <c r="F44" s="25">
        <f t="shared" si="5"/>
        <v>-2.8972455089797864E-3</v>
      </c>
      <c r="G44" s="26"/>
      <c r="H44" s="27">
        <f t="shared" si="14"/>
        <v>1.7875219421252613</v>
      </c>
      <c r="I44" s="27"/>
      <c r="J44" s="26">
        <f t="shared" si="7"/>
        <v>1.7875219421252613</v>
      </c>
      <c r="K44" s="28">
        <f t="shared" si="8"/>
        <v>0.91261646712460498</v>
      </c>
      <c r="L44" s="26">
        <f t="shared" si="9"/>
        <v>112.23262575254397</v>
      </c>
      <c r="M44" s="26">
        <f t="shared" ref="M44:AB56" si="22">IF((1-ERF(M$10/SQRT(4*$F$4/($E$4*$C$4)*2*$D$4/$B$4)))*$L44&lt;20,20,(1-ERF(M$10/SQRT(4*$F$4/($E$4*$C$4)*2*$D$4/$B$4)))*$L44)</f>
        <v>110.70846468602875</v>
      </c>
      <c r="N44" s="26">
        <f t="shared" si="22"/>
        <v>109.18474513177257</v>
      </c>
      <c r="O44" s="26">
        <f t="shared" si="22"/>
        <v>107.66190821838555</v>
      </c>
      <c r="P44" s="26">
        <f t="shared" si="22"/>
        <v>106.14039430773548</v>
      </c>
      <c r="Q44" s="26">
        <f t="shared" si="22"/>
        <v>104.6206426129645</v>
      </c>
      <c r="R44" s="26">
        <f t="shared" si="22"/>
        <v>103.10309081816797</v>
      </c>
      <c r="S44" s="26">
        <f t="shared" si="22"/>
        <v>101.58817470028413</v>
      </c>
      <c r="T44" s="26">
        <f t="shared" si="22"/>
        <v>100.07632775373938</v>
      </c>
      <c r="U44" s="26">
        <f t="shared" si="22"/>
        <v>98.567980818387539</v>
      </c>
      <c r="V44" s="26">
        <f t="shared" si="22"/>
        <v>97.063561711275298</v>
      </c>
      <c r="W44" s="26">
        <f t="shared" si="22"/>
        <v>95.56349486275839</v>
      </c>
      <c r="X44" s="26">
        <f t="shared" si="22"/>
        <v>94.068200957483995</v>
      </c>
      <c r="Y44" s="26">
        <f t="shared" si="22"/>
        <v>92.578096580745168</v>
      </c>
      <c r="Z44" s="26">
        <f t="shared" si="22"/>
        <v>91.093593870702549</v>
      </c>
      <c r="AA44" s="26">
        <f t="shared" si="22"/>
        <v>89.615100176956389</v>
      </c>
      <c r="AB44" s="26">
        <f t="shared" si="22"/>
        <v>88.143017725939785</v>
      </c>
      <c r="AC44" s="26">
        <f t="shared" si="20"/>
        <v>86.677743293589913</v>
      </c>
      <c r="AD44" s="26">
        <f t="shared" si="20"/>
        <v>85.219667885739852</v>
      </c>
      <c r="AE44" s="29">
        <f t="shared" si="15"/>
        <v>83.769176426658262</v>
      </c>
      <c r="AF44" s="29">
        <f t="shared" si="15"/>
        <v>82.326647456148251</v>
      </c>
      <c r="AG44" s="29">
        <f t="shared" si="15"/>
        <v>80.89245283559903</v>
      </c>
      <c r="AH44" s="29">
        <f t="shared" si="15"/>
        <v>79.466957463368004</v>
      </c>
      <c r="AI44" s="29">
        <f t="shared" si="15"/>
        <v>78.050518999850979</v>
      </c>
      <c r="AJ44" s="29">
        <f t="shared" si="15"/>
        <v>76.643487602580635</v>
      </c>
      <c r="AK44" s="29">
        <f t="shared" si="15"/>
        <v>75.246205671672797</v>
      </c>
      <c r="AL44" s="29">
        <f t="shared" ref="AL44:BS51" si="23">IF((1-ERF(AL$10/SQRT(4*$F$4/($E$4*$C$4)*2*$D$4/$B$4)))*$L44&lt;20,20,(1-ERF(AL$10/SQRT(4*$F$4/($E$4*$C$4)*2*$D$4/$B$4)))*$L44)</f>
        <v>73.859007605921704</v>
      </c>
      <c r="AM44" s="29">
        <f t="shared" si="23"/>
        <v>72.482219569823044</v>
      </c>
      <c r="AN44" s="29">
        <f t="shared" si="23"/>
        <v>71.116159271784255</v>
      </c>
      <c r="AO44" s="29">
        <f t="shared" si="23"/>
        <v>69.761135753759689</v>
      </c>
      <c r="AP44" s="29">
        <f t="shared" si="23"/>
        <v>68.417449192526604</v>
      </c>
      <c r="AQ44" s="29">
        <f t="shared" si="23"/>
        <v>67.085390712796396</v>
      </c>
      <c r="AR44" s="29">
        <f t="shared" si="23"/>
        <v>65.765242212333348</v>
      </c>
      <c r="AS44" s="29">
        <f t="shared" si="23"/>
        <v>64.457276199230606</v>
      </c>
      <c r="AT44" s="29">
        <f t="shared" si="23"/>
        <v>63.161755641471572</v>
      </c>
      <c r="AU44" s="29">
        <f t="shared" si="23"/>
        <v>61.878933828881451</v>
      </c>
      <c r="AV44" s="29">
        <f t="shared" si="23"/>
        <v>60.609054247552201</v>
      </c>
      <c r="AW44" s="29">
        <f t="shared" si="23"/>
        <v>59.352350466801269</v>
      </c>
      <c r="AX44" s="29">
        <f t="shared" si="23"/>
        <v>58.109046038702438</v>
      </c>
      <c r="AY44" s="29">
        <f t="shared" si="23"/>
        <v>56.879354410204705</v>
      </c>
      <c r="AZ44" s="29">
        <f t="shared" si="23"/>
        <v>55.66347884783373</v>
      </c>
      <c r="BA44" s="29">
        <f t="shared" si="23"/>
        <v>54.461612374948054</v>
      </c>
      <c r="BB44" s="29">
        <f t="shared" si="23"/>
        <v>53.273937721501383</v>
      </c>
      <c r="BC44" s="29">
        <f t="shared" si="23"/>
        <v>52.100627286240929</v>
      </c>
      <c r="BD44" s="29">
        <f t="shared" si="23"/>
        <v>50.941843111251217</v>
      </c>
      <c r="BE44" s="29">
        <f t="shared" si="23"/>
        <v>49.797736868732429</v>
      </c>
      <c r="BF44" s="29">
        <f t="shared" si="23"/>
        <v>48.668449859882735</v>
      </c>
      <c r="BG44" s="29">
        <f t="shared" si="23"/>
        <v>47.554113025734345</v>
      </c>
      <c r="BH44" s="29">
        <f t="shared" si="23"/>
        <v>46.454846969775012</v>
      </c>
      <c r="BI44" s="29">
        <f t="shared" si="23"/>
        <v>45.370761992167893</v>
      </c>
      <c r="BJ44" s="29">
        <f t="shared" si="23"/>
        <v>44.301958135365133</v>
      </c>
      <c r="BK44" s="29">
        <f t="shared" si="23"/>
        <v>20</v>
      </c>
      <c r="BL44" s="29">
        <f t="shared" si="23"/>
        <v>20</v>
      </c>
      <c r="BM44" s="29">
        <f t="shared" si="23"/>
        <v>20</v>
      </c>
      <c r="BN44" s="29">
        <f t="shared" si="23"/>
        <v>20</v>
      </c>
      <c r="BO44" s="29">
        <f t="shared" si="23"/>
        <v>20</v>
      </c>
      <c r="BP44" s="29">
        <f t="shared" si="23"/>
        <v>20</v>
      </c>
      <c r="BQ44" s="29">
        <f t="shared" si="23"/>
        <v>20</v>
      </c>
      <c r="BR44" s="29">
        <f t="shared" si="23"/>
        <v>20</v>
      </c>
      <c r="BS44" s="29">
        <f t="shared" si="23"/>
        <v>20</v>
      </c>
    </row>
    <row r="45" spans="2:71" x14ac:dyDescent="0.4">
      <c r="B45" s="2">
        <f t="shared" si="11"/>
        <v>1.0990000000000009</v>
      </c>
      <c r="C45" s="2">
        <f t="shared" si="3"/>
        <v>1.0990000000000009</v>
      </c>
      <c r="E45" s="2">
        <f t="shared" si="4"/>
        <v>6.0813183233532957</v>
      </c>
      <c r="F45" s="2">
        <f t="shared" si="5"/>
        <v>0.28682730538922402</v>
      </c>
      <c r="I45" s="23">
        <f>(((C45+1)*EXP(E45))*(BESSELK(E45,0)+BESSELK(E45,1)))+(((1-C45)*EXP(F45))*(BESSELK(F45,0)+BESSELK(F45,1)))</f>
        <v>1.5656877575614621</v>
      </c>
      <c r="J45" s="1">
        <f t="shared" si="7"/>
        <v>1.5656877575614621</v>
      </c>
      <c r="K45" s="1">
        <f t="shared" si="8"/>
        <v>0.79935937917894262</v>
      </c>
      <c r="L45" s="18">
        <f t="shared" si="9"/>
        <v>100.78641698619592</v>
      </c>
      <c r="M45" s="19">
        <f t="shared" si="22"/>
        <v>99.417699719056287</v>
      </c>
      <c r="N45" s="19">
        <f t="shared" si="22"/>
        <v>98.049378935901103</v>
      </c>
      <c r="O45" s="19">
        <f t="shared" si="22"/>
        <v>96.681850776192888</v>
      </c>
      <c r="P45" s="19">
        <f t="shared" si="22"/>
        <v>95.315510690849209</v>
      </c>
      <c r="Q45" s="19">
        <f t="shared" si="22"/>
        <v>93.950753099216442</v>
      </c>
      <c r="R45" s="19">
        <f t="shared" si="22"/>
        <v>92.587971047536186</v>
      </c>
      <c r="S45" s="19">
        <f t="shared" si="22"/>
        <v>91.227555869397221</v>
      </c>
      <c r="T45" s="19">
        <f t="shared" si="22"/>
        <v>89.869896848661782</v>
      </c>
      <c r="U45" s="19">
        <f t="shared" si="22"/>
        <v>88.51538088534997</v>
      </c>
      <c r="V45" s="19">
        <f t="shared" si="22"/>
        <v>87.164392164960177</v>
      </c>
      <c r="W45" s="19">
        <f t="shared" si="22"/>
        <v>85.817311831696514</v>
      </c>
      <c r="X45" s="19">
        <f t="shared" si="22"/>
        <v>84.474517666066063</v>
      </c>
      <c r="Y45" s="19">
        <f t="shared" si="22"/>
        <v>83.13638376730043</v>
      </c>
      <c r="Z45" s="19">
        <f t="shared" si="22"/>
        <v>81.803280241046153</v>
      </c>
      <c r="AA45" s="19">
        <f t="shared" si="22"/>
        <v>80.475572892757697</v>
      </c>
      <c r="AB45" s="19">
        <f t="shared" si="22"/>
        <v>79.153622927216077</v>
      </c>
      <c r="AC45" s="19">
        <f t="shared" si="20"/>
        <v>77.837786654583212</v>
      </c>
      <c r="AD45" s="19">
        <f t="shared" si="20"/>
        <v>76.528415203389457</v>
      </c>
      <c r="AE45" s="19">
        <f t="shared" si="15"/>
        <v>75.225854240838004</v>
      </c>
      <c r="AF45" s="19">
        <f t="shared" si="15"/>
        <v>73.930443700795507</v>
      </c>
      <c r="AG45" s="19">
        <f t="shared" si="15"/>
        <v>72.642517519822619</v>
      </c>
      <c r="AH45" s="19">
        <f t="shared" si="15"/>
        <v>71.362403381583164</v>
      </c>
      <c r="AI45" s="19">
        <f t="shared" si="15"/>
        <v>70.090422469953495</v>
      </c>
      <c r="AJ45" s="19">
        <f t="shared" si="15"/>
        <v>68.826889231137272</v>
      </c>
      <c r="AK45" s="19">
        <f t="shared" si="15"/>
        <v>67.572111145072924</v>
      </c>
      <c r="AL45" s="19">
        <f t="shared" si="23"/>
        <v>66.326388506403703</v>
      </c>
      <c r="AM45" s="19">
        <f t="shared" si="23"/>
        <v>65.090014215261363</v>
      </c>
      <c r="AN45" s="19">
        <f t="shared" si="23"/>
        <v>63.863273578095942</v>
      </c>
      <c r="AO45" s="19">
        <f t="shared" si="23"/>
        <v>62.646444118765295</v>
      </c>
      <c r="AP45" s="19">
        <f t="shared" si="23"/>
        <v>61.439795400078289</v>
      </c>
      <c r="AQ45" s="19">
        <f t="shared" si="23"/>
        <v>60.243588855966102</v>
      </c>
      <c r="AR45" s="19">
        <f t="shared" si="23"/>
        <v>59.058077634436529</v>
      </c>
      <c r="AS45" s="19">
        <f t="shared" si="23"/>
        <v>57.883506451445598</v>
      </c>
      <c r="AT45" s="19">
        <f t="shared" si="23"/>
        <v>56.720111455801629</v>
      </c>
      <c r="AU45" s="19">
        <f t="shared" si="23"/>
        <v>55.568120105195945</v>
      </c>
      <c r="AV45" s="19">
        <f t="shared" si="23"/>
        <v>54.427751053434676</v>
      </c>
      <c r="AW45" s="19">
        <f t="shared" si="23"/>
        <v>53.299214048926245</v>
      </c>
      <c r="AX45" s="19">
        <f t="shared" si="23"/>
        <v>52.182709844458657</v>
      </c>
      <c r="AY45" s="19">
        <f t="shared" si="23"/>
        <v>51.078430118281105</v>
      </c>
      <c r="AZ45" s="19">
        <f t="shared" si="23"/>
        <v>49.986557406484827</v>
      </c>
      <c r="BA45" s="19">
        <f t="shared" si="23"/>
        <v>48.90726504665836</v>
      </c>
      <c r="BB45" s="19">
        <f t="shared" si="23"/>
        <v>47.840717132773356</v>
      </c>
      <c r="BC45" s="19">
        <f t="shared" si="23"/>
        <v>46.787068481238222</v>
      </c>
      <c r="BD45" s="19">
        <f t="shared" si="23"/>
        <v>45.746464608038089</v>
      </c>
      <c r="BE45" s="19">
        <f t="shared" si="23"/>
        <v>44.719041716861597</v>
      </c>
      <c r="BF45" s="19">
        <f t="shared" si="23"/>
        <v>43.704926698097196</v>
      </c>
      <c r="BG45" s="19">
        <f t="shared" si="23"/>
        <v>42.704237138564089</v>
      </c>
      <c r="BH45" s="19">
        <f t="shared" si="23"/>
        <v>41.717081341826642</v>
      </c>
      <c r="BI45" s="19">
        <f t="shared" si="23"/>
        <v>40.743558358924268</v>
      </c>
      <c r="BJ45" s="19">
        <f t="shared" si="23"/>
        <v>39.783758029333072</v>
      </c>
      <c r="BK45" s="19">
        <f t="shared" si="23"/>
        <v>20</v>
      </c>
      <c r="BL45" s="19">
        <f t="shared" si="23"/>
        <v>20</v>
      </c>
      <c r="BM45" s="19">
        <f t="shared" si="23"/>
        <v>20</v>
      </c>
      <c r="BN45" s="19">
        <f t="shared" si="23"/>
        <v>20</v>
      </c>
      <c r="BO45" s="19">
        <f t="shared" si="23"/>
        <v>20</v>
      </c>
      <c r="BP45" s="19">
        <f t="shared" si="23"/>
        <v>20</v>
      </c>
      <c r="BQ45" s="19">
        <f t="shared" si="23"/>
        <v>20</v>
      </c>
      <c r="BR45" s="19">
        <f t="shared" si="23"/>
        <v>20</v>
      </c>
      <c r="BS45" s="19">
        <f t="shared" si="23"/>
        <v>20</v>
      </c>
    </row>
    <row r="46" spans="2:71" x14ac:dyDescent="0.4">
      <c r="B46" s="4">
        <f t="shared" si="11"/>
        <v>1.199000000000001</v>
      </c>
      <c r="C46" s="2">
        <f t="shared" si="3"/>
        <v>1.199000000000001</v>
      </c>
      <c r="E46" s="2">
        <f t="shared" si="4"/>
        <v>6.371042874251498</v>
      </c>
      <c r="F46" s="2">
        <f t="shared" si="5"/>
        <v>0.57655185628742778</v>
      </c>
      <c r="I46" s="15">
        <f t="shared" ref="I46:I58" si="24">(((C46+1)*EXP(E46))*(BESSELK(E46,0)+BESSELK(E46,1)))+(((1-C46)*EXP(F46))*(BESSELK(F46,0)+BESSELK(F46,1)))</f>
        <v>1.4520153131516724</v>
      </c>
      <c r="J46" s="1">
        <f t="shared" si="7"/>
        <v>1.4520153131516724</v>
      </c>
      <c r="K46" s="1">
        <f t="shared" si="8"/>
        <v>0.74132409458638526</v>
      </c>
      <c r="L46" s="18">
        <f t="shared" si="9"/>
        <v>94.921141838211014</v>
      </c>
      <c r="M46" s="19">
        <f t="shared" si="22"/>
        <v>93.632077202959977</v>
      </c>
      <c r="N46" s="19">
        <f t="shared" si="22"/>
        <v>92.343385978270106</v>
      </c>
      <c r="O46" s="19">
        <f t="shared" si="22"/>
        <v>91.055441250230118</v>
      </c>
      <c r="P46" s="19">
        <f t="shared" si="22"/>
        <v>89.768615456453716</v>
      </c>
      <c r="Q46" s="19">
        <f t="shared" si="22"/>
        <v>88.483280063015798</v>
      </c>
      <c r="R46" s="19">
        <f t="shared" si="22"/>
        <v>87.199805242794469</v>
      </c>
      <c r="S46" s="19">
        <f t="shared" si="22"/>
        <v>85.91855955568299</v>
      </c>
      <c r="T46" s="19">
        <f t="shared" si="22"/>
        <v>84.639909631132085</v>
      </c>
      <c r="U46" s="19">
        <f t="shared" si="22"/>
        <v>83.364219853478303</v>
      </c>
      <c r="V46" s="19">
        <f t="shared" si="22"/>
        <v>82.091852050508322</v>
      </c>
      <c r="W46" s="19">
        <f t="shared" si="22"/>
        <v>80.823165185702933</v>
      </c>
      <c r="X46" s="19">
        <f t="shared" si="22"/>
        <v>79.558515054596597</v>
      </c>
      <c r="Y46" s="19">
        <f t="shared" si="22"/>
        <v>78.298253985680461</v>
      </c>
      <c r="Z46" s="19">
        <f t="shared" si="22"/>
        <v>77.042730546267663</v>
      </c>
      <c r="AA46" s="19">
        <f t="shared" si="22"/>
        <v>75.792289253729351</v>
      </c>
      <c r="AB46" s="19">
        <f t="shared" si="22"/>
        <v>74.547270292499888</v>
      </c>
      <c r="AC46" s="19">
        <f t="shared" si="20"/>
        <v>73.308009237237314</v>
      </c>
      <c r="AD46" s="19">
        <f t="shared" si="20"/>
        <v>72.074836782513685</v>
      </c>
      <c r="AE46" s="19">
        <f t="shared" si="15"/>
        <v>70.848078479396321</v>
      </c>
      <c r="AF46" s="19">
        <f t="shared" si="15"/>
        <v>69.62805447926813</v>
      </c>
      <c r="AG46" s="19">
        <f t="shared" si="15"/>
        <v>68.415079285219733</v>
      </c>
      <c r="AH46" s="19">
        <f t="shared" si="15"/>
        <v>67.209461511332918</v>
      </c>
      <c r="AI46" s="19">
        <f t="shared" si="15"/>
        <v>66.011503650157692</v>
      </c>
      <c r="AJ46" s="19">
        <f t="shared" si="15"/>
        <v>64.821501848670948</v>
      </c>
      <c r="AK46" s="19">
        <f t="shared" si="15"/>
        <v>63.639745692986736</v>
      </c>
      <c r="AL46" s="19">
        <f t="shared" si="23"/>
        <v>62.466518002072917</v>
      </c>
      <c r="AM46" s="19">
        <f t="shared" si="23"/>
        <v>61.302094630710151</v>
      </c>
      <c r="AN46" s="19">
        <f t="shared" si="23"/>
        <v>60.146744281912405</v>
      </c>
      <c r="AO46" s="19">
        <f t="shared" si="23"/>
        <v>59.000728329010165</v>
      </c>
      <c r="AP46" s="19">
        <f t="shared" si="23"/>
        <v>57.864300647578922</v>
      </c>
      <c r="AQ46" s="19">
        <f t="shared" si="23"/>
        <v>56.737707457377304</v>
      </c>
      <c r="AR46" s="19">
        <f t="shared" si="23"/>
        <v>55.621187174440649</v>
      </c>
      <c r="AS46" s="19">
        <f t="shared" si="23"/>
        <v>54.514970273456576</v>
      </c>
      <c r="AT46" s="19">
        <f t="shared" si="23"/>
        <v>53.419279160531005</v>
      </c>
      <c r="AU46" s="19">
        <f t="shared" si="23"/>
        <v>52.334328056433208</v>
      </c>
      <c r="AV46" s="19">
        <f t="shared" si="23"/>
        <v>51.260322890390221</v>
      </c>
      <c r="AW46" s="19">
        <f t="shared" si="23"/>
        <v>50.197461204481819</v>
      </c>
      <c r="AX46" s="19">
        <f t="shared" si="23"/>
        <v>49.145932068668387</v>
      </c>
      <c r="AY46" s="19">
        <f t="shared" si="23"/>
        <v>48.105916006465115</v>
      </c>
      <c r="AZ46" s="19">
        <f t="shared" si="23"/>
        <v>47.077584931258009</v>
      </c>
      <c r="BA46" s="19">
        <f t="shared" si="23"/>
        <v>46.061102093238112</v>
      </c>
      <c r="BB46" s="19">
        <f t="shared" si="23"/>
        <v>45.056622036912742</v>
      </c>
      <c r="BC46" s="19">
        <f t="shared" si="23"/>
        <v>44.064290569134656</v>
      </c>
      <c r="BD46" s="19">
        <f t="shared" si="23"/>
        <v>43.084244737572348</v>
      </c>
      <c r="BE46" s="19">
        <f t="shared" si="23"/>
        <v>42.116612819527816</v>
      </c>
      <c r="BF46" s="19">
        <f t="shared" si="23"/>
        <v>41.161514320991252</v>
      </c>
      <c r="BG46" s="19">
        <f t="shared" si="23"/>
        <v>40.2190599858057</v>
      </c>
      <c r="BH46" s="19">
        <f t="shared" si="23"/>
        <v>39.289351814799275</v>
      </c>
      <c r="BI46" s="19">
        <f t="shared" si="23"/>
        <v>38.372483094726697</v>
      </c>
      <c r="BJ46" s="19">
        <f t="shared" si="23"/>
        <v>37.468538436847197</v>
      </c>
      <c r="BK46" s="19">
        <f t="shared" si="23"/>
        <v>20</v>
      </c>
      <c r="BL46" s="19">
        <f t="shared" si="23"/>
        <v>20</v>
      </c>
      <c r="BM46" s="19">
        <f t="shared" si="23"/>
        <v>20</v>
      </c>
      <c r="BN46" s="19">
        <f t="shared" si="23"/>
        <v>20</v>
      </c>
      <c r="BO46" s="19">
        <f t="shared" si="23"/>
        <v>20</v>
      </c>
      <c r="BP46" s="19">
        <f t="shared" si="23"/>
        <v>20</v>
      </c>
      <c r="BQ46" s="19">
        <f t="shared" si="23"/>
        <v>20</v>
      </c>
      <c r="BR46" s="19">
        <f t="shared" si="23"/>
        <v>20</v>
      </c>
      <c r="BS46" s="19">
        <f t="shared" si="23"/>
        <v>20</v>
      </c>
    </row>
    <row r="47" spans="2:71" x14ac:dyDescent="0.4">
      <c r="B47" s="4">
        <f t="shared" si="11"/>
        <v>1.299000000000001</v>
      </c>
      <c r="C47" s="2">
        <f t="shared" si="3"/>
        <v>1.299000000000001</v>
      </c>
      <c r="E47" s="2">
        <f t="shared" si="4"/>
        <v>6.6607674251497029</v>
      </c>
      <c r="F47" s="2">
        <f t="shared" si="5"/>
        <v>0.86627640718563159</v>
      </c>
      <c r="I47" s="15">
        <f t="shared" si="24"/>
        <v>1.3683999929627262</v>
      </c>
      <c r="J47" s="1">
        <f t="shared" si="7"/>
        <v>1.3683999929627262</v>
      </c>
      <c r="K47" s="1">
        <f t="shared" si="8"/>
        <v>0.69863442666678366</v>
      </c>
      <c r="L47" s="18">
        <f t="shared" si="9"/>
        <v>90.606755338990197</v>
      </c>
      <c r="M47" s="19">
        <f t="shared" si="22"/>
        <v>89.376281687278208</v>
      </c>
      <c r="N47" s="19">
        <f t="shared" si="22"/>
        <v>88.146164473749536</v>
      </c>
      <c r="O47" s="19">
        <f t="shared" si="22"/>
        <v>86.916759826863128</v>
      </c>
      <c r="P47" s="19">
        <f t="shared" si="22"/>
        <v>85.688423256077542</v>
      </c>
      <c r="Q47" s="19">
        <f t="shared" si="22"/>
        <v>84.461509343471278</v>
      </c>
      <c r="R47" s="19">
        <f t="shared" si="22"/>
        <v>83.236371436704815</v>
      </c>
      <c r="S47" s="19">
        <f t="shared" si="22"/>
        <v>82.013361343767713</v>
      </c>
      <c r="T47" s="19">
        <f t="shared" si="22"/>
        <v>80.792829029950084</v>
      </c>
      <c r="U47" s="19">
        <f t="shared" si="22"/>
        <v>79.575122317473557</v>
      </c>
      <c r="V47" s="19">
        <f t="shared" si="22"/>
        <v>78.360586588210964</v>
      </c>
      <c r="W47" s="19">
        <f t="shared" si="22"/>
        <v>77.149564489918646</v>
      </c>
      <c r="X47" s="19">
        <f t="shared" si="22"/>
        <v>75.942395646397145</v>
      </c>
      <c r="Y47" s="19">
        <f t="shared" si="22"/>
        <v>74.739416371988852</v>
      </c>
      <c r="Z47" s="19">
        <f t="shared" si="22"/>
        <v>73.540959390812404</v>
      </c>
      <c r="AA47" s="19">
        <f t="shared" si="22"/>
        <v>72.347353561123782</v>
      </c>
      <c r="AB47" s="19">
        <f t="shared" si="22"/>
        <v>71.158923605184171</v>
      </c>
      <c r="AC47" s="19">
        <f t="shared" si="20"/>
        <v>69.975989845003539</v>
      </c>
      <c r="AD47" s="19">
        <f t="shared" si="20"/>
        <v>68.798867944317053</v>
      </c>
      <c r="AE47" s="19">
        <f t="shared" si="15"/>
        <v>67.627868657139459</v>
      </c>
      <c r="AF47" s="19">
        <f t="shared" si="15"/>
        <v>66.46329758322922</v>
      </c>
      <c r="AG47" s="19">
        <f t="shared" si="15"/>
        <v>65.305454930780584</v>
      </c>
      <c r="AH47" s="19">
        <f t="shared" si="15"/>
        <v>64.154635286648087</v>
      </c>
      <c r="AI47" s="19">
        <f t="shared" si="15"/>
        <v>63.011127394392318</v>
      </c>
      <c r="AJ47" s="19">
        <f t="shared" si="15"/>
        <v>61.875213940421801</v>
      </c>
      <c r="AK47" s="19">
        <f t="shared" si="15"/>
        <v>60.747171348488699</v>
      </c>
      <c r="AL47" s="19">
        <f t="shared" si="23"/>
        <v>59.627269582781494</v>
      </c>
      <c r="AM47" s="19">
        <f t="shared" si="23"/>
        <v>58.515771959839952</v>
      </c>
      <c r="AN47" s="19">
        <f t="shared" si="23"/>
        <v>57.412934969501585</v>
      </c>
      <c r="AO47" s="19">
        <f t="shared" si="23"/>
        <v>56.319008105071546</v>
      </c>
      <c r="AP47" s="19">
        <f t="shared" si="23"/>
        <v>55.234233702890407</v>
      </c>
      <c r="AQ47" s="19">
        <f t="shared" si="23"/>
        <v>54.158846791456533</v>
      </c>
      <c r="AR47" s="19">
        <f t="shared" si="23"/>
        <v>53.093074950242361</v>
      </c>
      <c r="AS47" s="19">
        <f t="shared" si="23"/>
        <v>52.037138178325328</v>
      </c>
      <c r="AT47" s="19">
        <f t="shared" si="23"/>
        <v>50.991248772936942</v>
      </c>
      <c r="AU47" s="19">
        <f t="shared" si="23"/>
        <v>49.955611218014653</v>
      </c>
      <c r="AV47" s="19">
        <f t="shared" si="23"/>
        <v>48.930422082823533</v>
      </c>
      <c r="AW47" s="19">
        <f t="shared" si="23"/>
        <v>47.915869930696751</v>
      </c>
      <c r="AX47" s="19">
        <f t="shared" si="23"/>
        <v>46.912135237925561</v>
      </c>
      <c r="AY47" s="19">
        <f t="shared" si="23"/>
        <v>45.919390322811843</v>
      </c>
      <c r="AZ47" s="19">
        <f t="shared" si="23"/>
        <v>44.937799284878679</v>
      </c>
      <c r="BA47" s="19">
        <f t="shared" si="23"/>
        <v>43.967517954216511</v>
      </c>
      <c r="BB47" s="19">
        <f t="shared" si="23"/>
        <v>43.008693850925646</v>
      </c>
      <c r="BC47" s="19">
        <f t="shared" si="23"/>
        <v>42.061466154598506</v>
      </c>
      <c r="BD47" s="19">
        <f t="shared" si="23"/>
        <v>41.125965683768555</v>
      </c>
      <c r="BE47" s="19">
        <f t="shared" si="23"/>
        <v>40.202314885236284</v>
      </c>
      <c r="BF47" s="19">
        <f t="shared" si="23"/>
        <v>39.290627833166887</v>
      </c>
      <c r="BG47" s="19">
        <f t="shared" si="23"/>
        <v>38.391010237838373</v>
      </c>
      <c r="BH47" s="19">
        <f t="shared" si="23"/>
        <v>37.503559463904168</v>
      </c>
      <c r="BI47" s="19">
        <f t="shared" si="23"/>
        <v>36.628364558019172</v>
      </c>
      <c r="BJ47" s="19">
        <f t="shared" si="23"/>
        <v>35.765506285664259</v>
      </c>
      <c r="BK47" s="19">
        <f t="shared" si="23"/>
        <v>20</v>
      </c>
      <c r="BL47" s="19">
        <f t="shared" si="23"/>
        <v>20</v>
      </c>
      <c r="BM47" s="19">
        <f t="shared" si="23"/>
        <v>20</v>
      </c>
      <c r="BN47" s="19">
        <f t="shared" si="23"/>
        <v>20</v>
      </c>
      <c r="BO47" s="19">
        <f t="shared" si="23"/>
        <v>20</v>
      </c>
      <c r="BP47" s="19">
        <f t="shared" si="23"/>
        <v>20</v>
      </c>
      <c r="BQ47" s="19">
        <f t="shared" si="23"/>
        <v>20</v>
      </c>
      <c r="BR47" s="19">
        <f t="shared" si="23"/>
        <v>20</v>
      </c>
      <c r="BS47" s="19">
        <f t="shared" si="23"/>
        <v>20</v>
      </c>
    </row>
    <row r="48" spans="2:71" x14ac:dyDescent="0.4">
      <c r="B48" s="4">
        <f t="shared" si="11"/>
        <v>1.3990000000000011</v>
      </c>
      <c r="C48" s="2">
        <f t="shared" si="3"/>
        <v>1.3990000000000011</v>
      </c>
      <c r="E48" s="2">
        <f t="shared" si="4"/>
        <v>6.950491976047906</v>
      </c>
      <c r="F48" s="2">
        <f t="shared" si="5"/>
        <v>1.1560009580838355</v>
      </c>
      <c r="I48" s="15">
        <f t="shared" si="24"/>
        <v>1.3014993507499568</v>
      </c>
      <c r="J48" s="1">
        <f t="shared" si="7"/>
        <v>1.3014993507499568</v>
      </c>
      <c r="K48" s="1">
        <f t="shared" si="8"/>
        <v>0.66447841084076564</v>
      </c>
      <c r="L48" s="18">
        <f t="shared" si="9"/>
        <v>87.154813435284709</v>
      </c>
      <c r="M48" s="19">
        <f t="shared" si="22"/>
        <v>85.971218446690699</v>
      </c>
      <c r="N48" s="19">
        <f t="shared" si="22"/>
        <v>84.787966316675536</v>
      </c>
      <c r="O48" s="19">
        <f t="shared" si="22"/>
        <v>83.605399605893552</v>
      </c>
      <c r="P48" s="19">
        <f t="shared" si="22"/>
        <v>82.423860279581461</v>
      </c>
      <c r="Q48" s="19">
        <f t="shared" si="22"/>
        <v>81.24368941092726</v>
      </c>
      <c r="R48" s="19">
        <f t="shared" si="22"/>
        <v>80.065226885729899</v>
      </c>
      <c r="S48" s="19">
        <f t="shared" si="22"/>
        <v>78.888811108775855</v>
      </c>
      <c r="T48" s="19">
        <f t="shared" si="22"/>
        <v>77.714778712355454</v>
      </c>
      <c r="U48" s="19">
        <f t="shared" si="22"/>
        <v>76.543464267337285</v>
      </c>
      <c r="V48" s="19">
        <f t="shared" si="22"/>
        <v>75.375199997213741</v>
      </c>
      <c r="W48" s="19">
        <f t="shared" si="22"/>
        <v>74.210315495525208</v>
      </c>
      <c r="X48" s="19">
        <f t="shared" si="22"/>
        <v>73.049137447063188</v>
      </c>
      <c r="Y48" s="19">
        <f t="shared" si="22"/>
        <v>71.891989353244938</v>
      </c>
      <c r="Z48" s="19">
        <f t="shared" si="22"/>
        <v>70.739191262044557</v>
      </c>
      <c r="AA48" s="19">
        <f t="shared" si="22"/>
        <v>69.591059502855359</v>
      </c>
      <c r="AB48" s="19">
        <f t="shared" si="22"/>
        <v>68.447906426649254</v>
      </c>
      <c r="AC48" s="19">
        <f t="shared" si="20"/>
        <v>67.310040151787987</v>
      </c>
      <c r="AD48" s="19">
        <f t="shared" si="20"/>
        <v>66.177764315829762</v>
      </c>
      <c r="AE48" s="19">
        <f t="shared" si="15"/>
        <v>65.051377833663153</v>
      </c>
      <c r="AF48" s="19">
        <f t="shared" si="15"/>
        <v>63.93117466228771</v>
      </c>
      <c r="AG48" s="19">
        <f t="shared" si="15"/>
        <v>62.817443572546864</v>
      </c>
      <c r="AH48" s="19">
        <f t="shared" si="15"/>
        <v>61.710467928106496</v>
      </c>
      <c r="AI48" s="19">
        <f t="shared" si="15"/>
        <v>60.61052547195677</v>
      </c>
      <c r="AJ48" s="19">
        <f t="shared" si="15"/>
        <v>59.517888120701478</v>
      </c>
      <c r="AK48" s="19">
        <f t="shared" si="15"/>
        <v>58.43282176688318</v>
      </c>
      <c r="AL48" s="19">
        <f t="shared" si="23"/>
        <v>57.355586089577606</v>
      </c>
      <c r="AM48" s="19">
        <f t="shared" si="23"/>
        <v>56.286434373474314</v>
      </c>
      <c r="AN48" s="19">
        <f t="shared" si="23"/>
        <v>55.225613336644734</v>
      </c>
      <c r="AO48" s="19">
        <f t="shared" si="23"/>
        <v>54.173362967182292</v>
      </c>
      <c r="AP48" s="19">
        <f t="shared" si="23"/>
        <v>53.129916368882292</v>
      </c>
      <c r="AQ48" s="19">
        <f t="shared" si="23"/>
        <v>52.095499616112491</v>
      </c>
      <c r="AR48" s="19">
        <f t="shared" si="23"/>
        <v>51.070331618008161</v>
      </c>
      <c r="AS48" s="19">
        <f t="shared" si="23"/>
        <v>50.054623992107963</v>
      </c>
      <c r="AT48" s="19">
        <f t="shared" si="23"/>
        <v>49.048580947530027</v>
      </c>
      <c r="AU48" s="19">
        <f t="shared" si="23"/>
        <v>48.052399177769814</v>
      </c>
      <c r="AV48" s="19">
        <f t="shared" si="23"/>
        <v>47.066267763184072</v>
      </c>
      <c r="AW48" s="19">
        <f t="shared" si="23"/>
        <v>46.090368083208155</v>
      </c>
      <c r="AX48" s="19">
        <f t="shared" si="23"/>
        <v>45.124873738336156</v>
      </c>
      <c r="AY48" s="19">
        <f t="shared" si="23"/>
        <v>44.16995048187637</v>
      </c>
      <c r="AZ48" s="19">
        <f t="shared" si="23"/>
        <v>43.225756161477854</v>
      </c>
      <c r="BA48" s="19">
        <f t="shared" si="23"/>
        <v>42.2924406704064</v>
      </c>
      <c r="BB48" s="19">
        <f t="shared" si="23"/>
        <v>41.37014590853218</v>
      </c>
      <c r="BC48" s="19">
        <f t="shared" si="23"/>
        <v>40.45900575297469</v>
      </c>
      <c r="BD48" s="19">
        <f t="shared" si="23"/>
        <v>39.559146038334632</v>
      </c>
      <c r="BE48" s="19">
        <f t="shared" si="23"/>
        <v>38.670684546426529</v>
      </c>
      <c r="BF48" s="19">
        <f t="shared" si="23"/>
        <v>37.793731005410805</v>
      </c>
      <c r="BG48" s="19">
        <f t="shared" si="23"/>
        <v>36.928387098208603</v>
      </c>
      <c r="BH48" s="19">
        <f t="shared" si="23"/>
        <v>36.074746480068605</v>
      </c>
      <c r="BI48" s="19">
        <f t="shared" si="23"/>
        <v>35.232894805140631</v>
      </c>
      <c r="BJ48" s="19">
        <f t="shared" si="23"/>
        <v>34.402909761897128</v>
      </c>
      <c r="BK48" s="19">
        <f t="shared" si="23"/>
        <v>20</v>
      </c>
      <c r="BL48" s="19">
        <f t="shared" si="23"/>
        <v>20</v>
      </c>
      <c r="BM48" s="19">
        <f t="shared" si="23"/>
        <v>20</v>
      </c>
      <c r="BN48" s="19">
        <f t="shared" si="23"/>
        <v>20</v>
      </c>
      <c r="BO48" s="19">
        <f t="shared" si="23"/>
        <v>20</v>
      </c>
      <c r="BP48" s="19">
        <f t="shared" si="23"/>
        <v>20</v>
      </c>
      <c r="BQ48" s="19">
        <f t="shared" si="23"/>
        <v>20</v>
      </c>
      <c r="BR48" s="19">
        <f t="shared" si="23"/>
        <v>20</v>
      </c>
      <c r="BS48" s="19">
        <f t="shared" si="23"/>
        <v>20</v>
      </c>
    </row>
    <row r="49" spans="2:71" x14ac:dyDescent="0.4">
      <c r="B49" s="4">
        <f t="shared" si="11"/>
        <v>1.4990000000000012</v>
      </c>
      <c r="C49" s="2">
        <f t="shared" si="3"/>
        <v>1.4990000000000012</v>
      </c>
      <c r="E49" s="2">
        <f t="shared" si="4"/>
        <v>7.240216526946111</v>
      </c>
      <c r="F49" s="2">
        <f t="shared" si="5"/>
        <v>1.4457255089820393</v>
      </c>
      <c r="I49" s="15">
        <f t="shared" si="24"/>
        <v>1.2455882388507871</v>
      </c>
      <c r="J49" s="1">
        <f t="shared" si="7"/>
        <v>1.2455882388507871</v>
      </c>
      <c r="K49" s="1">
        <f t="shared" si="8"/>
        <v>0.63593308213069544</v>
      </c>
      <c r="L49" s="18">
        <f t="shared" si="9"/>
        <v>84.269909738341255</v>
      </c>
      <c r="M49" s="19">
        <f t="shared" si="22"/>
        <v>83.125492821774372</v>
      </c>
      <c r="N49" s="19">
        <f t="shared" si="22"/>
        <v>81.981407414855141</v>
      </c>
      <c r="O49" s="19">
        <f t="shared" si="22"/>
        <v>80.837984739168249</v>
      </c>
      <c r="P49" s="19">
        <f t="shared" si="22"/>
        <v>79.695555440589658</v>
      </c>
      <c r="Q49" s="19">
        <f t="shared" si="22"/>
        <v>78.554449302474225</v>
      </c>
      <c r="R49" s="19">
        <f t="shared" si="22"/>
        <v>77.414994960091406</v>
      </c>
      <c r="S49" s="19">
        <f t="shared" si="22"/>
        <v>76.277519616721065</v>
      </c>
      <c r="T49" s="19">
        <f t="shared" si="22"/>
        <v>75.142348761818155</v>
      </c>
      <c r="U49" s="19">
        <f t="shared" si="22"/>
        <v>74.009805891650814</v>
      </c>
      <c r="V49" s="19">
        <f t="shared" si="22"/>
        <v>72.880212232811274</v>
      </c>
      <c r="W49" s="19">
        <f t="shared" si="22"/>
        <v>71.753886468993599</v>
      </c>
      <c r="X49" s="19">
        <f t="shared" si="22"/>
        <v>70.631144471425145</v>
      </c>
      <c r="Y49" s="19">
        <f t="shared" si="22"/>
        <v>69.512299033331644</v>
      </c>
      <c r="Z49" s="19">
        <f t="shared" si="22"/>
        <v>68.397659608807814</v>
      </c>
      <c r="AA49" s="19">
        <f t="shared" si="22"/>
        <v>67.28753205645593</v>
      </c>
      <c r="AB49" s="19">
        <f t="shared" si="22"/>
        <v>66.18221838814631</v>
      </c>
      <c r="AC49" s="19">
        <f t="shared" si="20"/>
        <v>65.082016523242302</v>
      </c>
      <c r="AD49" s="19">
        <f t="shared" si="20"/>
        <v>63.987220048622397</v>
      </c>
      <c r="AE49" s="19">
        <f t="shared" si="15"/>
        <v>62.898117984820161</v>
      </c>
      <c r="AF49" s="19">
        <f t="shared" si="15"/>
        <v>61.814994558590733</v>
      </c>
      <c r="AG49" s="19">
        <f t="shared" si="15"/>
        <v>60.738128982199648</v>
      </c>
      <c r="AH49" s="19">
        <f t="shared" si="15"/>
        <v>59.667795239717385</v>
      </c>
      <c r="AI49" s="19">
        <f t="shared" si="15"/>
        <v>58.604261880588183</v>
      </c>
      <c r="AJ49" s="19">
        <f t="shared" si="15"/>
        <v>57.547791820728627</v>
      </c>
      <c r="AK49" s="19">
        <f t="shared" si="15"/>
        <v>56.498642151395963</v>
      </c>
      <c r="AL49" s="19">
        <f t="shared" si="23"/>
        <v>55.457063956052025</v>
      </c>
      <c r="AM49" s="19">
        <f t="shared" si="23"/>
        <v>54.423302135432479</v>
      </c>
      <c r="AN49" s="19">
        <f t="shared" si="23"/>
        <v>53.3975952410159</v>
      </c>
      <c r="AO49" s="19">
        <f t="shared" si="23"/>
        <v>52.380175317071263</v>
      </c>
      <c r="AP49" s="19">
        <f t="shared" si="23"/>
        <v>51.371267751445963</v>
      </c>
      <c r="AQ49" s="19">
        <f t="shared" si="23"/>
        <v>50.371091135240292</v>
      </c>
      <c r="AR49" s="19">
        <f t="shared" si="23"/>
        <v>49.379857131497793</v>
      </c>
      <c r="AS49" s="19">
        <f t="shared" si="23"/>
        <v>48.397770353023873</v>
      </c>
      <c r="AT49" s="19">
        <f t="shared" si="23"/>
        <v>47.42502824942887</v>
      </c>
      <c r="AU49" s="19">
        <f t="shared" si="23"/>
        <v>46.461821003474419</v>
      </c>
      <c r="AV49" s="19">
        <f t="shared" si="23"/>
        <v>45.508331436785269</v>
      </c>
      <c r="AW49" s="19">
        <f t="shared" si="23"/>
        <v>44.564734924972278</v>
      </c>
      <c r="AX49" s="19">
        <f t="shared" si="23"/>
        <v>43.631199322195087</v>
      </c>
      <c r="AY49" s="19">
        <f t="shared" si="23"/>
        <v>42.707884895176534</v>
      </c>
      <c r="AZ49" s="19">
        <f t="shared" si="23"/>
        <v>41.794944266664729</v>
      </c>
      <c r="BA49" s="19">
        <f t="shared" si="23"/>
        <v>40.892522368321877</v>
      </c>
      <c r="BB49" s="19">
        <f t="shared" si="23"/>
        <v>40.000756403003201</v>
      </c>
      <c r="BC49" s="19">
        <f t="shared" si="23"/>
        <v>39.11977581637364</v>
      </c>
      <c r="BD49" s="19">
        <f t="shared" si="23"/>
        <v>38.249702277793986</v>
      </c>
      <c r="BE49" s="19">
        <f t="shared" si="23"/>
        <v>37.390649670393458</v>
      </c>
      <c r="BF49" s="19">
        <f t="shared" si="23"/>
        <v>36.542724090230436</v>
      </c>
      <c r="BG49" s="19">
        <f t="shared" si="23"/>
        <v>35.706023854428764</v>
      </c>
      <c r="BH49" s="19">
        <f t="shared" si="23"/>
        <v>34.880639518163115</v>
      </c>
      <c r="BI49" s="19">
        <f t="shared" si="23"/>
        <v>34.066653900352925</v>
      </c>
      <c r="BJ49" s="19">
        <f t="shared" si="23"/>
        <v>33.264142117911469</v>
      </c>
      <c r="BK49" s="19">
        <f t="shared" si="23"/>
        <v>20</v>
      </c>
      <c r="BL49" s="19">
        <f t="shared" si="23"/>
        <v>20</v>
      </c>
      <c r="BM49" s="19">
        <f t="shared" si="23"/>
        <v>20</v>
      </c>
      <c r="BN49" s="19">
        <f t="shared" si="23"/>
        <v>20</v>
      </c>
      <c r="BO49" s="19">
        <f t="shared" si="23"/>
        <v>20</v>
      </c>
      <c r="BP49" s="19">
        <f t="shared" si="23"/>
        <v>20</v>
      </c>
      <c r="BQ49" s="19">
        <f t="shared" si="23"/>
        <v>20</v>
      </c>
      <c r="BR49" s="19">
        <f t="shared" si="23"/>
        <v>20</v>
      </c>
      <c r="BS49" s="19">
        <f t="shared" si="23"/>
        <v>20</v>
      </c>
    </row>
    <row r="50" spans="2:71" x14ac:dyDescent="0.4">
      <c r="B50" s="4">
        <f t="shared" si="11"/>
        <v>1.5990000000000013</v>
      </c>
      <c r="C50" s="2">
        <f t="shared" si="3"/>
        <v>1.5990000000000013</v>
      </c>
      <c r="E50" s="2">
        <f t="shared" si="4"/>
        <v>7.5299410778443132</v>
      </c>
      <c r="F50" s="2">
        <f t="shared" si="5"/>
        <v>1.7354500598802431</v>
      </c>
      <c r="I50" s="15">
        <f t="shared" si="24"/>
        <v>1.1975608640960813</v>
      </c>
      <c r="J50" s="1">
        <f t="shared" si="7"/>
        <v>1.1975608640960813</v>
      </c>
      <c r="K50" s="1">
        <f t="shared" si="8"/>
        <v>0.61141278280402145</v>
      </c>
      <c r="L50" s="18">
        <f t="shared" si="9"/>
        <v>81.791791413057183</v>
      </c>
      <c r="M50" s="19">
        <f t="shared" si="22"/>
        <v>80.68102827091009</v>
      </c>
      <c r="N50" s="19">
        <f t="shared" si="22"/>
        <v>79.570586889733605</v>
      </c>
      <c r="O50" s="19">
        <f t="shared" si="22"/>
        <v>78.460788750906474</v>
      </c>
      <c r="P50" s="19">
        <f t="shared" si="22"/>
        <v>77.351954777028467</v>
      </c>
      <c r="Q50" s="19">
        <f t="shared" si="22"/>
        <v>76.244405053542394</v>
      </c>
      <c r="R50" s="19">
        <f t="shared" si="22"/>
        <v>75.138458551567268</v>
      </c>
      <c r="S50" s="19">
        <f t="shared" si="22"/>
        <v>74.034432852342945</v>
      </c>
      <c r="T50" s="19">
        <f t="shared" si="22"/>
        <v>72.932643873682679</v>
      </c>
      <c r="U50" s="19">
        <f t="shared" si="22"/>
        <v>71.83340559882636</v>
      </c>
      <c r="V50" s="19">
        <f t="shared" si="22"/>
        <v>70.73702980808217</v>
      </c>
      <c r="W50" s="19">
        <f t="shared" si="22"/>
        <v>69.643825813638898</v>
      </c>
      <c r="X50" s="19">
        <f t="shared" si="22"/>
        <v>68.55410019792464</v>
      </c>
      <c r="Y50" s="19">
        <f t="shared" si="22"/>
        <v>67.468156555880398</v>
      </c>
      <c r="Z50" s="19">
        <f t="shared" si="22"/>
        <v>66.386295241509686</v>
      </c>
      <c r="AA50" s="19">
        <f t="shared" si="22"/>
        <v>65.308813119055955</v>
      </c>
      <c r="AB50" s="19">
        <f t="shared" si="22"/>
        <v>64.236003319151209</v>
      </c>
      <c r="AC50" s="19">
        <f t="shared" si="20"/>
        <v>63.168155000268492</v>
      </c>
      <c r="AD50" s="19">
        <f t="shared" si="20"/>
        <v>62.105553115801058</v>
      </c>
      <c r="AE50" s="19">
        <f t="shared" si="15"/>
        <v>61.048478187079347</v>
      </c>
      <c r="AF50" s="19">
        <f t="shared" si="15"/>
        <v>59.997206082625596</v>
      </c>
      <c r="AG50" s="19">
        <f t="shared" si="15"/>
        <v>58.952007803933164</v>
      </c>
      <c r="AH50" s="19">
        <f t="shared" si="15"/>
        <v>57.913149278045417</v>
      </c>
      <c r="AI50" s="19">
        <f t="shared" si="15"/>
        <v>56.88089115719513</v>
      </c>
      <c r="AJ50" s="19">
        <f t="shared" si="15"/>
        <v>55.855488625752074</v>
      </c>
      <c r="AK50" s="19">
        <f t="shared" si="15"/>
        <v>54.837191214711986</v>
      </c>
      <c r="AL50" s="19">
        <f t="shared" si="23"/>
        <v>53.826242623945916</v>
      </c>
      <c r="AM50" s="19">
        <f t="shared" si="23"/>
        <v>52.822880552413679</v>
      </c>
      <c r="AN50" s="19">
        <f t="shared" si="23"/>
        <v>51.827336536530098</v>
      </c>
      <c r="AO50" s="19">
        <f t="shared" si="23"/>
        <v>50.839835796857344</v>
      </c>
      <c r="AP50" s="19">
        <f t="shared" si="23"/>
        <v>49.860597093280866</v>
      </c>
      <c r="AQ50" s="19">
        <f t="shared" si="23"/>
        <v>48.889832588810407</v>
      </c>
      <c r="AR50" s="19">
        <f t="shared" si="23"/>
        <v>47.927747722131734</v>
      </c>
      <c r="AS50" s="19">
        <f t="shared" si="23"/>
        <v>46.97454108901826</v>
      </c>
      <c r="AT50" s="19">
        <f t="shared" si="23"/>
        <v>46.030404332695838</v>
      </c>
      <c r="AU50" s="19">
        <f t="shared" si="23"/>
        <v>45.095522043237217</v>
      </c>
      <c r="AV50" s="19">
        <f t="shared" si="23"/>
        <v>44.170071666046624</v>
      </c>
      <c r="AW50" s="19">
        <f t="shared" si="23"/>
        <v>43.254223419478713</v>
      </c>
      <c r="AX50" s="19">
        <f t="shared" si="23"/>
        <v>42.348140221619602</v>
      </c>
      <c r="AY50" s="19">
        <f t="shared" si="23"/>
        <v>41.451977626241764</v>
      </c>
      <c r="AZ50" s="19">
        <f t="shared" si="23"/>
        <v>40.565883767928675</v>
      </c>
      <c r="BA50" s="19">
        <f t="shared" si="23"/>
        <v>39.689999316349017</v>
      </c>
      <c r="BB50" s="19">
        <f t="shared" si="23"/>
        <v>38.824457439644924</v>
      </c>
      <c r="BC50" s="19">
        <f t="shared" si="23"/>
        <v>37.969383776883262</v>
      </c>
      <c r="BD50" s="19">
        <f t="shared" si="23"/>
        <v>37.124896419503926</v>
      </c>
      <c r="BE50" s="19">
        <f t="shared" si="23"/>
        <v>36.291105901684269</v>
      </c>
      <c r="BF50" s="19">
        <f t="shared" si="23"/>
        <v>35.468115199524604</v>
      </c>
      <c r="BG50" s="19">
        <f t="shared" si="23"/>
        <v>34.656019738945162</v>
      </c>
      <c r="BH50" s="19">
        <f t="shared" si="23"/>
        <v>33.854907412172025</v>
      </c>
      <c r="BI50" s="19">
        <f t="shared" si="23"/>
        <v>33.064858602675457</v>
      </c>
      <c r="BJ50" s="19">
        <f t="shared" si="23"/>
        <v>32.28594621841183</v>
      </c>
      <c r="BK50" s="19">
        <f t="shared" si="23"/>
        <v>20</v>
      </c>
      <c r="BL50" s="19">
        <f t="shared" si="23"/>
        <v>20</v>
      </c>
      <c r="BM50" s="19">
        <f t="shared" si="23"/>
        <v>20</v>
      </c>
      <c r="BN50" s="19">
        <f t="shared" si="23"/>
        <v>20</v>
      </c>
      <c r="BO50" s="19">
        <f t="shared" si="23"/>
        <v>20</v>
      </c>
      <c r="BP50" s="19">
        <f t="shared" si="23"/>
        <v>20</v>
      </c>
      <c r="BQ50" s="19">
        <f t="shared" si="23"/>
        <v>20</v>
      </c>
      <c r="BR50" s="19">
        <f t="shared" si="23"/>
        <v>20</v>
      </c>
      <c r="BS50" s="19">
        <f t="shared" si="23"/>
        <v>20</v>
      </c>
    </row>
    <row r="51" spans="2:71" x14ac:dyDescent="0.4">
      <c r="B51" s="4">
        <f t="shared" si="11"/>
        <v>1.6990000000000014</v>
      </c>
      <c r="C51" s="2">
        <f t="shared" si="3"/>
        <v>1.6990000000000014</v>
      </c>
      <c r="E51" s="2">
        <f t="shared" si="4"/>
        <v>7.8196656287425181</v>
      </c>
      <c r="F51" s="2">
        <f t="shared" si="5"/>
        <v>2.0251746107784467</v>
      </c>
      <c r="I51" s="15">
        <f t="shared" si="24"/>
        <v>1.155506778645923</v>
      </c>
      <c r="J51" s="1">
        <f t="shared" si="7"/>
        <v>1.155506778645923</v>
      </c>
      <c r="K51" s="1">
        <f t="shared" si="8"/>
        <v>0.58994213677321017</v>
      </c>
      <c r="L51" s="18">
        <f t="shared" si="9"/>
        <v>79.621883098489405</v>
      </c>
      <c r="M51" s="19">
        <f t="shared" si="22"/>
        <v>78.540588123453219</v>
      </c>
      <c r="N51" s="19">
        <f t="shared" si="22"/>
        <v>77.4596063731789</v>
      </c>
      <c r="O51" s="19">
        <f t="shared" si="22"/>
        <v>76.379250800253899</v>
      </c>
      <c r="P51" s="19">
        <f t="shared" si="22"/>
        <v>75.299833813310954</v>
      </c>
      <c r="Q51" s="19">
        <f t="shared" si="22"/>
        <v>74.22166700603529</v>
      </c>
      <c r="R51" s="19">
        <f t="shared" si="22"/>
        <v>73.145060887350994</v>
      </c>
      <c r="S51" s="19">
        <f t="shared" si="22"/>
        <v>72.070324613176012</v>
      </c>
      <c r="T51" s="19">
        <f t="shared" si="22"/>
        <v>70.997765720131795</v>
      </c>
      <c r="U51" s="19">
        <f t="shared" si="22"/>
        <v>69.927689861590039</v>
      </c>
      <c r="V51" s="19">
        <f t="shared" si="22"/>
        <v>68.860400546433752</v>
      </c>
      <c r="W51" s="19">
        <f t="shared" si="22"/>
        <v>67.79619888090491</v>
      </c>
      <c r="X51" s="19">
        <f t="shared" si="22"/>
        <v>66.735383313904393</v>
      </c>
      <c r="Y51" s="19">
        <f t="shared" si="22"/>
        <v>65.678249386103033</v>
      </c>
      <c r="Z51" s="19">
        <f t="shared" si="22"/>
        <v>64.625089483215135</v>
      </c>
      <c r="AA51" s="19">
        <f t="shared" si="22"/>
        <v>63.576192593777066</v>
      </c>
      <c r="AB51" s="19">
        <f t="shared" si="22"/>
        <v>62.531844071765185</v>
      </c>
      <c r="AC51" s="19">
        <f t="shared" si="20"/>
        <v>61.492325404376949</v>
      </c>
      <c r="AD51" s="19">
        <f t="shared" si="20"/>
        <v>60.457913985289316</v>
      </c>
      <c r="AE51" s="19">
        <f t="shared" si="15"/>
        <v>59.428882893697548</v>
      </c>
      <c r="AF51" s="19">
        <f t="shared" si="15"/>
        <v>58.40550067942614</v>
      </c>
      <c r="AG51" s="19">
        <f t="shared" si="15"/>
        <v>57.388031154391314</v>
      </c>
      <c r="AH51" s="19">
        <f t="shared" si="15"/>
        <v>56.376733190682714</v>
      </c>
      <c r="AI51" s="19">
        <f t="shared" si="15"/>
        <v>55.371860525518329</v>
      </c>
      <c r="AJ51" s="19">
        <f t="shared" si="15"/>
        <v>54.373661573313697</v>
      </c>
      <c r="AK51" s="19">
        <f t="shared" si="15"/>
        <v>53.382379245092366</v>
      </c>
      <c r="AL51" s="19">
        <f t="shared" si="23"/>
        <v>52.39825077545099</v>
      </c>
      <c r="AM51" s="19">
        <f t="shared" si="23"/>
        <v>51.421507557277096</v>
      </c>
      <c r="AN51" s="19">
        <f t="shared" si="23"/>
        <v>50.452374984403413</v>
      </c>
      <c r="AO51" s="19">
        <f t="shared" si="23"/>
        <v>49.491072302367478</v>
      </c>
      <c r="AP51" s="19">
        <f t="shared" si="23"/>
        <v>48.537812467429617</v>
      </c>
      <c r="AQ51" s="19">
        <f t="shared" si="23"/>
        <v>47.592802013987331</v>
      </c>
      <c r="AR51" s="19">
        <f t="shared" si="23"/>
        <v>46.656240930508162</v>
      </c>
      <c r="AS51" s="19">
        <f t="shared" si="23"/>
        <v>45.728322544087426</v>
      </c>
      <c r="AT51" s="19">
        <f t="shared" si="23"/>
        <v>44.809233413721586</v>
      </c>
      <c r="AU51" s="19">
        <f t="shared" si="23"/>
        <v>43.899153232371759</v>
      </c>
      <c r="AV51" s="19">
        <f t="shared" si="23"/>
        <v>42.998254737876145</v>
      </c>
      <c r="AW51" s="19">
        <f t="shared" si="23"/>
        <v>42.106703632754538</v>
      </c>
      <c r="AX51" s="19">
        <f t="shared" si="23"/>
        <v>41.224658512931839</v>
      </c>
      <c r="AY51" s="19">
        <f t="shared" si="23"/>
        <v>40.352270805392003</v>
      </c>
      <c r="AZ51" s="19">
        <f t="shared" si="23"/>
        <v>39.489684714758575</v>
      </c>
      <c r="BA51" s="19">
        <f t="shared" si="23"/>
        <v>38.637037178781917</v>
      </c>
      <c r="BB51" s="19">
        <f t="shared" si="23"/>
        <v>37.794457832698797</v>
      </c>
      <c r="BC51" s="19">
        <f t="shared" ref="BC51:BS52" si="25">IF((1-ERF(BC$10/SQRT(4*$F$4/($E$4*$C$4)*2*$D$4/$B$4)))*$L51&lt;20,20,(1-ERF(BC$10/SQRT(4*$F$4/($E$4*$C$4)*2*$D$4/$B$4)))*$L51)</f>
        <v>36.962068982414522</v>
      </c>
      <c r="BD51" s="19">
        <f t="shared" si="25"/>
        <v>36.139985586443373</v>
      </c>
      <c r="BE51" s="19">
        <f t="shared" si="25"/>
        <v>35.328315246528703</v>
      </c>
      <c r="BF51" s="19">
        <f t="shared" si="25"/>
        <v>34.527158206850032</v>
      </c>
      <c r="BG51" s="19">
        <f t="shared" si="25"/>
        <v>33.736607361710483</v>
      </c>
      <c r="BH51" s="19">
        <f t="shared" si="25"/>
        <v>32.956748271585369</v>
      </c>
      <c r="BI51" s="19">
        <f t="shared" si="25"/>
        <v>32.187659187398936</v>
      </c>
      <c r="BJ51" s="19">
        <f t="shared" si="25"/>
        <v>31.429411082884329</v>
      </c>
      <c r="BK51" s="19">
        <f t="shared" si="25"/>
        <v>20</v>
      </c>
      <c r="BL51" s="19">
        <f t="shared" si="25"/>
        <v>20</v>
      </c>
      <c r="BM51" s="19">
        <f t="shared" si="25"/>
        <v>20</v>
      </c>
      <c r="BN51" s="19">
        <f t="shared" si="25"/>
        <v>20</v>
      </c>
      <c r="BO51" s="19">
        <f t="shared" si="25"/>
        <v>20</v>
      </c>
      <c r="BP51" s="19">
        <f t="shared" si="25"/>
        <v>20</v>
      </c>
      <c r="BQ51" s="19">
        <f t="shared" si="25"/>
        <v>20</v>
      </c>
      <c r="BR51" s="19">
        <f t="shared" si="25"/>
        <v>20</v>
      </c>
      <c r="BS51" s="19">
        <f t="shared" si="25"/>
        <v>20</v>
      </c>
    </row>
    <row r="52" spans="2:71" x14ac:dyDescent="0.4">
      <c r="B52" s="4">
        <f t="shared" si="11"/>
        <v>1.7990000000000015</v>
      </c>
      <c r="C52" s="2">
        <f t="shared" si="3"/>
        <v>1.7990000000000015</v>
      </c>
      <c r="E52" s="2">
        <f t="shared" si="4"/>
        <v>8.1093901796407213</v>
      </c>
      <c r="F52" s="2">
        <f t="shared" si="5"/>
        <v>2.3148991616766508</v>
      </c>
      <c r="I52" s="15">
        <f t="shared" si="24"/>
        <v>1.1181527430660709</v>
      </c>
      <c r="J52" s="1">
        <f t="shared" si="7"/>
        <v>1.1181527430660709</v>
      </c>
      <c r="K52" s="1">
        <f t="shared" si="8"/>
        <v>0.57087109368257238</v>
      </c>
      <c r="L52" s="18">
        <f t="shared" si="9"/>
        <v>77.69448813745889</v>
      </c>
      <c r="M52" s="19">
        <f t="shared" si="22"/>
        <v>76.639367907419555</v>
      </c>
      <c r="N52" s="19">
        <f t="shared" si="22"/>
        <v>75.584553319957337</v>
      </c>
      <c r="O52" s="19">
        <f t="shared" si="22"/>
        <v>74.530349752063444</v>
      </c>
      <c r="P52" s="19">
        <f t="shared" si="22"/>
        <v>73.477062049941736</v>
      </c>
      <c r="Q52" s="19">
        <f t="shared" si="22"/>
        <v>72.424994264575957</v>
      </c>
      <c r="R52" s="19">
        <f t="shared" si="22"/>
        <v>71.374449388447317</v>
      </c>
      <c r="S52" s="19">
        <f t="shared" si="22"/>
        <v>70.325729093782883</v>
      </c>
      <c r="T52" s="19">
        <f t="shared" si="22"/>
        <v>69.279133472711322</v>
      </c>
      <c r="U52" s="19">
        <f t="shared" si="22"/>
        <v>68.234960779699108</v>
      </c>
      <c r="V52" s="19">
        <f t="shared" si="22"/>
        <v>67.193507176635308</v>
      </c>
      <c r="W52" s="19">
        <f t="shared" si="22"/>
        <v>66.155066480928326</v>
      </c>
      <c r="X52" s="19">
        <f t="shared" si="22"/>
        <v>65.119929916971373</v>
      </c>
      <c r="Y52" s="19">
        <f t="shared" si="22"/>
        <v>64.088385871326636</v>
      </c>
      <c r="Z52" s="19">
        <f t="shared" si="22"/>
        <v>63.060719651971368</v>
      </c>
      <c r="AA52" s="19">
        <f t="shared" si="22"/>
        <v>62.037213251939868</v>
      </c>
      <c r="AB52" s="19">
        <f t="shared" si="22"/>
        <v>61.018145117687666</v>
      </c>
      <c r="AC52" s="19">
        <f t="shared" si="20"/>
        <v>60.003789922493908</v>
      </c>
      <c r="AD52" s="19">
        <f t="shared" si="20"/>
        <v>58.994418345208508</v>
      </c>
      <c r="AE52" s="19">
        <f t="shared" si="15"/>
        <v>57.990296854639674</v>
      </c>
      <c r="AF52" s="19">
        <f t="shared" si="15"/>
        <v>56.991687499866643</v>
      </c>
      <c r="AG52" s="19">
        <f t="shared" si="15"/>
        <v>55.998847706750212</v>
      </c>
      <c r="AH52" s="19">
        <f t="shared" si="15"/>
        <v>55.012030080902271</v>
      </c>
      <c r="AI52" s="19">
        <f t="shared" si="15"/>
        <v>54.031482217362075</v>
      </c>
      <c r="AJ52" s="19">
        <f t="shared" si="15"/>
        <v>53.057446517214736</v>
      </c>
      <c r="AK52" s="19">
        <f t="shared" si="15"/>
        <v>52.09016001137315</v>
      </c>
      <c r="AL52" s="19">
        <f t="shared" ref="AL52:BS56" si="26">IF((1-ERF(AL$10/SQRT(4*$F$4/($E$4*$C$4)*2*$D$4/$B$4)))*$L52&lt;20,20,(1-ERF(AL$10/SQRT(4*$F$4/($E$4*$C$4)*2*$D$4/$B$4)))*$L52)</f>
        <v>51.129854191731738</v>
      </c>
      <c r="AM52" s="19">
        <f t="shared" si="26"/>
        <v>50.176754849885164</v>
      </c>
      <c r="AN52" s="19">
        <f t="shared" si="26"/>
        <v>49.231081923591518</v>
      </c>
      <c r="AO52" s="19">
        <f t="shared" si="26"/>
        <v>48.293049351144539</v>
      </c>
      <c r="AP52" s="19">
        <f t="shared" si="26"/>
        <v>47.362864933804374</v>
      </c>
      <c r="AQ52" s="19">
        <f t="shared" si="26"/>
        <v>46.440730206421378</v>
      </c>
      <c r="AR52" s="19">
        <f t="shared" si="26"/>
        <v>45.526840316372308</v>
      </c>
      <c r="AS52" s="19">
        <f t="shared" si="26"/>
        <v>44.621383910912542</v>
      </c>
      <c r="AT52" s="19">
        <f t="shared" si="26"/>
        <v>43.724543033032944</v>
      </c>
      <c r="AU52" s="19">
        <f t="shared" si="26"/>
        <v>42.836493025894114</v>
      </c>
      <c r="AV52" s="19">
        <f t="shared" si="26"/>
        <v>41.957402445895362</v>
      </c>
      <c r="AW52" s="19">
        <f t="shared" si="26"/>
        <v>41.087432984420474</v>
      </c>
      <c r="AX52" s="19">
        <f t="shared" si="26"/>
        <v>40.226739398286632</v>
      </c>
      <c r="AY52" s="19">
        <f t="shared" si="26"/>
        <v>39.375469448907552</v>
      </c>
      <c r="AZ52" s="19">
        <f t="shared" si="26"/>
        <v>38.533763850167098</v>
      </c>
      <c r="BA52" s="19">
        <f t="shared" si="26"/>
        <v>37.701756224984109</v>
      </c>
      <c r="BB52" s="19">
        <f t="shared" si="26"/>
        <v>36.87957307053464</v>
      </c>
      <c r="BC52" s="19">
        <f t="shared" si="26"/>
        <v>36.067333732083327</v>
      </c>
      <c r="BD52" s="19">
        <f t="shared" si="26"/>
        <v>35.265150385360968</v>
      </c>
      <c r="BE52" s="19">
        <f t="shared" si="26"/>
        <v>34.473128027411697</v>
      </c>
      <c r="BF52" s="19">
        <f t="shared" si="25"/>
        <v>33.691364475819213</v>
      </c>
      <c r="BG52" s="19">
        <f t="shared" si="25"/>
        <v>32.91995037620822</v>
      </c>
      <c r="BH52" s="19">
        <f t="shared" si="25"/>
        <v>32.158969217904463</v>
      </c>
      <c r="BI52" s="19">
        <f t="shared" si="25"/>
        <v>31.408497357623805</v>
      </c>
      <c r="BJ52" s="19">
        <f t="shared" si="25"/>
        <v>30.668604051048916</v>
      </c>
      <c r="BK52" s="19">
        <f t="shared" si="25"/>
        <v>20</v>
      </c>
      <c r="BL52" s="19">
        <f t="shared" si="25"/>
        <v>20</v>
      </c>
      <c r="BM52" s="19">
        <f t="shared" si="25"/>
        <v>20</v>
      </c>
      <c r="BN52" s="19">
        <f t="shared" si="25"/>
        <v>20</v>
      </c>
      <c r="BO52" s="19">
        <f t="shared" si="25"/>
        <v>20</v>
      </c>
      <c r="BP52" s="19">
        <f t="shared" si="25"/>
        <v>20</v>
      </c>
      <c r="BQ52" s="19">
        <f t="shared" si="25"/>
        <v>20</v>
      </c>
      <c r="BR52" s="19">
        <f t="shared" si="25"/>
        <v>20</v>
      </c>
      <c r="BS52" s="19">
        <f t="shared" si="25"/>
        <v>20</v>
      </c>
    </row>
    <row r="53" spans="2:71" x14ac:dyDescent="0.4">
      <c r="B53" s="4">
        <f t="shared" si="11"/>
        <v>1.8990000000000016</v>
      </c>
      <c r="C53" s="2">
        <f t="shared" si="3"/>
        <v>1.8990000000000016</v>
      </c>
      <c r="E53" s="2">
        <f t="shared" si="4"/>
        <v>8.3991147305389262</v>
      </c>
      <c r="F53" s="2">
        <f t="shared" si="5"/>
        <v>2.6046237125748544</v>
      </c>
      <c r="I53" s="15">
        <f t="shared" si="24"/>
        <v>1.0846015799300237</v>
      </c>
      <c r="J53" s="1">
        <f t="shared" si="7"/>
        <v>1.0846015799300237</v>
      </c>
      <c r="K53" s="1">
        <f t="shared" si="8"/>
        <v>0.55374160103268866</v>
      </c>
      <c r="L53" s="18">
        <f t="shared" si="9"/>
        <v>75.963313934690575</v>
      </c>
      <c r="M53" s="19">
        <f t="shared" si="22"/>
        <v>74.931703698305242</v>
      </c>
      <c r="N53" s="19">
        <f t="shared" si="22"/>
        <v>73.900392294225711</v>
      </c>
      <c r="O53" s="19">
        <f t="shared" si="22"/>
        <v>72.869678295089585</v>
      </c>
      <c r="P53" s="19">
        <f t="shared" si="22"/>
        <v>71.83985975457405</v>
      </c>
      <c r="Q53" s="19">
        <f t="shared" si="22"/>
        <v>70.81123394885509</v>
      </c>
      <c r="R53" s="19">
        <f t="shared" si="22"/>
        <v>69.784097119191543</v>
      </c>
      <c r="S53" s="19">
        <f t="shared" si="22"/>
        <v>68.75874421600578</v>
      </c>
      <c r="T53" s="19">
        <f t="shared" si="22"/>
        <v>67.735468644829197</v>
      </c>
      <c r="U53" s="19">
        <f t="shared" si="22"/>
        <v>66.714562014477437</v>
      </c>
      <c r="V53" s="19">
        <f t="shared" si="22"/>
        <v>65.696313887815165</v>
      </c>
      <c r="W53" s="19">
        <f t="shared" si="22"/>
        <v>64.681011535465743</v>
      </c>
      <c r="X53" s="19">
        <f t="shared" si="22"/>
        <v>63.668939692814284</v>
      </c>
      <c r="Y53" s="19">
        <f t="shared" si="22"/>
        <v>62.660380320647029</v>
      </c>
      <c r="Z53" s="19">
        <f t="shared" si="22"/>
        <v>61.655612369761677</v>
      </c>
      <c r="AA53" s="19">
        <f t="shared" si="22"/>
        <v>60.654911549875941</v>
      </c>
      <c r="AB53" s="19">
        <f t="shared" si="22"/>
        <v>59.658550103152969</v>
      </c>
      <c r="AC53" s="19">
        <f t="shared" si="20"/>
        <v>58.666796582652751</v>
      </c>
      <c r="AD53" s="19">
        <f t="shared" si="20"/>
        <v>57.679915636009156</v>
      </c>
      <c r="AE53" s="19">
        <f t="shared" si="15"/>
        <v>56.698167794621746</v>
      </c>
      <c r="AF53" s="19">
        <f t="shared" si="15"/>
        <v>55.721809268640683</v>
      </c>
      <c r="AG53" s="19">
        <f t="shared" si="15"/>
        <v>54.751091748011383</v>
      </c>
      <c r="AH53" s="19">
        <f t="shared" si="15"/>
        <v>53.786262209834248</v>
      </c>
      <c r="AI53" s="19">
        <f t="shared" si="15"/>
        <v>52.827562732281706</v>
      </c>
      <c r="AJ53" s="19">
        <f t="shared" si="15"/>
        <v>51.875230315302758</v>
      </c>
      <c r="AK53" s="19">
        <f t="shared" si="15"/>
        <v>50.929496708331378</v>
      </c>
      <c r="AL53" s="19">
        <f t="shared" si="26"/>
        <v>49.990588245202446</v>
      </c>
      <c r="AM53" s="19">
        <f t="shared" si="26"/>
        <v>49.058725686464101</v>
      </c>
      <c r="AN53" s="19">
        <f t="shared" si="26"/>
        <v>48.134124069262022</v>
      </c>
      <c r="AO53" s="19">
        <f t="shared" si="26"/>
        <v>47.216992564956506</v>
      </c>
      <c r="AP53" s="19">
        <f t="shared" si="26"/>
        <v>46.30753434461846</v>
      </c>
      <c r="AQ53" s="19">
        <f t="shared" si="26"/>
        <v>45.405946452536035</v>
      </c>
      <c r="AR53" s="19">
        <f t="shared" si="26"/>
        <v>44.512419687848251</v>
      </c>
      <c r="AS53" s="19">
        <f t="shared" si="26"/>
        <v>43.627138494407255</v>
      </c>
      <c r="AT53" s="19">
        <f t="shared" si="26"/>
        <v>42.750280858955698</v>
      </c>
      <c r="AU53" s="19">
        <f t="shared" si="26"/>
        <v>41.882018217690323</v>
      </c>
      <c r="AV53" s="19">
        <f t="shared" si="26"/>
        <v>41.022515371267957</v>
      </c>
      <c r="AW53" s="19">
        <f t="shared" si="26"/>
        <v>40.171930408294912</v>
      </c>
      <c r="AX53" s="19">
        <f t="shared" si="26"/>
        <v>39.330414637325603</v>
      </c>
      <c r="AY53" s="19">
        <f t="shared" si="26"/>
        <v>38.498112527381274</v>
      </c>
      <c r="AZ53" s="19">
        <f t="shared" si="26"/>
        <v>37.67516165698509</v>
      </c>
      <c r="BA53" s="19">
        <f t="shared" si="26"/>
        <v>36.86169267169474</v>
      </c>
      <c r="BB53" s="19">
        <f t="shared" si="26"/>
        <v>36.057829250099623</v>
      </c>
      <c r="BC53" s="19">
        <f t="shared" si="26"/>
        <v>35.263688078235269</v>
      </c>
      <c r="BD53" s="19">
        <f t="shared" si="26"/>
        <v>34.479378832353625</v>
      </c>
      <c r="BE53" s="19">
        <f t="shared" si="26"/>
        <v>33.705004169974096</v>
      </c>
      <c r="BF53" s="19">
        <f t="shared" si="26"/>
        <v>32.940659729127113</v>
      </c>
      <c r="BG53" s="19">
        <f t="shared" si="26"/>
        <v>32.186434135688344</v>
      </c>
      <c r="BH53" s="19">
        <f t="shared" si="26"/>
        <v>31.442409018689826</v>
      </c>
      <c r="BI53" s="19">
        <f t="shared" si="26"/>
        <v>30.708659033481222</v>
      </c>
      <c r="BJ53" s="19">
        <f t="shared" si="26"/>
        <v>29.985251892602889</v>
      </c>
      <c r="BK53" s="19">
        <f t="shared" si="26"/>
        <v>20</v>
      </c>
      <c r="BL53" s="19">
        <f t="shared" si="26"/>
        <v>20</v>
      </c>
      <c r="BM53" s="19">
        <f t="shared" si="26"/>
        <v>20</v>
      </c>
      <c r="BN53" s="19">
        <f t="shared" si="26"/>
        <v>20</v>
      </c>
      <c r="BO53" s="19">
        <f t="shared" si="26"/>
        <v>20</v>
      </c>
      <c r="BP53" s="19">
        <f t="shared" si="26"/>
        <v>20</v>
      </c>
      <c r="BQ53" s="19">
        <f t="shared" si="26"/>
        <v>20</v>
      </c>
      <c r="BR53" s="19">
        <f t="shared" si="26"/>
        <v>20</v>
      </c>
      <c r="BS53" s="19">
        <f t="shared" si="26"/>
        <v>20</v>
      </c>
    </row>
    <row r="54" spans="2:71" x14ac:dyDescent="0.4">
      <c r="B54" s="4">
        <f t="shared" si="11"/>
        <v>1.9990000000000017</v>
      </c>
      <c r="C54" s="2">
        <f t="shared" si="3"/>
        <v>1.9990000000000017</v>
      </c>
      <c r="E54" s="2">
        <f t="shared" si="4"/>
        <v>8.6888392814371294</v>
      </c>
      <c r="F54" s="2">
        <f t="shared" si="5"/>
        <v>2.8943482634730584</v>
      </c>
      <c r="I54" s="15">
        <f t="shared" si="24"/>
        <v>1.0541941899123797</v>
      </c>
      <c r="J54" s="1">
        <f t="shared" si="7"/>
        <v>1.0541941899123797</v>
      </c>
      <c r="K54" s="1">
        <f t="shared" si="8"/>
        <v>0.53821715671767856</v>
      </c>
      <c r="L54" s="18">
        <f t="shared" si="9"/>
        <v>74.394352257904359</v>
      </c>
      <c r="M54" s="19">
        <f t="shared" si="22"/>
        <v>73.384049108353878</v>
      </c>
      <c r="N54" s="19">
        <f t="shared" si="22"/>
        <v>72.374038618966196</v>
      </c>
      <c r="O54" s="19">
        <f t="shared" si="22"/>
        <v>71.364613195599176</v>
      </c>
      <c r="P54" s="19">
        <f t="shared" si="22"/>
        <v>70.356064735868983</v>
      </c>
      <c r="Q54" s="19">
        <f t="shared" si="22"/>
        <v>69.348684375949219</v>
      </c>
      <c r="R54" s="19">
        <f t="shared" si="22"/>
        <v>68.342762238471735</v>
      </c>
      <c r="S54" s="19">
        <f t="shared" si="22"/>
        <v>67.338587181893118</v>
      </c>
      <c r="T54" s="19">
        <f t="shared" si="22"/>
        <v>66.336446551687487</v>
      </c>
      <c r="U54" s="19">
        <f t="shared" si="22"/>
        <v>65.336625933722914</v>
      </c>
      <c r="V54" s="19">
        <f t="shared" si="22"/>
        <v>64.339408910174001</v>
      </c>
      <c r="W54" s="19">
        <f t="shared" si="22"/>
        <v>63.345076818318432</v>
      </c>
      <c r="X54" s="19">
        <f t="shared" si="22"/>
        <v>62.353908512559002</v>
      </c>
      <c r="Y54" s="19">
        <f t="shared" si="22"/>
        <v>61.36618013000674</v>
      </c>
      <c r="Z54" s="19">
        <f t="shared" si="22"/>
        <v>60.382164859953058</v>
      </c>
      <c r="AA54" s="19">
        <f t="shared" si="22"/>
        <v>59.402132717551282</v>
      </c>
      <c r="AB54" s="19">
        <f t="shared" si="22"/>
        <v>58.426350322019779</v>
      </c>
      <c r="AC54" s="19">
        <f t="shared" si="20"/>
        <v>57.455080679669223</v>
      </c>
      <c r="AD54" s="19">
        <f t="shared" si="20"/>
        <v>56.488582972047631</v>
      </c>
      <c r="AE54" s="19">
        <f t="shared" si="15"/>
        <v>55.527112349486252</v>
      </c>
      <c r="AF54" s="19">
        <f t="shared" si="15"/>
        <v>54.570919730318906</v>
      </c>
      <c r="AG54" s="19">
        <f t="shared" si="15"/>
        <v>53.620251606035872</v>
      </c>
      <c r="AH54" s="19">
        <f t="shared" si="15"/>
        <v>52.675349852622482</v>
      </c>
      <c r="AI54" s="19">
        <f t="shared" si="15"/>
        <v>51.736451548319543</v>
      </c>
      <c r="AJ54" s="19">
        <f t="shared" si="15"/>
        <v>50.803788798031093</v>
      </c>
      <c r="AK54" s="19">
        <f t="shared" si="15"/>
        <v>49.877588564591349</v>
      </c>
      <c r="AL54" s="19">
        <f t="shared" si="26"/>
        <v>48.958072507090293</v>
      </c>
      <c r="AM54" s="19">
        <f t="shared" si="26"/>
        <v>48.045456826442987</v>
      </c>
      <c r="AN54" s="19">
        <f t="shared" si="26"/>
        <v>47.139952118374339</v>
      </c>
      <c r="AO54" s="19">
        <f t="shared" si="26"/>
        <v>46.241763233976968</v>
      </c>
      <c r="AP54" s="19">
        <f t="shared" si="26"/>
        <v>45.351089147985348</v>
      </c>
      <c r="AQ54" s="19">
        <f t="shared" si="26"/>
        <v>44.468122834894956</v>
      </c>
      <c r="AR54" s="19">
        <f t="shared" si="26"/>
        <v>43.593051153040754</v>
      </c>
      <c r="AS54" s="19">
        <f t="shared" si="26"/>
        <v>42.726054736734191</v>
      </c>
      <c r="AT54" s="19">
        <f t="shared" si="26"/>
        <v>41.867307896543664</v>
      </c>
      <c r="AU54" s="19">
        <f t="shared" si="26"/>
        <v>41.016978527787991</v>
      </c>
      <c r="AV54" s="19">
        <f t="shared" si="26"/>
        <v>40.175228027297834</v>
      </c>
      <c r="AW54" s="19">
        <f t="shared" si="26"/>
        <v>39.342211218485396</v>
      </c>
      <c r="AX54" s="19">
        <f t="shared" si="26"/>
        <v>38.518076284747551</v>
      </c>
      <c r="AY54" s="19">
        <f t="shared" si="26"/>
        <v>37.702964711213127</v>
      </c>
      <c r="AZ54" s="19">
        <f t="shared" si="26"/>
        <v>36.897011234830579</v>
      </c>
      <c r="BA54" s="19">
        <f t="shared" si="26"/>
        <v>36.100343802777786</v>
      </c>
      <c r="BB54" s="19">
        <f t="shared" si="26"/>
        <v>35.313083539161497</v>
      </c>
      <c r="BC54" s="19">
        <f t="shared" si="26"/>
        <v>34.535344719960229</v>
      </c>
      <c r="BD54" s="19">
        <f t="shared" si="26"/>
        <v>33.767234756150387</v>
      </c>
      <c r="BE54" s="19">
        <f t="shared" si="26"/>
        <v>33.008854184942187</v>
      </c>
      <c r="BF54" s="19">
        <f t="shared" si="26"/>
        <v>32.260296669038802</v>
      </c>
      <c r="BG54" s="19">
        <f t="shared" si="26"/>
        <v>31.521649003819093</v>
      </c>
      <c r="BH54" s="19">
        <f t="shared" si="26"/>
        <v>30.792991132332542</v>
      </c>
      <c r="BI54" s="19">
        <f t="shared" si="26"/>
        <v>30.074396167982091</v>
      </c>
      <c r="BJ54" s="19">
        <f t="shared" si="26"/>
        <v>29.365930424759572</v>
      </c>
      <c r="BK54" s="19">
        <f t="shared" si="26"/>
        <v>20</v>
      </c>
      <c r="BL54" s="19">
        <f t="shared" si="26"/>
        <v>20</v>
      </c>
      <c r="BM54" s="19">
        <f t="shared" si="26"/>
        <v>20</v>
      </c>
      <c r="BN54" s="19">
        <f t="shared" si="26"/>
        <v>20</v>
      </c>
      <c r="BO54" s="19">
        <f t="shared" si="26"/>
        <v>20</v>
      </c>
      <c r="BP54" s="19">
        <f t="shared" si="26"/>
        <v>20</v>
      </c>
      <c r="BQ54" s="19">
        <f t="shared" si="26"/>
        <v>20</v>
      </c>
      <c r="BR54" s="19">
        <f t="shared" si="26"/>
        <v>20</v>
      </c>
      <c r="BS54" s="19">
        <f t="shared" si="26"/>
        <v>20</v>
      </c>
    </row>
    <row r="55" spans="2:71" x14ac:dyDescent="0.4">
      <c r="B55" s="4">
        <f>B54+1</f>
        <v>2.9990000000000014</v>
      </c>
      <c r="C55" s="2">
        <f t="shared" si="3"/>
        <v>2.9990000000000014</v>
      </c>
      <c r="E55" s="2">
        <f t="shared" si="4"/>
        <v>11.586084790419164</v>
      </c>
      <c r="F55" s="2">
        <f t="shared" si="5"/>
        <v>5.7915937724550934</v>
      </c>
      <c r="I55" s="15">
        <f t="shared" si="24"/>
        <v>0.85047310892295691</v>
      </c>
      <c r="J55" s="1">
        <f t="shared" si="7"/>
        <v>0.85047310892295691</v>
      </c>
      <c r="K55" s="1">
        <f t="shared" si="8"/>
        <v>0.43420768481697269</v>
      </c>
      <c r="L55" s="18">
        <f t="shared" si="9"/>
        <v>63.882744104741647</v>
      </c>
      <c r="M55" s="19">
        <f t="shared" si="22"/>
        <v>63.015192528417643</v>
      </c>
      <c r="N55" s="19">
        <f t="shared" si="22"/>
        <v>62.147892260609986</v>
      </c>
      <c r="O55" s="19">
        <f t="shared" si="22"/>
        <v>61.281094391462268</v>
      </c>
      <c r="P55" s="19">
        <f t="shared" si="22"/>
        <v>60.41504957468883</v>
      </c>
      <c r="Q55" s="19">
        <f t="shared" si="22"/>
        <v>59.550007810150049</v>
      </c>
      <c r="R55" s="19">
        <f t="shared" si="22"/>
        <v>58.68621822737375</v>
      </c>
      <c r="S55" s="19">
        <f t="shared" si="22"/>
        <v>57.823928870335088</v>
      </c>
      <c r="T55" s="19">
        <f t="shared" si="22"/>
        <v>56.963386483804811</v>
      </c>
      <c r="U55" s="19">
        <f t="shared" si="22"/>
        <v>56.10483630157254</v>
      </c>
      <c r="V55" s="19">
        <f t="shared" si="22"/>
        <v>55.248521836847857</v>
      </c>
      <c r="W55" s="19">
        <f t="shared" si="22"/>
        <v>54.394684675137867</v>
      </c>
      <c r="X55" s="19">
        <f t="shared" si="22"/>
        <v>53.543564269894574</v>
      </c>
      <c r="Y55" s="19">
        <f t="shared" si="22"/>
        <v>52.695397741220056</v>
      </c>
      <c r="Z55" s="19">
        <f t="shared" si="22"/>
        <v>51.850419677911233</v>
      </c>
      <c r="AA55" s="19">
        <f t="shared" si="22"/>
        <v>51.008861943119314</v>
      </c>
      <c r="AB55" s="19">
        <f t="shared" si="22"/>
        <v>50.170953483891786</v>
      </c>
      <c r="AC55" s="19">
        <f t="shared" si="20"/>
        <v>49.336920144857068</v>
      </c>
      <c r="AD55" s="19">
        <f t="shared" si="20"/>
        <v>48.506984486303779</v>
      </c>
      <c r="AE55" s="19">
        <f t="shared" si="15"/>
        <v>47.681365606897657</v>
      </c>
      <c r="AF55" s="19">
        <f t="shared" si="15"/>
        <v>46.860278971270418</v>
      </c>
      <c r="AG55" s="19">
        <f t="shared" si="15"/>
        <v>46.043936242704554</v>
      </c>
      <c r="AH55" s="19">
        <f t="shared" si="15"/>
        <v>45.232545121128979</v>
      </c>
      <c r="AI55" s="19">
        <f t="shared" si="15"/>
        <v>44.426309186629162</v>
      </c>
      <c r="AJ55" s="19">
        <f t="shared" si="15"/>
        <v>43.625427748665281</v>
      </c>
      <c r="AK55" s="19">
        <f t="shared" si="15"/>
        <v>42.830095701180497</v>
      </c>
      <c r="AL55" s="19">
        <f t="shared" si="26"/>
        <v>42.040503383770414</v>
      </c>
      <c r="AM55" s="19">
        <f t="shared" si="26"/>
        <v>41.2568364490728</v>
      </c>
      <c r="AN55" s="19">
        <f t="shared" si="26"/>
        <v>40.479275736524997</v>
      </c>
      <c r="AO55" s="19">
        <f t="shared" si="26"/>
        <v>39.70799715262438</v>
      </c>
      <c r="AP55" s="19">
        <f t="shared" si="26"/>
        <v>38.943171557814772</v>
      </c>
      <c r="AQ55" s="19">
        <f t="shared" si="26"/>
        <v>38.184964660109472</v>
      </c>
      <c r="AR55" s="19">
        <f t="shared" si="26"/>
        <v>37.433536915548949</v>
      </c>
      <c r="AS55" s="19">
        <f t="shared" si="26"/>
        <v>36.689043435578427</v>
      </c>
      <c r="AT55" s="19">
        <f t="shared" si="26"/>
        <v>35.951633901418283</v>
      </c>
      <c r="AU55" s="19">
        <f t="shared" si="26"/>
        <v>35.221452485487028</v>
      </c>
      <c r="AV55" s="19">
        <f t="shared" si="26"/>
        <v>34.498637779923975</v>
      </c>
      <c r="AW55" s="19">
        <f t="shared" si="26"/>
        <v>33.78332273224629</v>
      </c>
      <c r="AX55" s="19">
        <f t="shared" si="26"/>
        <v>33.075634588161954</v>
      </c>
      <c r="AY55" s="19">
        <f t="shared" si="26"/>
        <v>32.375694841547919</v>
      </c>
      <c r="AZ55" s="19">
        <f t="shared" si="26"/>
        <v>31.683619191590189</v>
      </c>
      <c r="BA55" s="19">
        <f t="shared" si="26"/>
        <v>30.999517507070138</v>
      </c>
      <c r="BB55" s="19">
        <f t="shared" si="26"/>
        <v>30.323493797769178</v>
      </c>
      <c r="BC55" s="19">
        <f t="shared" si="26"/>
        <v>29.655646192952112</v>
      </c>
      <c r="BD55" s="19">
        <f t="shared" si="26"/>
        <v>28.996066926877475</v>
      </c>
      <c r="BE55" s="19">
        <f t="shared" si="26"/>
        <v>28.344842331271789</v>
      </c>
      <c r="BF55" s="19">
        <f t="shared" si="26"/>
        <v>27.702052834693347</v>
      </c>
      <c r="BG55" s="19">
        <f t="shared" si="26"/>
        <v>27.067772968700137</v>
      </c>
      <c r="BH55" s="19">
        <f t="shared" si="26"/>
        <v>26.44207138072596</v>
      </c>
      <c r="BI55" s="19">
        <f t="shared" si="26"/>
        <v>25.825010853558343</v>
      </c>
      <c r="BJ55" s="19">
        <f t="shared" si="26"/>
        <v>25.216648331301808</v>
      </c>
      <c r="BK55" s="19">
        <f t="shared" si="26"/>
        <v>20</v>
      </c>
      <c r="BL55" s="19">
        <f t="shared" si="26"/>
        <v>20</v>
      </c>
      <c r="BM55" s="19">
        <f t="shared" si="26"/>
        <v>20</v>
      </c>
      <c r="BN55" s="19">
        <f t="shared" si="26"/>
        <v>20</v>
      </c>
      <c r="BO55" s="19">
        <f t="shared" si="26"/>
        <v>20</v>
      </c>
      <c r="BP55" s="19">
        <f t="shared" si="26"/>
        <v>20</v>
      </c>
      <c r="BQ55" s="19">
        <f t="shared" si="26"/>
        <v>20</v>
      </c>
      <c r="BR55" s="19">
        <f t="shared" si="26"/>
        <v>20</v>
      </c>
      <c r="BS55" s="19">
        <f t="shared" si="26"/>
        <v>20</v>
      </c>
    </row>
    <row r="56" spans="2:71" x14ac:dyDescent="0.4">
      <c r="B56" s="4">
        <f t="shared" ref="B56:B57" si="27">B55+1</f>
        <v>3.9990000000000014</v>
      </c>
      <c r="C56" s="2">
        <f t="shared" si="3"/>
        <v>3.9990000000000014</v>
      </c>
      <c r="E56" s="2">
        <f t="shared" si="4"/>
        <v>14.483330299401199</v>
      </c>
      <c r="F56" s="2">
        <f t="shared" si="5"/>
        <v>8.6888392814371294</v>
      </c>
      <c r="I56" s="15">
        <f t="shared" si="24"/>
        <v>0.7344489683250246</v>
      </c>
      <c r="J56" s="1">
        <f t="shared" si="7"/>
        <v>0.7344489683250246</v>
      </c>
      <c r="K56" s="1">
        <f t="shared" si="8"/>
        <v>0.3749717454987892</v>
      </c>
      <c r="L56" s="18">
        <f t="shared" si="9"/>
        <v>57.896126046612238</v>
      </c>
      <c r="M56" s="19">
        <f t="shared" si="22"/>
        <v>57.109874984315375</v>
      </c>
      <c r="N56" s="19">
        <f t="shared" si="22"/>
        <v>56.323851679760338</v>
      </c>
      <c r="O56" s="19">
        <f t="shared" si="22"/>
        <v>55.538283692780489</v>
      </c>
      <c r="P56" s="19">
        <f t="shared" si="22"/>
        <v>54.753398187678826</v>
      </c>
      <c r="Q56" s="19">
        <f t="shared" si="22"/>
        <v>53.969421736178781</v>
      </c>
      <c r="R56" s="19">
        <f t="shared" si="22"/>
        <v>53.186580121232318</v>
      </c>
      <c r="S56" s="19">
        <f t="shared" si="22"/>
        <v>52.405098141968736</v>
      </c>
      <c r="T56" s="19">
        <f t="shared" si="22"/>
        <v>51.625199420064718</v>
      </c>
      <c r="U56" s="19">
        <f t="shared" si="22"/>
        <v>50.847106207813809</v>
      </c>
      <c r="V56" s="19">
        <f t="shared" si="22"/>
        <v>50.07103919816953</v>
      </c>
      <c r="W56" s="19">
        <f t="shared" si="22"/>
        <v>49.297217337032947</v>
      </c>
      <c r="X56" s="19">
        <f t="shared" si="22"/>
        <v>48.525857638050454</v>
      </c>
      <c r="Y56" s="19">
        <f t="shared" si="22"/>
        <v>47.757175000182784</v>
      </c>
      <c r="Z56" s="19">
        <f t="shared" si="22"/>
        <v>46.991382028300748</v>
      </c>
      <c r="AA56" s="19">
        <f t="shared" si="22"/>
        <v>46.228688857056753</v>
      </c>
      <c r="AB56" s="19">
        <f t="shared" si="22"/>
        <v>45.469302978275138</v>
      </c>
      <c r="AC56" s="19">
        <f t="shared" si="20"/>
        <v>44.713429072096986</v>
      </c>
      <c r="AD56" s="19">
        <f t="shared" si="20"/>
        <v>43.961268842107536</v>
      </c>
      <c r="AE56" s="19">
        <f t="shared" si="15"/>
        <v>43.21302085466688</v>
      </c>
      <c r="AF56" s="19">
        <f t="shared" si="15"/>
        <v>42.468880382655833</v>
      </c>
      <c r="AG56" s="19">
        <f t="shared" si="15"/>
        <v>41.72903925384032</v>
      </c>
      <c r="AH56" s="19">
        <f t="shared" si="15"/>
        <v>40.993685704048858</v>
      </c>
      <c r="AI56" s="19">
        <f t="shared" si="15"/>
        <v>40.263004235347744</v>
      </c>
      <c r="AJ56" s="19">
        <f t="shared" si="15"/>
        <v>39.537175479389418</v>
      </c>
      <c r="AK56" s="19">
        <f t="shared" si="15"/>
        <v>38.816376066098854</v>
      </c>
      <c r="AL56" s="19">
        <f t="shared" si="26"/>
        <v>38.10077849785322</v>
      </c>
      <c r="AM56" s="19">
        <f t="shared" si="26"/>
        <v>37.390551029298884</v>
      </c>
      <c r="AN56" s="19">
        <f t="shared" si="26"/>
        <v>36.685857552939282</v>
      </c>
      <c r="AO56" s="19">
        <f t="shared" si="26"/>
        <v>35.986857490616529</v>
      </c>
      <c r="AP56" s="19">
        <f t="shared" si="26"/>
        <v>35.293705690997989</v>
      </c>
      <c r="AQ56" s="19">
        <f t="shared" si="26"/>
        <v>34.606552333168167</v>
      </c>
      <c r="AR56" s="19">
        <f t="shared" si="26"/>
        <v>33.925542836414749</v>
      </c>
      <c r="AS56" s="19">
        <f t="shared" si="26"/>
        <v>33.250817776286105</v>
      </c>
      <c r="AT56" s="19">
        <f t="shared" si="26"/>
        <v>32.582512806986259</v>
      </c>
      <c r="AU56" s="19">
        <f t="shared" si="26"/>
        <v>31.920758590161501</v>
      </c>
      <c r="AV56" s="19">
        <f t="shared" si="26"/>
        <v>31.265680730121403</v>
      </c>
      <c r="AW56" s="19">
        <f t="shared" si="26"/>
        <v>30.617399715525604</v>
      </c>
      <c r="AX56" s="19">
        <f t="shared" si="26"/>
        <v>29.976030867555927</v>
      </c>
      <c r="AY56" s="19">
        <f t="shared" si="26"/>
        <v>29.341684294582201</v>
      </c>
      <c r="AZ56" s="19">
        <f t="shared" si="26"/>
        <v>28.714464853318884</v>
      </c>
      <c r="BA56" s="19">
        <f t="shared" si="26"/>
        <v>28.094472116458153</v>
      </c>
      <c r="BB56" s="19">
        <f t="shared" si="26"/>
        <v>27.481800346754355</v>
      </c>
      <c r="BC56" s="19">
        <f t="shared" si="26"/>
        <v>26.876538477523741</v>
      </c>
      <c r="BD56" s="19">
        <f t="shared" si="26"/>
        <v>26.278770099512649</v>
      </c>
      <c r="BE56" s="19">
        <f t="shared" si="26"/>
        <v>25.688573454077023</v>
      </c>
      <c r="BF56" s="19">
        <f t="shared" si="26"/>
        <v>25.106021432605836</v>
      </c>
      <c r="BG56" s="19">
        <f t="shared" si="26"/>
        <v>24.531181582110975</v>
      </c>
      <c r="BH56" s="19">
        <f t="shared" si="26"/>
        <v>23.964116116896722</v>
      </c>
      <c r="BI56" s="19">
        <f t="shared" si="26"/>
        <v>23.404881936212337</v>
      </c>
      <c r="BJ56" s="19">
        <f t="shared" si="26"/>
        <v>22.853530647782243</v>
      </c>
      <c r="BK56" s="19">
        <f t="shared" si="26"/>
        <v>20</v>
      </c>
      <c r="BL56" s="19">
        <f t="shared" si="26"/>
        <v>20</v>
      </c>
      <c r="BM56" s="19">
        <f t="shared" si="26"/>
        <v>20</v>
      </c>
      <c r="BN56" s="19">
        <f t="shared" si="26"/>
        <v>20</v>
      </c>
      <c r="BO56" s="19">
        <f t="shared" si="26"/>
        <v>20</v>
      </c>
      <c r="BP56" s="19">
        <f t="shared" si="26"/>
        <v>20</v>
      </c>
      <c r="BQ56" s="19">
        <f t="shared" si="26"/>
        <v>20</v>
      </c>
      <c r="BR56" s="19">
        <f t="shared" si="26"/>
        <v>20</v>
      </c>
      <c r="BS56" s="19">
        <f t="shared" si="26"/>
        <v>20</v>
      </c>
    </row>
    <row r="57" spans="2:71" x14ac:dyDescent="0.4">
      <c r="B57" s="4">
        <f t="shared" si="27"/>
        <v>4.9990000000000014</v>
      </c>
      <c r="C57" s="2">
        <f t="shared" si="3"/>
        <v>4.9990000000000014</v>
      </c>
      <c r="E57" s="2">
        <f t="shared" si="4"/>
        <v>17.380575808383234</v>
      </c>
      <c r="F57" s="2">
        <f t="shared" si="5"/>
        <v>11.586084790419164</v>
      </c>
      <c r="I57" s="15">
        <f t="shared" si="24"/>
        <v>0.65639219059086873</v>
      </c>
      <c r="J57" s="1">
        <f t="shared" si="7"/>
        <v>0.65639219059086873</v>
      </c>
      <c r="K57" s="1">
        <f t="shared" si="8"/>
        <v>0.33511998253459285</v>
      </c>
      <c r="L57" s="18">
        <f t="shared" si="9"/>
        <v>53.868549434241125</v>
      </c>
    </row>
    <row r="58" spans="2:71" ht="20.6" x14ac:dyDescent="0.55000000000000004">
      <c r="B58">
        <v>35</v>
      </c>
      <c r="C58" s="2">
        <f t="shared" si="3"/>
        <v>35</v>
      </c>
      <c r="D58"/>
      <c r="E58" s="2">
        <f t="shared" si="4"/>
        <v>104.30083832335328</v>
      </c>
      <c r="F58" s="2">
        <f>($D$14*($B58-1))/2</f>
        <v>98.506347305389212</v>
      </c>
      <c r="I58" s="15">
        <f t="shared" si="24"/>
        <v>0.2486420843260202</v>
      </c>
      <c r="J58" s="1">
        <f t="shared" si="7"/>
        <v>0.2486420843260202</v>
      </c>
      <c r="K58" s="1">
        <f t="shared" si="8"/>
        <v>0.12694381827074072</v>
      </c>
      <c r="L58" s="18">
        <f>IF($G$4&gt;5,K58*$I$9,K58*$J$9)+20</f>
        <v>32.82944380683147</v>
      </c>
      <c r="M58" s="33" t="s">
        <v>32</v>
      </c>
    </row>
    <row r="59" spans="2:71" x14ac:dyDescent="0.4">
      <c r="B59" t="s">
        <v>25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2:71" x14ac:dyDescent="0.4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2:71" ht="32.6" x14ac:dyDescent="1">
      <c r="B61" t="s">
        <v>26</v>
      </c>
      <c r="C61" t="s">
        <v>30</v>
      </c>
      <c r="D61" s="30" t="s">
        <v>27</v>
      </c>
      <c r="E61" s="30" t="s">
        <v>31</v>
      </c>
      <c r="F61" s="1" t="s">
        <v>33</v>
      </c>
      <c r="G61" s="30" t="s">
        <v>28</v>
      </c>
      <c r="H61" s="30" t="s">
        <v>29</v>
      </c>
      <c r="I61" s="35">
        <f>MIN(I63:I1042)</f>
        <v>118</v>
      </c>
      <c r="J61" s="35" t="s">
        <v>34</v>
      </c>
      <c r="K61"/>
      <c r="L61"/>
      <c r="M61"/>
      <c r="N61"/>
      <c r="O61"/>
      <c r="P61"/>
      <c r="Q61"/>
      <c r="R61"/>
    </row>
    <row r="62" spans="2:71" ht="41.15" x14ac:dyDescent="0.55000000000000004">
      <c r="B62">
        <v>20</v>
      </c>
      <c r="C62" s="40">
        <v>70000</v>
      </c>
      <c r="D62" s="42">
        <f>6.957*10^-9*B62+2.346*10^-5</f>
        <v>2.3599140000000002E-5</v>
      </c>
      <c r="E62" s="31">
        <f>($J$80*B62^4+$K$80*B62^3+$L$80*B62^2+$M$80*B62+$N$80)</f>
        <v>268.04822787342721</v>
      </c>
      <c r="F62" s="41">
        <v>0.33</v>
      </c>
      <c r="G62" s="31">
        <f>C62*D62*(B62-$B$62)/(1-F62)</f>
        <v>0</v>
      </c>
      <c r="H62" s="31">
        <f>IF(G62&gt;E62,G62-E62,0)</f>
        <v>0</v>
      </c>
      <c r="I62" s="34" t="b">
        <f>IF(H62&gt;0,B62)</f>
        <v>0</v>
      </c>
      <c r="J62"/>
      <c r="K62" s="37" t="s">
        <v>36</v>
      </c>
      <c r="L62" s="36">
        <f>IF(L44&gt;$I$61,2.8788*L44-1365.2,0)</f>
        <v>0</v>
      </c>
      <c r="M62" s="36">
        <f t="shared" ref="M62:BS62" si="28">IF(M44&gt;$I$61,2.8788*M44-1365.2,0)</f>
        <v>0</v>
      </c>
      <c r="N62" s="36">
        <f t="shared" si="28"/>
        <v>0</v>
      </c>
      <c r="O62" s="36">
        <f t="shared" si="28"/>
        <v>0</v>
      </c>
      <c r="P62" s="36">
        <f t="shared" si="28"/>
        <v>0</v>
      </c>
      <c r="Q62" s="36">
        <f t="shared" si="28"/>
        <v>0</v>
      </c>
      <c r="R62" s="36">
        <f t="shared" si="28"/>
        <v>0</v>
      </c>
      <c r="S62" s="36">
        <f t="shared" si="28"/>
        <v>0</v>
      </c>
      <c r="T62" s="36">
        <f t="shared" si="28"/>
        <v>0</v>
      </c>
      <c r="U62" s="36">
        <f t="shared" si="28"/>
        <v>0</v>
      </c>
      <c r="V62" s="36">
        <f t="shared" si="28"/>
        <v>0</v>
      </c>
      <c r="W62" s="36">
        <f t="shared" si="28"/>
        <v>0</v>
      </c>
      <c r="X62" s="36">
        <f t="shared" si="28"/>
        <v>0</v>
      </c>
      <c r="Y62" s="36">
        <f t="shared" si="28"/>
        <v>0</v>
      </c>
      <c r="Z62" s="36">
        <f t="shared" si="28"/>
        <v>0</v>
      </c>
      <c r="AA62" s="36">
        <f t="shared" si="28"/>
        <v>0</v>
      </c>
      <c r="AB62" s="36">
        <f t="shared" si="28"/>
        <v>0</v>
      </c>
      <c r="AC62" s="36">
        <f t="shared" si="28"/>
        <v>0</v>
      </c>
      <c r="AD62" s="36">
        <f t="shared" si="28"/>
        <v>0</v>
      </c>
      <c r="AE62" s="36">
        <f t="shared" si="28"/>
        <v>0</v>
      </c>
      <c r="AF62" s="36">
        <f t="shared" si="28"/>
        <v>0</v>
      </c>
      <c r="AG62" s="36">
        <f t="shared" si="28"/>
        <v>0</v>
      </c>
      <c r="AH62" s="36">
        <f t="shared" si="28"/>
        <v>0</v>
      </c>
      <c r="AI62" s="36">
        <f t="shared" si="28"/>
        <v>0</v>
      </c>
      <c r="AJ62" s="36">
        <f t="shared" si="28"/>
        <v>0</v>
      </c>
      <c r="AK62" s="36">
        <f t="shared" si="28"/>
        <v>0</v>
      </c>
      <c r="AL62" s="36">
        <f t="shared" si="28"/>
        <v>0</v>
      </c>
      <c r="AM62" s="36">
        <f t="shared" si="28"/>
        <v>0</v>
      </c>
      <c r="AN62" s="36">
        <f t="shared" si="28"/>
        <v>0</v>
      </c>
      <c r="AO62" s="36">
        <f t="shared" si="28"/>
        <v>0</v>
      </c>
      <c r="AP62" s="36">
        <f t="shared" si="28"/>
        <v>0</v>
      </c>
      <c r="AQ62" s="36">
        <f t="shared" si="28"/>
        <v>0</v>
      </c>
      <c r="AR62" s="36">
        <f t="shared" si="28"/>
        <v>0</v>
      </c>
      <c r="AS62" s="36">
        <f t="shared" si="28"/>
        <v>0</v>
      </c>
      <c r="AT62" s="36">
        <f t="shared" si="28"/>
        <v>0</v>
      </c>
      <c r="AU62" s="36">
        <f t="shared" si="28"/>
        <v>0</v>
      </c>
      <c r="AV62" s="36">
        <f t="shared" si="28"/>
        <v>0</v>
      </c>
      <c r="AW62" s="36">
        <f t="shared" si="28"/>
        <v>0</v>
      </c>
      <c r="AX62" s="36">
        <f t="shared" si="28"/>
        <v>0</v>
      </c>
      <c r="AY62" s="36">
        <f t="shared" si="28"/>
        <v>0</v>
      </c>
      <c r="AZ62" s="36">
        <f t="shared" si="28"/>
        <v>0</v>
      </c>
      <c r="BA62" s="36">
        <f t="shared" si="28"/>
        <v>0</v>
      </c>
      <c r="BB62" s="36">
        <f t="shared" si="28"/>
        <v>0</v>
      </c>
      <c r="BC62" s="36">
        <f t="shared" si="28"/>
        <v>0</v>
      </c>
      <c r="BD62" s="36">
        <f t="shared" si="28"/>
        <v>0</v>
      </c>
      <c r="BE62" s="36">
        <f t="shared" si="28"/>
        <v>0</v>
      </c>
      <c r="BF62" s="36">
        <f t="shared" si="28"/>
        <v>0</v>
      </c>
      <c r="BG62" s="36">
        <f t="shared" si="28"/>
        <v>0</v>
      </c>
      <c r="BH62" s="36">
        <f t="shared" si="28"/>
        <v>0</v>
      </c>
      <c r="BI62" s="36">
        <f t="shared" si="28"/>
        <v>0</v>
      </c>
      <c r="BJ62" s="36">
        <f t="shared" si="28"/>
        <v>0</v>
      </c>
      <c r="BK62" s="36">
        <f t="shared" si="28"/>
        <v>0</v>
      </c>
      <c r="BL62" s="36">
        <f t="shared" si="28"/>
        <v>0</v>
      </c>
      <c r="BM62" s="36">
        <f t="shared" si="28"/>
        <v>0</v>
      </c>
      <c r="BN62" s="36">
        <f t="shared" si="28"/>
        <v>0</v>
      </c>
      <c r="BO62" s="36">
        <f t="shared" si="28"/>
        <v>0</v>
      </c>
      <c r="BP62" s="36">
        <f t="shared" si="28"/>
        <v>0</v>
      </c>
      <c r="BQ62" s="36">
        <f t="shared" si="28"/>
        <v>0</v>
      </c>
      <c r="BR62" s="36">
        <f t="shared" si="28"/>
        <v>0</v>
      </c>
      <c r="BS62" s="36">
        <f t="shared" si="28"/>
        <v>0</v>
      </c>
    </row>
    <row r="63" spans="2:71" x14ac:dyDescent="0.4">
      <c r="B63">
        <v>21</v>
      </c>
      <c r="C63" s="40">
        <v>70000</v>
      </c>
      <c r="D63" s="42">
        <f t="shared" ref="D63:D126" si="29">6.957*10^-9*B63+2.346*10^-5</f>
        <v>2.3606097000000003E-5</v>
      </c>
      <c r="E63" s="31">
        <f t="shared" ref="E63:E126" si="30">($J$80*B63^4+$K$80*B63^3+$L$80*B63^2+$M$80*B63+$N$80)</f>
        <v>269.77623991931716</v>
      </c>
      <c r="F63" s="41">
        <v>0.33</v>
      </c>
      <c r="G63" s="31">
        <f t="shared" ref="G63:G126" si="31">C63*D63*(B63-$B$62)/(1-F63)</f>
        <v>2.4663086417910454</v>
      </c>
      <c r="H63" s="31">
        <f t="shared" ref="H63:H126" si="32">IF(G63&gt;E63,G63-E63,0)</f>
        <v>0</v>
      </c>
      <c r="I63" s="34" t="b">
        <f t="shared" ref="I63:I126" si="33">IF(H63&gt;0,B63)</f>
        <v>0</v>
      </c>
      <c r="J63"/>
      <c r="K63"/>
      <c r="L63">
        <f>$I$61</f>
        <v>118</v>
      </c>
      <c r="M63">
        <f t="shared" ref="M63:BS63" si="34">$I$61</f>
        <v>118</v>
      </c>
      <c r="N63">
        <f t="shared" si="34"/>
        <v>118</v>
      </c>
      <c r="O63">
        <f t="shared" si="34"/>
        <v>118</v>
      </c>
      <c r="P63">
        <f t="shared" si="34"/>
        <v>118</v>
      </c>
      <c r="Q63">
        <f t="shared" si="34"/>
        <v>118</v>
      </c>
      <c r="R63">
        <f t="shared" si="34"/>
        <v>118</v>
      </c>
      <c r="S63">
        <f t="shared" si="34"/>
        <v>118</v>
      </c>
      <c r="T63">
        <f t="shared" si="34"/>
        <v>118</v>
      </c>
      <c r="U63">
        <f t="shared" si="34"/>
        <v>118</v>
      </c>
      <c r="V63">
        <f t="shared" si="34"/>
        <v>118</v>
      </c>
      <c r="W63">
        <f t="shared" si="34"/>
        <v>118</v>
      </c>
      <c r="X63">
        <f t="shared" si="34"/>
        <v>118</v>
      </c>
      <c r="Y63">
        <f t="shared" si="34"/>
        <v>118</v>
      </c>
      <c r="Z63">
        <f t="shared" si="34"/>
        <v>118</v>
      </c>
      <c r="AA63">
        <f t="shared" si="34"/>
        <v>118</v>
      </c>
      <c r="AB63">
        <f t="shared" si="34"/>
        <v>118</v>
      </c>
      <c r="AC63">
        <f t="shared" si="34"/>
        <v>118</v>
      </c>
      <c r="AD63">
        <f t="shared" si="34"/>
        <v>118</v>
      </c>
      <c r="AE63">
        <f t="shared" si="34"/>
        <v>118</v>
      </c>
      <c r="AF63">
        <f t="shared" si="34"/>
        <v>118</v>
      </c>
      <c r="AG63">
        <f t="shared" si="34"/>
        <v>118</v>
      </c>
      <c r="AH63">
        <f t="shared" si="34"/>
        <v>118</v>
      </c>
      <c r="AI63">
        <f t="shared" si="34"/>
        <v>118</v>
      </c>
      <c r="AJ63">
        <f t="shared" si="34"/>
        <v>118</v>
      </c>
      <c r="AK63">
        <f t="shared" si="34"/>
        <v>118</v>
      </c>
      <c r="AL63">
        <f t="shared" si="34"/>
        <v>118</v>
      </c>
      <c r="AM63">
        <f t="shared" si="34"/>
        <v>118</v>
      </c>
      <c r="AN63">
        <f t="shared" si="34"/>
        <v>118</v>
      </c>
      <c r="AO63">
        <f t="shared" si="34"/>
        <v>118</v>
      </c>
      <c r="AP63">
        <f t="shared" si="34"/>
        <v>118</v>
      </c>
      <c r="AQ63">
        <f t="shared" si="34"/>
        <v>118</v>
      </c>
      <c r="AR63">
        <f t="shared" si="34"/>
        <v>118</v>
      </c>
      <c r="AS63">
        <f t="shared" si="34"/>
        <v>118</v>
      </c>
      <c r="AT63">
        <f t="shared" si="34"/>
        <v>118</v>
      </c>
      <c r="AU63">
        <f t="shared" si="34"/>
        <v>118</v>
      </c>
      <c r="AV63">
        <f t="shared" si="34"/>
        <v>118</v>
      </c>
      <c r="AW63">
        <f t="shared" si="34"/>
        <v>118</v>
      </c>
      <c r="AX63">
        <f t="shared" si="34"/>
        <v>118</v>
      </c>
      <c r="AY63">
        <f t="shared" si="34"/>
        <v>118</v>
      </c>
      <c r="AZ63">
        <f t="shared" si="34"/>
        <v>118</v>
      </c>
      <c r="BA63">
        <f t="shared" si="34"/>
        <v>118</v>
      </c>
      <c r="BB63">
        <f t="shared" si="34"/>
        <v>118</v>
      </c>
      <c r="BC63">
        <f t="shared" si="34"/>
        <v>118</v>
      </c>
      <c r="BD63">
        <f t="shared" si="34"/>
        <v>118</v>
      </c>
      <c r="BE63">
        <f t="shared" si="34"/>
        <v>118</v>
      </c>
      <c r="BF63">
        <f t="shared" si="34"/>
        <v>118</v>
      </c>
      <c r="BG63">
        <f t="shared" si="34"/>
        <v>118</v>
      </c>
      <c r="BH63">
        <f t="shared" si="34"/>
        <v>118</v>
      </c>
      <c r="BI63">
        <f t="shared" si="34"/>
        <v>118</v>
      </c>
      <c r="BJ63">
        <f t="shared" si="34"/>
        <v>118</v>
      </c>
      <c r="BK63">
        <f t="shared" si="34"/>
        <v>118</v>
      </c>
      <c r="BL63">
        <f t="shared" si="34"/>
        <v>118</v>
      </c>
      <c r="BM63">
        <f t="shared" si="34"/>
        <v>118</v>
      </c>
      <c r="BN63">
        <f t="shared" si="34"/>
        <v>118</v>
      </c>
      <c r="BO63">
        <f t="shared" si="34"/>
        <v>118</v>
      </c>
      <c r="BP63">
        <f t="shared" si="34"/>
        <v>118</v>
      </c>
      <c r="BQ63">
        <f t="shared" si="34"/>
        <v>118</v>
      </c>
      <c r="BR63">
        <f t="shared" si="34"/>
        <v>118</v>
      </c>
      <c r="BS63">
        <f t="shared" si="34"/>
        <v>118</v>
      </c>
    </row>
    <row r="64" spans="2:71" x14ac:dyDescent="0.4">
      <c r="B64">
        <v>22</v>
      </c>
      <c r="C64" s="40">
        <v>70000</v>
      </c>
      <c r="D64" s="42">
        <f t="shared" si="29"/>
        <v>2.3613054000000004E-5</v>
      </c>
      <c r="E64" s="31">
        <f t="shared" si="30"/>
        <v>271.44827676599658</v>
      </c>
      <c r="F64" s="41">
        <v>0.33</v>
      </c>
      <c r="G64" s="31">
        <f t="shared" si="31"/>
        <v>4.9340709850746283</v>
      </c>
      <c r="H64" s="31">
        <f t="shared" si="32"/>
        <v>0</v>
      </c>
      <c r="I64" s="34" t="b">
        <f t="shared" si="33"/>
        <v>0</v>
      </c>
      <c r="J64"/>
      <c r="K64"/>
      <c r="L64"/>
      <c r="M64"/>
      <c r="N64"/>
      <c r="O64"/>
      <c r="P64"/>
      <c r="Q64"/>
      <c r="R64"/>
    </row>
    <row r="65" spans="2:18" x14ac:dyDescent="0.4">
      <c r="B65">
        <v>23</v>
      </c>
      <c r="C65" s="40">
        <v>70000</v>
      </c>
      <c r="D65" s="42">
        <f t="shared" si="29"/>
        <v>2.3620011000000001E-5</v>
      </c>
      <c r="E65" s="31">
        <f t="shared" si="30"/>
        <v>273.06489566772586</v>
      </c>
      <c r="F65" s="41">
        <v>0.33</v>
      </c>
      <c r="G65" s="31">
        <f t="shared" si="31"/>
        <v>7.4032870298507465</v>
      </c>
      <c r="H65" s="31">
        <f t="shared" si="32"/>
        <v>0</v>
      </c>
      <c r="I65" s="34" t="b">
        <f t="shared" si="33"/>
        <v>0</v>
      </c>
      <c r="J65" t="s">
        <v>26</v>
      </c>
      <c r="K65" t="s">
        <v>41</v>
      </c>
      <c r="L65"/>
      <c r="M65"/>
      <c r="N65"/>
      <c r="O65"/>
      <c r="P65"/>
      <c r="Q65"/>
      <c r="R65"/>
    </row>
    <row r="66" spans="2:18" x14ac:dyDescent="0.4">
      <c r="B66">
        <v>24</v>
      </c>
      <c r="C66" s="40">
        <v>70000</v>
      </c>
      <c r="D66" s="42">
        <f t="shared" si="29"/>
        <v>2.3626968000000002E-5</v>
      </c>
      <c r="E66" s="31">
        <f t="shared" si="30"/>
        <v>274.62665161974434</v>
      </c>
      <c r="F66" s="41">
        <v>0.33</v>
      </c>
      <c r="G66" s="31">
        <f t="shared" si="31"/>
        <v>9.8739567761194049</v>
      </c>
      <c r="H66" s="31">
        <f t="shared" si="32"/>
        <v>0</v>
      </c>
      <c r="I66" s="34" t="b">
        <f t="shared" si="33"/>
        <v>0</v>
      </c>
      <c r="J66">
        <v>24</v>
      </c>
      <c r="K66">
        <v>276</v>
      </c>
      <c r="L66"/>
      <c r="M66"/>
      <c r="N66"/>
      <c r="O66"/>
      <c r="P66"/>
      <c r="Q66"/>
      <c r="R66"/>
    </row>
    <row r="67" spans="2:18" x14ac:dyDescent="0.4">
      <c r="B67">
        <v>25</v>
      </c>
      <c r="C67" s="40">
        <v>70000</v>
      </c>
      <c r="D67" s="42">
        <f t="shared" si="29"/>
        <v>2.3633925000000003E-5</v>
      </c>
      <c r="E67" s="31">
        <f t="shared" si="30"/>
        <v>276.13409735826991</v>
      </c>
      <c r="F67" s="41">
        <v>0.33</v>
      </c>
      <c r="G67" s="31">
        <f t="shared" si="31"/>
        <v>12.3460802238806</v>
      </c>
      <c r="H67" s="31">
        <f t="shared" si="32"/>
        <v>0</v>
      </c>
      <c r="I67" s="34" t="b">
        <f t="shared" si="33"/>
        <v>0</v>
      </c>
      <c r="J67">
        <v>100</v>
      </c>
      <c r="K67">
        <v>262</v>
      </c>
      <c r="L67"/>
      <c r="M67"/>
      <c r="N67"/>
      <c r="O67"/>
      <c r="P67"/>
      <c r="Q67"/>
      <c r="R67"/>
    </row>
    <row r="68" spans="2:18" x14ac:dyDescent="0.4">
      <c r="B68">
        <v>26</v>
      </c>
      <c r="C68" s="40">
        <v>70000</v>
      </c>
      <c r="D68" s="42">
        <f t="shared" si="29"/>
        <v>2.3640882000000003E-5</v>
      </c>
      <c r="E68" s="31">
        <f t="shared" si="30"/>
        <v>277.58778336049909</v>
      </c>
      <c r="F68" s="41">
        <v>0.33</v>
      </c>
      <c r="G68" s="31">
        <f t="shared" si="31"/>
        <v>14.819657373134334</v>
      </c>
      <c r="H68" s="31">
        <f t="shared" si="32"/>
        <v>0</v>
      </c>
      <c r="I68" s="34" t="b">
        <f t="shared" si="33"/>
        <v>0</v>
      </c>
      <c r="J68">
        <v>149</v>
      </c>
      <c r="K68">
        <v>214</v>
      </c>
      <c r="L68"/>
      <c r="M68"/>
      <c r="N68"/>
      <c r="O68"/>
      <c r="P68"/>
      <c r="Q68"/>
      <c r="R68"/>
    </row>
    <row r="69" spans="2:18" x14ac:dyDescent="0.4">
      <c r="B69">
        <v>27</v>
      </c>
      <c r="C69" s="40">
        <v>70000</v>
      </c>
      <c r="D69" s="42">
        <f t="shared" si="29"/>
        <v>2.3647839000000001E-5</v>
      </c>
      <c r="E69" s="31">
        <f t="shared" si="30"/>
        <v>278.98825784460712</v>
      </c>
      <c r="F69" s="41">
        <v>0.33</v>
      </c>
      <c r="G69" s="31">
        <f t="shared" si="31"/>
        <v>17.294688223880598</v>
      </c>
      <c r="H69" s="31">
        <f t="shared" si="32"/>
        <v>0</v>
      </c>
      <c r="I69" s="34" t="b">
        <f t="shared" si="33"/>
        <v>0</v>
      </c>
      <c r="J69">
        <v>204</v>
      </c>
      <c r="K69">
        <v>103</v>
      </c>
      <c r="L69"/>
      <c r="M69"/>
      <c r="N69"/>
      <c r="O69"/>
      <c r="P69"/>
      <c r="Q69"/>
      <c r="R69"/>
    </row>
    <row r="70" spans="2:18" x14ac:dyDescent="0.4">
      <c r="B70">
        <v>28</v>
      </c>
      <c r="C70" s="40">
        <v>70000</v>
      </c>
      <c r="D70" s="42">
        <f t="shared" si="29"/>
        <v>2.3654796000000002E-5</v>
      </c>
      <c r="E70" s="31">
        <f t="shared" si="30"/>
        <v>280.33606676974807</v>
      </c>
      <c r="F70" s="41">
        <v>0.33</v>
      </c>
      <c r="G70" s="31">
        <f t="shared" si="31"/>
        <v>19.771172776119407</v>
      </c>
      <c r="H70" s="31">
        <f t="shared" si="32"/>
        <v>0</v>
      </c>
      <c r="I70" s="34" t="b">
        <f t="shared" si="33"/>
        <v>0</v>
      </c>
      <c r="J70">
        <v>260</v>
      </c>
      <c r="K70">
        <v>34</v>
      </c>
      <c r="L70"/>
      <c r="M70"/>
      <c r="N70"/>
      <c r="O70"/>
      <c r="P70"/>
      <c r="Q70"/>
      <c r="R70"/>
    </row>
    <row r="71" spans="2:18" x14ac:dyDescent="0.4">
      <c r="B71">
        <v>29</v>
      </c>
      <c r="C71" s="40">
        <v>70000</v>
      </c>
      <c r="D71" s="42">
        <f t="shared" si="29"/>
        <v>2.3661753000000002E-5</v>
      </c>
      <c r="E71" s="31">
        <f t="shared" si="30"/>
        <v>281.63175383605443</v>
      </c>
      <c r="F71" s="41">
        <v>0.33</v>
      </c>
      <c r="G71" s="31">
        <f t="shared" si="31"/>
        <v>22.249111029850749</v>
      </c>
      <c r="H71" s="31">
        <f t="shared" si="32"/>
        <v>0</v>
      </c>
      <c r="I71" s="34" t="b">
        <f t="shared" si="33"/>
        <v>0</v>
      </c>
      <c r="J71">
        <v>316</v>
      </c>
      <c r="K71">
        <v>19</v>
      </c>
      <c r="L71"/>
      <c r="M71"/>
      <c r="N71"/>
      <c r="O71"/>
      <c r="P71"/>
      <c r="Q71"/>
      <c r="R71"/>
    </row>
    <row r="72" spans="2:18" x14ac:dyDescent="0.4">
      <c r="B72">
        <v>30</v>
      </c>
      <c r="C72" s="40">
        <v>70000</v>
      </c>
      <c r="D72" s="42">
        <f t="shared" si="29"/>
        <v>2.3668710000000003E-5</v>
      </c>
      <c r="E72" s="31">
        <f t="shared" si="30"/>
        <v>282.87586048463766</v>
      </c>
      <c r="F72" s="41">
        <v>0.33</v>
      </c>
      <c r="G72" s="31">
        <f t="shared" si="31"/>
        <v>24.728502985074631</v>
      </c>
      <c r="H72" s="31">
        <f t="shared" si="32"/>
        <v>0</v>
      </c>
      <c r="I72" s="34" t="b">
        <f t="shared" si="33"/>
        <v>0</v>
      </c>
      <c r="J72">
        <v>371</v>
      </c>
      <c r="K72">
        <v>12</v>
      </c>
      <c r="L72"/>
      <c r="M72"/>
      <c r="N72"/>
      <c r="O72"/>
      <c r="P72"/>
      <c r="Q72"/>
      <c r="R72"/>
    </row>
    <row r="73" spans="2:18" x14ac:dyDescent="0.4">
      <c r="B73">
        <v>31</v>
      </c>
      <c r="C73" s="40">
        <v>70000</v>
      </c>
      <c r="D73" s="42">
        <f t="shared" si="29"/>
        <v>2.3675667000000001E-5</v>
      </c>
      <c r="E73" s="31">
        <f t="shared" si="30"/>
        <v>284.06892589758758</v>
      </c>
      <c r="F73" s="41">
        <v>0.33</v>
      </c>
      <c r="G73" s="31">
        <f t="shared" si="31"/>
        <v>27.209348641791049</v>
      </c>
      <c r="H73" s="31">
        <f t="shared" si="32"/>
        <v>0</v>
      </c>
      <c r="I73" s="34" t="b">
        <f t="shared" si="33"/>
        <v>0</v>
      </c>
      <c r="J73"/>
      <c r="K73"/>
      <c r="L73"/>
      <c r="M73"/>
      <c r="N73"/>
      <c r="O73"/>
      <c r="P73"/>
      <c r="Q73"/>
      <c r="R73"/>
    </row>
    <row r="74" spans="2:18" x14ac:dyDescent="0.4">
      <c r="B74">
        <v>32</v>
      </c>
      <c r="C74" s="40">
        <v>70000</v>
      </c>
      <c r="D74" s="42">
        <f t="shared" si="29"/>
        <v>2.3682624000000002E-5</v>
      </c>
      <c r="E74" s="31">
        <f t="shared" si="30"/>
        <v>285.211486997973</v>
      </c>
      <c r="F74" s="41">
        <v>0.33</v>
      </c>
      <c r="G74" s="31">
        <f t="shared" si="31"/>
        <v>29.691648000000008</v>
      </c>
      <c r="H74" s="31">
        <f t="shared" si="32"/>
        <v>0</v>
      </c>
      <c r="I74" s="34" t="b">
        <f t="shared" si="33"/>
        <v>0</v>
      </c>
      <c r="J74"/>
      <c r="K74"/>
      <c r="L74"/>
      <c r="M74"/>
      <c r="N74"/>
      <c r="O74"/>
      <c r="P74"/>
      <c r="Q74"/>
      <c r="R74"/>
    </row>
    <row r="75" spans="2:18" x14ac:dyDescent="0.4">
      <c r="B75">
        <v>33</v>
      </c>
      <c r="C75" s="40">
        <v>70000</v>
      </c>
      <c r="D75" s="42">
        <f t="shared" si="29"/>
        <v>2.3689581000000002E-5</v>
      </c>
      <c r="E75" s="31">
        <f t="shared" si="30"/>
        <v>286.30407844984114</v>
      </c>
      <c r="F75" s="41">
        <v>0.33</v>
      </c>
      <c r="G75" s="31">
        <f t="shared" si="31"/>
        <v>32.175401059701493</v>
      </c>
      <c r="H75" s="31">
        <f t="shared" si="32"/>
        <v>0</v>
      </c>
      <c r="I75" s="34" t="b">
        <f t="shared" si="33"/>
        <v>0</v>
      </c>
      <c r="J75" t="s">
        <v>26</v>
      </c>
      <c r="K75" t="s">
        <v>42</v>
      </c>
      <c r="L75"/>
      <c r="M75"/>
      <c r="N75"/>
      <c r="O75"/>
      <c r="P75"/>
      <c r="Q75"/>
      <c r="R75"/>
    </row>
    <row r="76" spans="2:18" x14ac:dyDescent="0.4">
      <c r="B76">
        <v>34</v>
      </c>
      <c r="C76" s="40">
        <v>70000</v>
      </c>
      <c r="D76" s="42">
        <f t="shared" si="29"/>
        <v>2.3696538000000003E-5</v>
      </c>
      <c r="E76" s="31">
        <f t="shared" si="30"/>
        <v>287.3472326582181</v>
      </c>
      <c r="F76" s="41">
        <v>0.33</v>
      </c>
      <c r="G76" s="31">
        <f t="shared" si="31"/>
        <v>34.660607820895528</v>
      </c>
      <c r="H76" s="31">
        <f t="shared" si="32"/>
        <v>0</v>
      </c>
      <c r="I76" s="34" t="b">
        <f t="shared" si="33"/>
        <v>0</v>
      </c>
      <c r="J76">
        <v>20</v>
      </c>
      <c r="K76">
        <f>23.6*10^-6</f>
        <v>2.3600000000000001E-5</v>
      </c>
      <c r="L76">
        <f>6.957*10^-9*J76+2.346*10^-5</f>
        <v>2.3599140000000002E-5</v>
      </c>
      <c r="M76"/>
      <c r="N76"/>
      <c r="O76"/>
      <c r="P76"/>
      <c r="Q76"/>
      <c r="R76"/>
    </row>
    <row r="77" spans="2:18" x14ac:dyDescent="0.4">
      <c r="B77">
        <v>35</v>
      </c>
      <c r="C77" s="40">
        <v>70000</v>
      </c>
      <c r="D77" s="42">
        <f t="shared" si="29"/>
        <v>2.3703495000000004E-5</v>
      </c>
      <c r="E77" s="31">
        <f t="shared" si="30"/>
        <v>288.34147976910867</v>
      </c>
      <c r="F77" s="41">
        <v>0.33</v>
      </c>
      <c r="G77" s="31">
        <f t="shared" si="31"/>
        <v>37.147268283582093</v>
      </c>
      <c r="H77" s="31">
        <f t="shared" si="32"/>
        <v>0</v>
      </c>
      <c r="I77" s="34" t="b">
        <f t="shared" si="33"/>
        <v>0</v>
      </c>
      <c r="J77">
        <v>250</v>
      </c>
      <c r="K77">
        <f>25.2*10^-6</f>
        <v>2.5199999999999999E-5</v>
      </c>
      <c r="L77">
        <f>6.957*10^-9*J77+2.346*10^-5</f>
        <v>2.5199250000000001E-5</v>
      </c>
      <c r="M77"/>
      <c r="N77"/>
      <c r="O77"/>
      <c r="P77"/>
      <c r="Q77"/>
      <c r="R77"/>
    </row>
    <row r="78" spans="2:18" x14ac:dyDescent="0.4">
      <c r="B78">
        <v>36</v>
      </c>
      <c r="C78" s="40">
        <v>70000</v>
      </c>
      <c r="D78" s="42">
        <f t="shared" si="29"/>
        <v>2.3710452000000001E-5</v>
      </c>
      <c r="E78" s="31">
        <f t="shared" si="30"/>
        <v>289.28734766949617</v>
      </c>
      <c r="F78" s="41">
        <v>0.33</v>
      </c>
      <c r="G78" s="31">
        <f t="shared" si="31"/>
        <v>39.635382447761202</v>
      </c>
      <c r="H78" s="31">
        <f t="shared" si="32"/>
        <v>0</v>
      </c>
      <c r="I78" s="34" t="b">
        <f t="shared" si="33"/>
        <v>0</v>
      </c>
      <c r="J78"/>
      <c r="K78"/>
      <c r="L78"/>
      <c r="M78"/>
      <c r="N78"/>
      <c r="O78"/>
      <c r="P78"/>
      <c r="Q78"/>
      <c r="R78"/>
    </row>
    <row r="79" spans="2:18" x14ac:dyDescent="0.4">
      <c r="B79">
        <v>37</v>
      </c>
      <c r="C79" s="40">
        <v>70000</v>
      </c>
      <c r="D79" s="42">
        <f t="shared" si="29"/>
        <v>2.3717409000000002E-5</v>
      </c>
      <c r="E79" s="31">
        <f t="shared" si="30"/>
        <v>290.18536198734262</v>
      </c>
      <c r="F79" s="41">
        <v>0.33</v>
      </c>
      <c r="G79" s="31">
        <f t="shared" si="31"/>
        <v>42.124950313432841</v>
      </c>
      <c r="H79" s="31">
        <f t="shared" si="32"/>
        <v>0</v>
      </c>
      <c r="I79" s="34" t="b">
        <f t="shared" si="33"/>
        <v>0</v>
      </c>
      <c r="J79"/>
      <c r="K79"/>
      <c r="L79"/>
      <c r="M79"/>
      <c r="N79"/>
      <c r="O79"/>
      <c r="P79"/>
      <c r="Q79"/>
      <c r="R79"/>
    </row>
    <row r="80" spans="2:18" x14ac:dyDescent="0.4">
      <c r="B80">
        <v>38</v>
      </c>
      <c r="C80" s="40">
        <v>70000</v>
      </c>
      <c r="D80" s="42">
        <f t="shared" si="29"/>
        <v>2.3724366000000003E-5</v>
      </c>
      <c r="E80" s="31">
        <f t="shared" si="30"/>
        <v>291.0360460915889</v>
      </c>
      <c r="F80" s="41">
        <v>0.33</v>
      </c>
      <c r="G80" s="31">
        <f t="shared" si="31"/>
        <v>44.61597188059703</v>
      </c>
      <c r="H80" s="31">
        <f t="shared" si="32"/>
        <v>0</v>
      </c>
      <c r="I80" s="34" t="b">
        <f t="shared" si="33"/>
        <v>0</v>
      </c>
      <c r="J80">
        <f t="array" ref="J80:N88">LINEST(K66:K72,(J66:J72)^{1,2,3,4},TRUE,TRUE)</f>
        <v>-9.4125888277686698E-8</v>
      </c>
      <c r="K80">
        <v>1.0097053648153174E-4</v>
      </c>
      <c r="L80">
        <v>-3.4099592177365322E-2</v>
      </c>
      <c r="M80">
        <v>3.0020170334124479</v>
      </c>
      <c r="N80">
        <v>220.85501992639655</v>
      </c>
      <c r="O80"/>
      <c r="P80"/>
      <c r="Q80"/>
      <c r="R80"/>
    </row>
    <row r="81" spans="2:18" x14ac:dyDescent="0.4">
      <c r="B81">
        <v>39</v>
      </c>
      <c r="C81" s="40">
        <v>70000</v>
      </c>
      <c r="D81" s="42">
        <f t="shared" si="29"/>
        <v>2.3731323000000004E-5</v>
      </c>
      <c r="E81" s="31">
        <f t="shared" si="30"/>
        <v>291.83992109215433</v>
      </c>
      <c r="F81" s="41">
        <v>0.33</v>
      </c>
      <c r="G81" s="31">
        <f t="shared" si="31"/>
        <v>47.108447149253749</v>
      </c>
      <c r="H81" s="31">
        <f t="shared" si="32"/>
        <v>0</v>
      </c>
      <c r="I81" s="34" t="b">
        <f t="shared" si="33"/>
        <v>0</v>
      </c>
      <c r="J81">
        <v>6.818031523973282E-8</v>
      </c>
      <c r="K81">
        <v>5.4472367538411086E-5</v>
      </c>
      <c r="L81">
        <v>1.4314609250938495E-2</v>
      </c>
      <c r="M81">
        <v>1.3635402768655596</v>
      </c>
      <c r="N81">
        <v>34.527890518339831</v>
      </c>
      <c r="O81"/>
      <c r="P81"/>
      <c r="Q81"/>
      <c r="R81"/>
    </row>
    <row r="82" spans="2:18" x14ac:dyDescent="0.4">
      <c r="B82">
        <v>40</v>
      </c>
      <c r="C82" s="40">
        <v>70000</v>
      </c>
      <c r="D82" s="42">
        <f t="shared" si="29"/>
        <v>2.3738280000000001E-5</v>
      </c>
      <c r="E82" s="31">
        <f t="shared" si="30"/>
        <v>292.59750583993707</v>
      </c>
      <c r="F82" s="41">
        <v>0.33</v>
      </c>
      <c r="G82" s="31">
        <f t="shared" si="31"/>
        <v>49.60237611940299</v>
      </c>
      <c r="H82" s="31">
        <f t="shared" si="32"/>
        <v>0</v>
      </c>
      <c r="I82" s="34" t="b">
        <f t="shared" si="33"/>
        <v>0</v>
      </c>
      <c r="J82">
        <v>0.99444157717563786</v>
      </c>
      <c r="K82">
        <v>15.093598769640856</v>
      </c>
      <c r="L82" t="e">
        <v>#N/A</v>
      </c>
      <c r="M82" t="e">
        <v>#N/A</v>
      </c>
      <c r="N82" t="e">
        <v>#N/A</v>
      </c>
      <c r="O82"/>
      <c r="P82"/>
      <c r="Q82"/>
      <c r="R82"/>
    </row>
    <row r="83" spans="2:18" x14ac:dyDescent="0.4">
      <c r="B83">
        <v>41</v>
      </c>
      <c r="C83" s="40">
        <v>70000</v>
      </c>
      <c r="D83" s="42">
        <f t="shared" si="29"/>
        <v>2.3745237000000002E-5</v>
      </c>
      <c r="E83" s="31">
        <f t="shared" si="30"/>
        <v>293.30931692681401</v>
      </c>
      <c r="F83" s="41">
        <v>0.33</v>
      </c>
      <c r="G83" s="31">
        <f t="shared" si="31"/>
        <v>52.097758791044789</v>
      </c>
      <c r="H83" s="31">
        <f t="shared" si="32"/>
        <v>0</v>
      </c>
      <c r="I83" s="34" t="b">
        <f t="shared" si="33"/>
        <v>0</v>
      </c>
      <c r="J83">
        <v>89.453574206074549</v>
      </c>
      <c r="K83">
        <v>2</v>
      </c>
      <c r="L83" t="e">
        <v>#N/A</v>
      </c>
      <c r="M83" t="e">
        <v>#N/A</v>
      </c>
      <c r="N83" t="e">
        <v>#N/A</v>
      </c>
      <c r="O83"/>
      <c r="P83"/>
      <c r="Q83"/>
      <c r="R83"/>
    </row>
    <row r="84" spans="2:18" x14ac:dyDescent="0.4">
      <c r="B84">
        <v>42</v>
      </c>
      <c r="C84" s="40">
        <v>70000</v>
      </c>
      <c r="D84" s="42">
        <f t="shared" si="29"/>
        <v>2.3752194000000003E-5</v>
      </c>
      <c r="E84" s="31">
        <f t="shared" si="30"/>
        <v>293.97586868564053</v>
      </c>
      <c r="F84" s="41">
        <v>0.33</v>
      </c>
      <c r="G84" s="31">
        <f t="shared" si="31"/>
        <v>54.594595164179118</v>
      </c>
      <c r="H84" s="31">
        <f t="shared" si="32"/>
        <v>0</v>
      </c>
      <c r="I84" s="34" t="b">
        <f t="shared" si="33"/>
        <v>0</v>
      </c>
      <c r="J84">
        <v>81516.080838076465</v>
      </c>
      <c r="K84">
        <v>455.63344763780793</v>
      </c>
      <c r="L84" t="e">
        <v>#N/A</v>
      </c>
      <c r="M84" t="e">
        <v>#N/A</v>
      </c>
      <c r="N84" t="e">
        <v>#N/A</v>
      </c>
      <c r="O84"/>
      <c r="P84"/>
      <c r="Q84"/>
      <c r="R84"/>
    </row>
    <row r="85" spans="2:18" x14ac:dyDescent="0.4">
      <c r="B85">
        <v>43</v>
      </c>
      <c r="C85" s="40">
        <v>70000</v>
      </c>
      <c r="D85" s="42">
        <f t="shared" si="29"/>
        <v>2.3759151000000004E-5</v>
      </c>
      <c r="E85" s="31">
        <f t="shared" si="30"/>
        <v>294.59767319025082</v>
      </c>
      <c r="F85" s="41">
        <v>0.33</v>
      </c>
      <c r="G85" s="31">
        <f t="shared" si="31"/>
        <v>57.092885238805984</v>
      </c>
      <c r="H85" s="31">
        <f t="shared" si="32"/>
        <v>0</v>
      </c>
      <c r="I85" s="34" t="b">
        <f t="shared" si="33"/>
        <v>0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/>
      <c r="P85"/>
      <c r="Q85"/>
      <c r="R85"/>
    </row>
    <row r="86" spans="2:18" x14ac:dyDescent="0.4">
      <c r="B86">
        <v>44</v>
      </c>
      <c r="C86" s="40">
        <v>70000</v>
      </c>
      <c r="D86" s="42">
        <f t="shared" si="29"/>
        <v>2.3766108000000001E-5</v>
      </c>
      <c r="E86" s="31">
        <f t="shared" si="30"/>
        <v>295.17524025545777</v>
      </c>
      <c r="F86" s="41">
        <v>0.33</v>
      </c>
      <c r="G86" s="31">
        <f t="shared" si="31"/>
        <v>59.592629014925386</v>
      </c>
      <c r="H86" s="31">
        <f t="shared" si="32"/>
        <v>0</v>
      </c>
      <c r="I86" s="34" t="b">
        <f t="shared" si="33"/>
        <v>0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/>
      <c r="P86"/>
      <c r="Q86"/>
      <c r="R86"/>
    </row>
    <row r="87" spans="2:18" x14ac:dyDescent="0.4">
      <c r="B87">
        <v>45</v>
      </c>
      <c r="C87" s="40">
        <v>70000</v>
      </c>
      <c r="D87" s="42">
        <f t="shared" si="29"/>
        <v>2.3773065000000002E-5</v>
      </c>
      <c r="E87" s="31">
        <f t="shared" si="30"/>
        <v>295.70907743705283</v>
      </c>
      <c r="F87" s="41">
        <v>0.33</v>
      </c>
      <c r="G87" s="31">
        <f t="shared" si="31"/>
        <v>62.093826492537325</v>
      </c>
      <c r="H87" s="31">
        <f t="shared" si="32"/>
        <v>0</v>
      </c>
      <c r="I87" s="34" t="b">
        <f t="shared" si="33"/>
        <v>0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/>
      <c r="P87"/>
      <c r="Q87"/>
      <c r="R87"/>
    </row>
    <row r="88" spans="2:18" x14ac:dyDescent="0.4">
      <c r="B88">
        <v>46</v>
      </c>
      <c r="C88" s="40">
        <v>70000</v>
      </c>
      <c r="D88" s="42">
        <f t="shared" si="29"/>
        <v>2.3780022000000003E-5</v>
      </c>
      <c r="E88" s="31">
        <f t="shared" si="30"/>
        <v>296.19969003180626</v>
      </c>
      <c r="F88" s="41">
        <v>0.33</v>
      </c>
      <c r="G88" s="31">
        <f t="shared" si="31"/>
        <v>64.596477671641807</v>
      </c>
      <c r="H88" s="31">
        <f t="shared" si="32"/>
        <v>0</v>
      </c>
      <c r="I88" s="34" t="b">
        <f t="shared" si="33"/>
        <v>0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/>
      <c r="P88"/>
      <c r="Q88"/>
      <c r="R88"/>
    </row>
    <row r="89" spans="2:18" x14ac:dyDescent="0.4">
      <c r="B89">
        <v>47</v>
      </c>
      <c r="C89" s="40">
        <v>70000</v>
      </c>
      <c r="D89" s="42">
        <f t="shared" si="29"/>
        <v>2.3786979000000004E-5</v>
      </c>
      <c r="E89" s="31">
        <f t="shared" si="30"/>
        <v>296.6475810774669</v>
      </c>
      <c r="F89" s="41">
        <v>0.33</v>
      </c>
      <c r="G89" s="31">
        <f t="shared" si="31"/>
        <v>67.100582552238819</v>
      </c>
      <c r="H89" s="31">
        <f t="shared" si="32"/>
        <v>0</v>
      </c>
      <c r="I89" s="34" t="b">
        <f t="shared" si="33"/>
        <v>0</v>
      </c>
      <c r="J89"/>
      <c r="K89"/>
      <c r="L89"/>
      <c r="M89"/>
      <c r="N89"/>
      <c r="O89"/>
      <c r="P89"/>
      <c r="Q89"/>
      <c r="R89"/>
    </row>
    <row r="90" spans="2:18" x14ac:dyDescent="0.4">
      <c r="B90">
        <v>48</v>
      </c>
      <c r="C90" s="40">
        <v>70000</v>
      </c>
      <c r="D90" s="42">
        <f t="shared" si="29"/>
        <v>2.3793936000000001E-5</v>
      </c>
      <c r="E90" s="31">
        <f t="shared" si="30"/>
        <v>297.0532513527624</v>
      </c>
      <c r="F90" s="41">
        <v>0.33</v>
      </c>
      <c r="G90" s="31">
        <f t="shared" si="31"/>
        <v>69.606141134328354</v>
      </c>
      <c r="H90" s="31">
        <f t="shared" si="32"/>
        <v>0</v>
      </c>
      <c r="I90" s="34" t="b">
        <f t="shared" si="33"/>
        <v>0</v>
      </c>
    </row>
    <row r="91" spans="2:18" x14ac:dyDescent="0.4">
      <c r="B91">
        <v>49</v>
      </c>
      <c r="C91" s="40">
        <v>70000</v>
      </c>
      <c r="D91" s="42">
        <f t="shared" si="29"/>
        <v>2.3800893000000002E-5</v>
      </c>
      <c r="E91" s="31">
        <f t="shared" si="30"/>
        <v>297.41719937739896</v>
      </c>
      <c r="F91" s="41">
        <v>0.33</v>
      </c>
      <c r="G91" s="31">
        <f t="shared" si="31"/>
        <v>72.113153417910453</v>
      </c>
      <c r="H91" s="31">
        <f t="shared" si="32"/>
        <v>0</v>
      </c>
      <c r="I91" s="34" t="b">
        <f t="shared" si="33"/>
        <v>0</v>
      </c>
    </row>
    <row r="92" spans="2:18" x14ac:dyDescent="0.4">
      <c r="B92">
        <v>50</v>
      </c>
      <c r="C92" s="40">
        <v>70000</v>
      </c>
      <c r="D92" s="42">
        <f t="shared" si="29"/>
        <v>2.3807850000000003E-5</v>
      </c>
      <c r="E92" s="31">
        <f t="shared" si="30"/>
        <v>297.73992141206156</v>
      </c>
      <c r="F92" s="41">
        <v>0.33</v>
      </c>
      <c r="G92" s="31">
        <f t="shared" si="31"/>
        <v>74.62161940298509</v>
      </c>
      <c r="H92" s="31">
        <f t="shared" si="32"/>
        <v>0</v>
      </c>
      <c r="I92" s="34" t="b">
        <f t="shared" si="33"/>
        <v>0</v>
      </c>
    </row>
    <row r="93" spans="2:18" x14ac:dyDescent="0.4">
      <c r="B93">
        <v>51</v>
      </c>
      <c r="C93" s="40">
        <v>70000</v>
      </c>
      <c r="D93" s="42">
        <f t="shared" si="29"/>
        <v>2.3814807000000004E-5</v>
      </c>
      <c r="E93" s="31">
        <f t="shared" si="30"/>
        <v>298.0219114584138</v>
      </c>
      <c r="F93" s="41">
        <v>0.33</v>
      </c>
      <c r="G93" s="31">
        <f t="shared" si="31"/>
        <v>77.131539089552263</v>
      </c>
      <c r="H93" s="31">
        <f t="shared" si="32"/>
        <v>0</v>
      </c>
      <c r="I93" s="34" t="b">
        <f t="shared" si="33"/>
        <v>0</v>
      </c>
    </row>
    <row r="94" spans="2:18" x14ac:dyDescent="0.4">
      <c r="B94">
        <v>52</v>
      </c>
      <c r="C94" s="40">
        <v>70000</v>
      </c>
      <c r="D94" s="42">
        <f t="shared" si="29"/>
        <v>2.3821764000000001E-5</v>
      </c>
      <c r="E94" s="31">
        <f t="shared" si="30"/>
        <v>298.26366125909789</v>
      </c>
      <c r="F94" s="41">
        <v>0.33</v>
      </c>
      <c r="G94" s="31">
        <f t="shared" si="31"/>
        <v>79.642912477611958</v>
      </c>
      <c r="H94" s="31">
        <f t="shared" si="32"/>
        <v>0</v>
      </c>
      <c r="I94" s="34" t="b">
        <f t="shared" si="33"/>
        <v>0</v>
      </c>
    </row>
    <row r="95" spans="2:18" x14ac:dyDescent="0.4">
      <c r="B95">
        <v>53</v>
      </c>
      <c r="C95" s="40">
        <v>70000</v>
      </c>
      <c r="D95" s="42">
        <f t="shared" si="29"/>
        <v>2.3828721000000002E-5</v>
      </c>
      <c r="E95" s="31">
        <f t="shared" si="30"/>
        <v>298.46566029773487</v>
      </c>
      <c r="F95" s="41">
        <v>0.33</v>
      </c>
      <c r="G95" s="31">
        <f t="shared" si="31"/>
        <v>82.15573956716419</v>
      </c>
      <c r="H95" s="31">
        <f t="shared" si="32"/>
        <v>0</v>
      </c>
      <c r="I95" s="34" t="b">
        <f t="shared" si="33"/>
        <v>0</v>
      </c>
    </row>
    <row r="96" spans="2:18" x14ac:dyDescent="0.4">
      <c r="B96">
        <v>54</v>
      </c>
      <c r="C96" s="40">
        <v>70000</v>
      </c>
      <c r="D96" s="42">
        <f t="shared" si="29"/>
        <v>2.3835678000000003E-5</v>
      </c>
      <c r="E96" s="31">
        <f t="shared" si="30"/>
        <v>298.62839579892443</v>
      </c>
      <c r="F96" s="41">
        <v>0.33</v>
      </c>
      <c r="G96" s="31">
        <f t="shared" si="31"/>
        <v>84.670020358208973</v>
      </c>
      <c r="H96" s="31">
        <f t="shared" si="32"/>
        <v>0</v>
      </c>
      <c r="I96" s="34" t="b">
        <f t="shared" si="33"/>
        <v>0</v>
      </c>
    </row>
    <row r="97" spans="2:9" x14ac:dyDescent="0.4">
      <c r="B97">
        <v>55</v>
      </c>
      <c r="C97" s="40">
        <v>70000</v>
      </c>
      <c r="D97" s="42">
        <f t="shared" si="29"/>
        <v>2.3842635000000004E-5</v>
      </c>
      <c r="E97" s="31">
        <f t="shared" si="30"/>
        <v>298.75235272824489</v>
      </c>
      <c r="F97" s="41">
        <v>0.33</v>
      </c>
      <c r="G97" s="31">
        <f t="shared" si="31"/>
        <v>87.185754850746292</v>
      </c>
      <c r="H97" s="31">
        <f t="shared" si="32"/>
        <v>0</v>
      </c>
      <c r="I97" s="34" t="b">
        <f t="shared" si="33"/>
        <v>0</v>
      </c>
    </row>
    <row r="98" spans="2:9" x14ac:dyDescent="0.4">
      <c r="B98">
        <v>56</v>
      </c>
      <c r="C98" s="40">
        <v>70000</v>
      </c>
      <c r="D98" s="42">
        <f t="shared" si="29"/>
        <v>2.3849592000000001E-5</v>
      </c>
      <c r="E98" s="31">
        <f t="shared" si="30"/>
        <v>298.83801379225332</v>
      </c>
      <c r="F98" s="41">
        <v>0.33</v>
      </c>
      <c r="G98" s="31">
        <f t="shared" si="31"/>
        <v>89.702943044776134</v>
      </c>
      <c r="H98" s="31">
        <f t="shared" si="32"/>
        <v>0</v>
      </c>
      <c r="I98" s="34" t="b">
        <f t="shared" si="33"/>
        <v>0</v>
      </c>
    </row>
    <row r="99" spans="2:9" x14ac:dyDescent="0.4">
      <c r="B99">
        <v>57</v>
      </c>
      <c r="C99" s="40">
        <v>70000</v>
      </c>
      <c r="D99" s="42">
        <f t="shared" si="29"/>
        <v>2.3856549000000002E-5</v>
      </c>
      <c r="E99" s="31">
        <f t="shared" si="30"/>
        <v>298.88585943848534</v>
      </c>
      <c r="F99" s="41">
        <v>0.33</v>
      </c>
      <c r="G99" s="31">
        <f t="shared" si="31"/>
        <v>92.221584940298527</v>
      </c>
      <c r="H99" s="31">
        <f t="shared" si="32"/>
        <v>0</v>
      </c>
      <c r="I99" s="34" t="b">
        <f t="shared" si="33"/>
        <v>0</v>
      </c>
    </row>
    <row r="100" spans="2:9" x14ac:dyDescent="0.4">
      <c r="B100">
        <v>58</v>
      </c>
      <c r="C100" s="40">
        <v>70000</v>
      </c>
      <c r="D100" s="42">
        <f t="shared" si="29"/>
        <v>2.3863506000000003E-5</v>
      </c>
      <c r="E100" s="31">
        <f t="shared" si="30"/>
        <v>298.89636785545531</v>
      </c>
      <c r="F100" s="41">
        <v>0.33</v>
      </c>
      <c r="G100" s="31">
        <f t="shared" si="31"/>
        <v>94.741680537313457</v>
      </c>
      <c r="H100" s="31">
        <f t="shared" si="32"/>
        <v>0</v>
      </c>
      <c r="I100" s="34" t="b">
        <f t="shared" si="33"/>
        <v>0</v>
      </c>
    </row>
    <row r="101" spans="2:9" x14ac:dyDescent="0.4">
      <c r="B101">
        <v>59</v>
      </c>
      <c r="C101" s="40">
        <v>70000</v>
      </c>
      <c r="D101" s="42">
        <f t="shared" si="29"/>
        <v>2.3870463000000003E-5</v>
      </c>
      <c r="E101" s="31">
        <f t="shared" si="30"/>
        <v>298.87001497265641</v>
      </c>
      <c r="F101" s="41">
        <v>0.33</v>
      </c>
      <c r="G101" s="31">
        <f t="shared" si="31"/>
        <v>97.263229835820923</v>
      </c>
      <c r="H101" s="31">
        <f t="shared" si="32"/>
        <v>0</v>
      </c>
      <c r="I101" s="34" t="b">
        <f t="shared" si="33"/>
        <v>0</v>
      </c>
    </row>
    <row r="102" spans="2:9" x14ac:dyDescent="0.4">
      <c r="B102">
        <v>60</v>
      </c>
      <c r="C102" s="40">
        <v>70000</v>
      </c>
      <c r="D102" s="42">
        <f t="shared" si="29"/>
        <v>2.3877420000000001E-5</v>
      </c>
      <c r="E102" s="31">
        <f t="shared" si="30"/>
        <v>298.80727446056028</v>
      </c>
      <c r="F102" s="41">
        <v>0.33</v>
      </c>
      <c r="G102" s="31">
        <f t="shared" si="31"/>
        <v>99.786232835820897</v>
      </c>
      <c r="H102" s="31">
        <f t="shared" si="32"/>
        <v>0</v>
      </c>
      <c r="I102" s="34" t="b">
        <f t="shared" si="33"/>
        <v>0</v>
      </c>
    </row>
    <row r="103" spans="2:9" x14ac:dyDescent="0.4">
      <c r="B103">
        <v>61</v>
      </c>
      <c r="C103" s="40">
        <v>70000</v>
      </c>
      <c r="D103" s="42">
        <f t="shared" si="29"/>
        <v>2.3884377000000002E-5</v>
      </c>
      <c r="E103" s="31">
        <f t="shared" si="30"/>
        <v>298.70861773061745</v>
      </c>
      <c r="F103" s="41">
        <v>0.33</v>
      </c>
      <c r="G103" s="31">
        <f t="shared" si="31"/>
        <v>102.31068953731346</v>
      </c>
      <c r="H103" s="31">
        <f t="shared" si="32"/>
        <v>0</v>
      </c>
      <c r="I103" s="34" t="b">
        <f t="shared" si="33"/>
        <v>0</v>
      </c>
    </row>
    <row r="104" spans="2:9" x14ac:dyDescent="0.4">
      <c r="B104">
        <v>62</v>
      </c>
      <c r="C104" s="40">
        <v>70000</v>
      </c>
      <c r="D104" s="42">
        <f t="shared" si="29"/>
        <v>2.3891334000000002E-5</v>
      </c>
      <c r="E104" s="31">
        <f t="shared" si="30"/>
        <v>298.57451393525696</v>
      </c>
      <c r="F104" s="41">
        <v>0.33</v>
      </c>
      <c r="G104" s="31">
        <f t="shared" si="31"/>
        <v>104.83659994029853</v>
      </c>
      <c r="H104" s="31">
        <f t="shared" si="32"/>
        <v>0</v>
      </c>
      <c r="I104" s="34" t="b">
        <f t="shared" si="33"/>
        <v>0</v>
      </c>
    </row>
    <row r="105" spans="2:9" x14ac:dyDescent="0.4">
      <c r="B105">
        <v>63</v>
      </c>
      <c r="C105" s="40">
        <v>70000</v>
      </c>
      <c r="D105" s="42">
        <f t="shared" si="29"/>
        <v>2.3898291000000003E-5</v>
      </c>
      <c r="E105" s="31">
        <f t="shared" si="30"/>
        <v>298.40542996788662</v>
      </c>
      <c r="F105" s="41">
        <v>0.33</v>
      </c>
      <c r="G105" s="31">
        <f t="shared" si="31"/>
        <v>107.36396404477615</v>
      </c>
      <c r="H105" s="31">
        <f t="shared" si="32"/>
        <v>0</v>
      </c>
      <c r="I105" s="34" t="b">
        <f t="shared" si="33"/>
        <v>0</v>
      </c>
    </row>
    <row r="106" spans="2:9" x14ac:dyDescent="0.4">
      <c r="B106">
        <v>64</v>
      </c>
      <c r="C106" s="40">
        <v>70000</v>
      </c>
      <c r="D106" s="42">
        <f t="shared" si="29"/>
        <v>2.3905248000000001E-5</v>
      </c>
      <c r="E106" s="31">
        <f t="shared" si="30"/>
        <v>298.20183046289287</v>
      </c>
      <c r="F106" s="41">
        <v>0.33</v>
      </c>
      <c r="G106" s="31">
        <f t="shared" si="31"/>
        <v>109.89278185074627</v>
      </c>
      <c r="H106" s="31">
        <f t="shared" si="32"/>
        <v>0</v>
      </c>
      <c r="I106" s="34" t="b">
        <f t="shared" si="33"/>
        <v>0</v>
      </c>
    </row>
    <row r="107" spans="2:9" x14ac:dyDescent="0.4">
      <c r="B107">
        <v>65</v>
      </c>
      <c r="C107" s="40">
        <v>70000</v>
      </c>
      <c r="D107" s="42">
        <f t="shared" si="29"/>
        <v>2.3912205000000002E-5</v>
      </c>
      <c r="E107" s="31">
        <f t="shared" si="30"/>
        <v>297.96417779564092</v>
      </c>
      <c r="F107" s="41">
        <v>0.33</v>
      </c>
      <c r="G107" s="31">
        <f t="shared" si="31"/>
        <v>112.42305335820897</v>
      </c>
      <c r="H107" s="31">
        <f t="shared" si="32"/>
        <v>0</v>
      </c>
      <c r="I107" s="34" t="b">
        <f t="shared" si="33"/>
        <v>0</v>
      </c>
    </row>
    <row r="108" spans="2:9" x14ac:dyDescent="0.4">
      <c r="B108">
        <v>66</v>
      </c>
      <c r="C108" s="40">
        <v>70000</v>
      </c>
      <c r="D108" s="42">
        <f t="shared" si="29"/>
        <v>2.3919162000000002E-5</v>
      </c>
      <c r="E108" s="31">
        <f t="shared" si="30"/>
        <v>297.69293208247461</v>
      </c>
      <c r="F108" s="41">
        <v>0.33</v>
      </c>
      <c r="G108" s="31">
        <f t="shared" si="31"/>
        <v>114.9547785671642</v>
      </c>
      <c r="H108" s="31">
        <f t="shared" si="32"/>
        <v>0</v>
      </c>
      <c r="I108" s="34" t="b">
        <f t="shared" si="33"/>
        <v>0</v>
      </c>
    </row>
    <row r="109" spans="2:9" x14ac:dyDescent="0.4">
      <c r="B109">
        <v>67</v>
      </c>
      <c r="C109" s="40">
        <v>70000</v>
      </c>
      <c r="D109" s="42">
        <f t="shared" si="29"/>
        <v>2.3926119000000003E-5</v>
      </c>
      <c r="E109" s="31">
        <f t="shared" si="30"/>
        <v>297.38855118071643</v>
      </c>
      <c r="F109" s="41">
        <v>0.33</v>
      </c>
      <c r="G109" s="31">
        <f t="shared" si="31"/>
        <v>117.48795747761197</v>
      </c>
      <c r="H109" s="31">
        <f t="shared" si="32"/>
        <v>0</v>
      </c>
      <c r="I109" s="34" t="b">
        <f t="shared" si="33"/>
        <v>0</v>
      </c>
    </row>
    <row r="110" spans="2:9" x14ac:dyDescent="0.4">
      <c r="B110">
        <v>68</v>
      </c>
      <c r="C110" s="40">
        <v>70000</v>
      </c>
      <c r="D110" s="42">
        <f t="shared" si="29"/>
        <v>2.3933076000000004E-5</v>
      </c>
      <c r="E110" s="31">
        <f t="shared" si="30"/>
        <v>297.05149068866751</v>
      </c>
      <c r="F110" s="41">
        <v>0.33</v>
      </c>
      <c r="G110" s="31">
        <f t="shared" si="31"/>
        <v>120.02259008955228</v>
      </c>
      <c r="H110" s="31">
        <f t="shared" si="32"/>
        <v>0</v>
      </c>
      <c r="I110" s="34" t="b">
        <f t="shared" si="33"/>
        <v>0</v>
      </c>
    </row>
    <row r="111" spans="2:9" x14ac:dyDescent="0.4">
      <c r="B111">
        <v>69</v>
      </c>
      <c r="C111" s="40">
        <v>70000</v>
      </c>
      <c r="D111" s="42">
        <f t="shared" si="29"/>
        <v>2.3940033000000001E-5</v>
      </c>
      <c r="E111" s="31">
        <f t="shared" si="30"/>
        <v>296.68220394560785</v>
      </c>
      <c r="F111" s="41">
        <v>0.33</v>
      </c>
      <c r="G111" s="31">
        <f t="shared" si="31"/>
        <v>122.5586764029851</v>
      </c>
      <c r="H111" s="31">
        <f t="shared" si="32"/>
        <v>0</v>
      </c>
      <c r="I111" s="34" t="b">
        <f t="shared" si="33"/>
        <v>0</v>
      </c>
    </row>
    <row r="112" spans="2:9" x14ac:dyDescent="0.4">
      <c r="B112">
        <v>70</v>
      </c>
      <c r="C112" s="40">
        <v>70000</v>
      </c>
      <c r="D112" s="42">
        <f t="shared" si="29"/>
        <v>2.3946990000000002E-5</v>
      </c>
      <c r="E112" s="31">
        <f t="shared" si="30"/>
        <v>296.28114203179598</v>
      </c>
      <c r="F112" s="41">
        <v>0.33</v>
      </c>
      <c r="G112" s="31">
        <f t="shared" si="31"/>
        <v>125.09621641791045</v>
      </c>
      <c r="H112" s="31">
        <f t="shared" si="32"/>
        <v>0</v>
      </c>
      <c r="I112" s="34" t="b">
        <f t="shared" si="33"/>
        <v>0</v>
      </c>
    </row>
    <row r="113" spans="2:9" x14ac:dyDescent="0.4">
      <c r="B113">
        <v>71</v>
      </c>
      <c r="C113" s="40">
        <v>70000</v>
      </c>
      <c r="D113" s="42">
        <f t="shared" si="29"/>
        <v>2.3953947000000003E-5</v>
      </c>
      <c r="E113" s="31">
        <f t="shared" si="30"/>
        <v>295.84875376846901</v>
      </c>
      <c r="F113" s="41">
        <v>0.33</v>
      </c>
      <c r="G113" s="31">
        <f t="shared" si="31"/>
        <v>127.6352101343284</v>
      </c>
      <c r="H113" s="31">
        <f t="shared" si="32"/>
        <v>0</v>
      </c>
      <c r="I113" s="34" t="b">
        <f t="shared" si="33"/>
        <v>0</v>
      </c>
    </row>
    <row r="114" spans="2:9" x14ac:dyDescent="0.4">
      <c r="B114">
        <v>72</v>
      </c>
      <c r="C114" s="40">
        <v>70000</v>
      </c>
      <c r="D114" s="42">
        <f t="shared" si="29"/>
        <v>2.3960904000000004E-5</v>
      </c>
      <c r="E114" s="31">
        <f t="shared" si="30"/>
        <v>295.38548571784304</v>
      </c>
      <c r="F114" s="41">
        <v>0.33</v>
      </c>
      <c r="G114" s="31">
        <f t="shared" si="31"/>
        <v>130.17565755223885</v>
      </c>
      <c r="H114" s="31">
        <f t="shared" si="32"/>
        <v>0</v>
      </c>
      <c r="I114" s="34" t="b">
        <f t="shared" si="33"/>
        <v>0</v>
      </c>
    </row>
    <row r="115" spans="2:9" x14ac:dyDescent="0.4">
      <c r="B115">
        <v>73</v>
      </c>
      <c r="C115" s="40">
        <v>70000</v>
      </c>
      <c r="D115" s="42">
        <f t="shared" si="29"/>
        <v>2.3967861000000001E-5</v>
      </c>
      <c r="E115" s="31">
        <f t="shared" si="30"/>
        <v>294.8917821831127</v>
      </c>
      <c r="F115" s="41">
        <v>0.33</v>
      </c>
      <c r="G115" s="31">
        <f t="shared" si="31"/>
        <v>132.7175586716418</v>
      </c>
      <c r="H115" s="31">
        <f t="shared" si="32"/>
        <v>0</v>
      </c>
      <c r="I115" s="34" t="b">
        <f t="shared" si="33"/>
        <v>0</v>
      </c>
    </row>
    <row r="116" spans="2:9" x14ac:dyDescent="0.4">
      <c r="B116">
        <v>74</v>
      </c>
      <c r="C116" s="40">
        <v>70000</v>
      </c>
      <c r="D116" s="42">
        <f t="shared" si="29"/>
        <v>2.3974818000000002E-5</v>
      </c>
      <c r="E116" s="31">
        <f t="shared" si="30"/>
        <v>294.36808520845102</v>
      </c>
      <c r="F116" s="41">
        <v>0.33</v>
      </c>
      <c r="G116" s="31">
        <f t="shared" si="31"/>
        <v>135.26091349253736</v>
      </c>
      <c r="H116" s="31">
        <f t="shared" si="32"/>
        <v>0</v>
      </c>
      <c r="I116" s="34" t="b">
        <f t="shared" si="33"/>
        <v>0</v>
      </c>
    </row>
    <row r="117" spans="2:9" x14ac:dyDescent="0.4">
      <c r="B117">
        <v>75</v>
      </c>
      <c r="C117" s="40">
        <v>70000</v>
      </c>
      <c r="D117" s="42">
        <f t="shared" si="29"/>
        <v>2.3981775000000003E-5</v>
      </c>
      <c r="E117" s="31">
        <f t="shared" si="30"/>
        <v>293.81483457901027</v>
      </c>
      <c r="F117" s="41">
        <v>0.33</v>
      </c>
      <c r="G117" s="31">
        <f t="shared" si="31"/>
        <v>137.80572201492541</v>
      </c>
      <c r="H117" s="31">
        <f t="shared" si="32"/>
        <v>0</v>
      </c>
      <c r="I117" s="34" t="b">
        <f t="shared" si="33"/>
        <v>0</v>
      </c>
    </row>
    <row r="118" spans="2:9" x14ac:dyDescent="0.4">
      <c r="B118">
        <v>76</v>
      </c>
      <c r="C118" s="40">
        <v>70000</v>
      </c>
      <c r="D118" s="42">
        <f t="shared" si="29"/>
        <v>2.3988732000000004E-5</v>
      </c>
      <c r="E118" s="31">
        <f t="shared" si="30"/>
        <v>293.23246782092087</v>
      </c>
      <c r="F118" s="41">
        <v>0.33</v>
      </c>
      <c r="G118" s="31">
        <f t="shared" si="31"/>
        <v>140.35198423880601</v>
      </c>
      <c r="H118" s="31">
        <f t="shared" si="32"/>
        <v>0</v>
      </c>
      <c r="I118" s="34" t="b">
        <f t="shared" si="33"/>
        <v>0</v>
      </c>
    </row>
    <row r="119" spans="2:9" x14ac:dyDescent="0.4">
      <c r="B119">
        <v>77</v>
      </c>
      <c r="C119" s="40">
        <v>70000</v>
      </c>
      <c r="D119" s="42">
        <f t="shared" si="29"/>
        <v>2.3995689000000001E-5</v>
      </c>
      <c r="E119" s="31">
        <f t="shared" si="30"/>
        <v>292.62142020129221</v>
      </c>
      <c r="F119" s="41">
        <v>0.33</v>
      </c>
      <c r="G119" s="31">
        <f t="shared" si="31"/>
        <v>142.89970016417914</v>
      </c>
      <c r="H119" s="31">
        <f t="shared" si="32"/>
        <v>0</v>
      </c>
      <c r="I119" s="34" t="b">
        <f t="shared" si="33"/>
        <v>0</v>
      </c>
    </row>
    <row r="120" spans="2:9" x14ac:dyDescent="0.4">
      <c r="B120">
        <v>78</v>
      </c>
      <c r="C120" s="40">
        <v>70000</v>
      </c>
      <c r="D120" s="42">
        <f t="shared" si="29"/>
        <v>2.4002646000000002E-5</v>
      </c>
      <c r="E120" s="31">
        <f t="shared" si="30"/>
        <v>291.9821247282124</v>
      </c>
      <c r="F120" s="41">
        <v>0.33</v>
      </c>
      <c r="G120" s="31">
        <f t="shared" si="31"/>
        <v>145.44886979104479</v>
      </c>
      <c r="H120" s="31">
        <f t="shared" si="32"/>
        <v>0</v>
      </c>
      <c r="I120" s="34" t="b">
        <f t="shared" si="33"/>
        <v>0</v>
      </c>
    </row>
    <row r="121" spans="2:9" x14ac:dyDescent="0.4">
      <c r="B121">
        <v>79</v>
      </c>
      <c r="C121" s="40">
        <v>70000</v>
      </c>
      <c r="D121" s="42">
        <f t="shared" si="29"/>
        <v>2.4009603000000003E-5</v>
      </c>
      <c r="E121" s="31">
        <f t="shared" si="30"/>
        <v>291.31501215074803</v>
      </c>
      <c r="F121" s="41">
        <v>0.33</v>
      </c>
      <c r="G121" s="31">
        <f t="shared" si="31"/>
        <v>147.99949311940301</v>
      </c>
      <c r="H121" s="31">
        <f t="shared" si="32"/>
        <v>0</v>
      </c>
      <c r="I121" s="34" t="b">
        <f t="shared" si="33"/>
        <v>0</v>
      </c>
    </row>
    <row r="122" spans="2:9" x14ac:dyDescent="0.4">
      <c r="B122">
        <v>80</v>
      </c>
      <c r="C122" s="40">
        <v>70000</v>
      </c>
      <c r="D122" s="42">
        <f t="shared" si="29"/>
        <v>2.4016560000000004E-5</v>
      </c>
      <c r="E122" s="31">
        <f t="shared" si="30"/>
        <v>290.62051095894452</v>
      </c>
      <c r="F122" s="41">
        <v>0.33</v>
      </c>
      <c r="G122" s="31">
        <f t="shared" si="31"/>
        <v>150.55157014925376</v>
      </c>
      <c r="H122" s="31">
        <f t="shared" si="32"/>
        <v>0</v>
      </c>
      <c r="I122" s="34" t="b">
        <f t="shared" si="33"/>
        <v>0</v>
      </c>
    </row>
    <row r="123" spans="2:9" x14ac:dyDescent="0.4">
      <c r="B123">
        <v>81</v>
      </c>
      <c r="C123" s="40">
        <v>70000</v>
      </c>
      <c r="D123" s="42">
        <f t="shared" si="29"/>
        <v>2.4023517000000001E-5</v>
      </c>
      <c r="E123" s="31">
        <f t="shared" si="30"/>
        <v>289.89904738382597</v>
      </c>
      <c r="F123" s="41">
        <v>0.33</v>
      </c>
      <c r="G123" s="31">
        <f t="shared" si="31"/>
        <v>153.10510088059704</v>
      </c>
      <c r="H123" s="31">
        <f t="shared" si="32"/>
        <v>0</v>
      </c>
      <c r="I123" s="34" t="b">
        <f t="shared" si="33"/>
        <v>0</v>
      </c>
    </row>
    <row r="124" spans="2:9" x14ac:dyDescent="0.4">
      <c r="B124">
        <v>82</v>
      </c>
      <c r="C124" s="40">
        <v>70000</v>
      </c>
      <c r="D124" s="42">
        <f t="shared" si="29"/>
        <v>2.4030474000000002E-5</v>
      </c>
      <c r="E124" s="31">
        <f t="shared" si="30"/>
        <v>289.15104539739497</v>
      </c>
      <c r="F124" s="41">
        <v>0.33</v>
      </c>
      <c r="G124" s="31">
        <f t="shared" si="31"/>
        <v>155.66008531343286</v>
      </c>
      <c r="H124" s="31">
        <f t="shared" si="32"/>
        <v>0</v>
      </c>
      <c r="I124" s="34" t="b">
        <f t="shared" si="33"/>
        <v>0</v>
      </c>
    </row>
    <row r="125" spans="2:9" x14ac:dyDescent="0.4">
      <c r="B125">
        <v>83</v>
      </c>
      <c r="C125" s="40">
        <v>70000</v>
      </c>
      <c r="D125" s="42">
        <f t="shared" si="29"/>
        <v>2.4037431000000003E-5</v>
      </c>
      <c r="E125" s="31">
        <f t="shared" si="30"/>
        <v>288.37692671263301</v>
      </c>
      <c r="F125" s="41">
        <v>0.33</v>
      </c>
      <c r="G125" s="31">
        <f t="shared" si="31"/>
        <v>158.21652344776123</v>
      </c>
      <c r="H125" s="31">
        <f t="shared" si="32"/>
        <v>0</v>
      </c>
      <c r="I125" s="34" t="b">
        <f t="shared" si="33"/>
        <v>0</v>
      </c>
    </row>
    <row r="126" spans="2:9" x14ac:dyDescent="0.4">
      <c r="B126">
        <v>84</v>
      </c>
      <c r="C126" s="40">
        <v>70000</v>
      </c>
      <c r="D126" s="42">
        <f t="shared" si="29"/>
        <v>2.4044388000000004E-5</v>
      </c>
      <c r="E126" s="31">
        <f t="shared" si="30"/>
        <v>287.57711078350025</v>
      </c>
      <c r="F126" s="41">
        <v>0.33</v>
      </c>
      <c r="G126" s="31">
        <f t="shared" si="31"/>
        <v>160.77441528358213</v>
      </c>
      <c r="H126" s="31">
        <f t="shared" si="32"/>
        <v>0</v>
      </c>
      <c r="I126" s="34" t="b">
        <f t="shared" si="33"/>
        <v>0</v>
      </c>
    </row>
    <row r="127" spans="2:9" x14ac:dyDescent="0.4">
      <c r="B127">
        <v>85</v>
      </c>
      <c r="C127" s="40">
        <v>70000</v>
      </c>
      <c r="D127" s="42">
        <f t="shared" ref="D127:D190" si="35">6.957*10^-9*B127+2.346*10^-5</f>
        <v>2.4051345000000001E-5</v>
      </c>
      <c r="E127" s="31">
        <f t="shared" ref="E127:E190" si="36">($J$80*B127^4+$K$80*B127^3+$L$80*B127^2+$M$80*B127+$N$80)</f>
        <v>286.75201480493547</v>
      </c>
      <c r="F127" s="41">
        <v>0.33</v>
      </c>
      <c r="G127" s="31">
        <f t="shared" ref="G127:G190" si="37">C127*D127*(B127-$B$62)/(1-F127)</f>
        <v>163.33376082089555</v>
      </c>
      <c r="H127" s="31">
        <f t="shared" ref="H127:H190" si="38">IF(G127&gt;E127,G127-E127,0)</f>
        <v>0</v>
      </c>
      <c r="I127" s="34" t="b">
        <f t="shared" ref="I127:I190" si="39">IF(H127&gt;0,B127)</f>
        <v>0</v>
      </c>
    </row>
    <row r="128" spans="2:9" x14ac:dyDescent="0.4">
      <c r="B128">
        <v>86</v>
      </c>
      <c r="C128" s="40">
        <v>70000</v>
      </c>
      <c r="D128" s="42">
        <f t="shared" si="35"/>
        <v>2.4058302000000002E-5</v>
      </c>
      <c r="E128" s="31">
        <f t="shared" si="36"/>
        <v>285.902053712856</v>
      </c>
      <c r="F128" s="41">
        <v>0.33</v>
      </c>
      <c r="G128" s="31">
        <f t="shared" si="37"/>
        <v>165.89456005970155</v>
      </c>
      <c r="H128" s="31">
        <f t="shared" si="38"/>
        <v>0</v>
      </c>
      <c r="I128" s="34" t="b">
        <f t="shared" si="39"/>
        <v>0</v>
      </c>
    </row>
    <row r="129" spans="2:9" x14ac:dyDescent="0.4">
      <c r="B129">
        <v>87</v>
      </c>
      <c r="C129" s="40">
        <v>70000</v>
      </c>
      <c r="D129" s="42">
        <f t="shared" si="35"/>
        <v>2.4065259000000003E-5</v>
      </c>
      <c r="E129" s="31">
        <f t="shared" si="36"/>
        <v>285.02764018415814</v>
      </c>
      <c r="F129" s="41">
        <v>0.33</v>
      </c>
      <c r="G129" s="31">
        <f t="shared" si="37"/>
        <v>168.45681300000004</v>
      </c>
      <c r="H129" s="31">
        <f t="shared" si="38"/>
        <v>0</v>
      </c>
      <c r="I129" s="34" t="b">
        <f t="shared" si="39"/>
        <v>0</v>
      </c>
    </row>
    <row r="130" spans="2:9" x14ac:dyDescent="0.4">
      <c r="B130">
        <v>88</v>
      </c>
      <c r="C130" s="40">
        <v>70000</v>
      </c>
      <c r="D130" s="42">
        <f t="shared" si="35"/>
        <v>2.4072216000000004E-5</v>
      </c>
      <c r="E130" s="31">
        <f t="shared" si="36"/>
        <v>284.12918463671667</v>
      </c>
      <c r="F130" s="41">
        <v>0.33</v>
      </c>
      <c r="G130" s="31">
        <f t="shared" si="37"/>
        <v>171.02051964179111</v>
      </c>
      <c r="H130" s="31">
        <f t="shared" si="38"/>
        <v>0</v>
      </c>
      <c r="I130" s="34" t="b">
        <f t="shared" si="39"/>
        <v>0</v>
      </c>
    </row>
    <row r="131" spans="2:9" x14ac:dyDescent="0.4">
      <c r="B131">
        <v>89</v>
      </c>
      <c r="C131" s="40">
        <v>70000</v>
      </c>
      <c r="D131" s="42">
        <f t="shared" si="35"/>
        <v>2.4079173000000001E-5</v>
      </c>
      <c r="E131" s="31">
        <f t="shared" si="36"/>
        <v>283.20709522938495</v>
      </c>
      <c r="F131" s="41">
        <v>0.33</v>
      </c>
      <c r="G131" s="31">
        <f t="shared" si="37"/>
        <v>173.58567998507465</v>
      </c>
      <c r="H131" s="31">
        <f t="shared" si="38"/>
        <v>0</v>
      </c>
      <c r="I131" s="34" t="b">
        <f t="shared" si="39"/>
        <v>0</v>
      </c>
    </row>
    <row r="132" spans="2:9" x14ac:dyDescent="0.4">
      <c r="B132">
        <v>90</v>
      </c>
      <c r="C132" s="40">
        <v>70000</v>
      </c>
      <c r="D132" s="42">
        <f t="shared" si="35"/>
        <v>2.4086130000000002E-5</v>
      </c>
      <c r="E132" s="31">
        <f t="shared" si="36"/>
        <v>282.26177786199537</v>
      </c>
      <c r="F132" s="41">
        <v>0.33</v>
      </c>
      <c r="G132" s="31">
        <f t="shared" si="37"/>
        <v>176.15229402985076</v>
      </c>
      <c r="H132" s="31">
        <f t="shared" si="38"/>
        <v>0</v>
      </c>
      <c r="I132" s="34" t="b">
        <f t="shared" si="39"/>
        <v>0</v>
      </c>
    </row>
    <row r="133" spans="2:9" x14ac:dyDescent="0.4">
      <c r="B133">
        <v>91</v>
      </c>
      <c r="C133" s="40">
        <v>70000</v>
      </c>
      <c r="D133" s="42">
        <f t="shared" si="35"/>
        <v>2.4093087000000003E-5</v>
      </c>
      <c r="E133" s="31">
        <f t="shared" si="36"/>
        <v>281.2936361753587</v>
      </c>
      <c r="F133" s="41">
        <v>0.33</v>
      </c>
      <c r="G133" s="31">
        <f t="shared" si="37"/>
        <v>178.72036177611943</v>
      </c>
      <c r="H133" s="31">
        <f t="shared" si="38"/>
        <v>0</v>
      </c>
      <c r="I133" s="34" t="b">
        <f t="shared" si="39"/>
        <v>0</v>
      </c>
    </row>
    <row r="134" spans="2:9" x14ac:dyDescent="0.4">
      <c r="B134">
        <v>92</v>
      </c>
      <c r="C134" s="40">
        <v>70000</v>
      </c>
      <c r="D134" s="42">
        <f t="shared" si="35"/>
        <v>2.4100044000000003E-5</v>
      </c>
      <c r="E134" s="31">
        <f t="shared" si="36"/>
        <v>280.30307155126457</v>
      </c>
      <c r="F134" s="41">
        <v>0.33</v>
      </c>
      <c r="G134" s="31">
        <f t="shared" si="37"/>
        <v>181.28988322388065</v>
      </c>
      <c r="H134" s="31">
        <f t="shared" si="38"/>
        <v>0</v>
      </c>
      <c r="I134" s="34" t="b">
        <f t="shared" si="39"/>
        <v>0</v>
      </c>
    </row>
    <row r="135" spans="2:9" x14ac:dyDescent="0.4">
      <c r="B135">
        <v>93</v>
      </c>
      <c r="C135" s="40">
        <v>70000</v>
      </c>
      <c r="D135" s="42">
        <f t="shared" si="35"/>
        <v>2.4107001000000001E-5</v>
      </c>
      <c r="E135" s="31">
        <f t="shared" si="36"/>
        <v>279.29048311248101</v>
      </c>
      <c r="F135" s="41">
        <v>0.33</v>
      </c>
      <c r="G135" s="31">
        <f t="shared" si="37"/>
        <v>183.86085837313433</v>
      </c>
      <c r="H135" s="31">
        <f t="shared" si="38"/>
        <v>0</v>
      </c>
      <c r="I135" s="34" t="b">
        <f t="shared" si="39"/>
        <v>0</v>
      </c>
    </row>
    <row r="136" spans="2:9" x14ac:dyDescent="0.4">
      <c r="B136">
        <v>94</v>
      </c>
      <c r="C136" s="40">
        <v>70000</v>
      </c>
      <c r="D136" s="42">
        <f t="shared" si="35"/>
        <v>2.4113958000000002E-5</v>
      </c>
      <c r="E136" s="31">
        <f t="shared" si="36"/>
        <v>278.25626772275518</v>
      </c>
      <c r="F136" s="41">
        <v>0.33</v>
      </c>
      <c r="G136" s="31">
        <f t="shared" si="37"/>
        <v>186.43328722388063</v>
      </c>
      <c r="H136" s="31">
        <f t="shared" si="38"/>
        <v>0</v>
      </c>
      <c r="I136" s="34" t="b">
        <f t="shared" si="39"/>
        <v>0</v>
      </c>
    </row>
    <row r="137" spans="2:9" x14ac:dyDescent="0.4">
      <c r="B137">
        <v>95</v>
      </c>
      <c r="C137" s="40">
        <v>70000</v>
      </c>
      <c r="D137" s="42">
        <f t="shared" si="35"/>
        <v>2.4120915000000002E-5</v>
      </c>
      <c r="E137" s="31">
        <f t="shared" si="36"/>
        <v>277.20081998681263</v>
      </c>
      <c r="F137" s="41">
        <v>0.33</v>
      </c>
      <c r="G137" s="31">
        <f t="shared" si="37"/>
        <v>189.00716977611944</v>
      </c>
      <c r="H137" s="31">
        <f t="shared" si="38"/>
        <v>0</v>
      </c>
      <c r="I137" s="34" t="b">
        <f t="shared" si="39"/>
        <v>0</v>
      </c>
    </row>
    <row r="138" spans="2:9" x14ac:dyDescent="0.4">
      <c r="B138">
        <v>96</v>
      </c>
      <c r="C138" s="40">
        <v>70000</v>
      </c>
      <c r="D138" s="42">
        <f t="shared" si="35"/>
        <v>2.4127872000000003E-5</v>
      </c>
      <c r="E138" s="31">
        <f t="shared" si="36"/>
        <v>276.12453225035745</v>
      </c>
      <c r="F138" s="41">
        <v>0.33</v>
      </c>
      <c r="G138" s="31">
        <f t="shared" si="37"/>
        <v>191.5825060298508</v>
      </c>
      <c r="H138" s="31">
        <f t="shared" si="38"/>
        <v>0</v>
      </c>
      <c r="I138" s="34" t="b">
        <f t="shared" si="39"/>
        <v>0</v>
      </c>
    </row>
    <row r="139" spans="2:9" x14ac:dyDescent="0.4">
      <c r="B139">
        <v>97</v>
      </c>
      <c r="C139" s="40">
        <v>70000</v>
      </c>
      <c r="D139" s="42">
        <f t="shared" si="35"/>
        <v>2.4134829000000004E-5</v>
      </c>
      <c r="E139" s="31">
        <f t="shared" si="36"/>
        <v>275.02779460007275</v>
      </c>
      <c r="F139" s="41">
        <v>0.33</v>
      </c>
      <c r="G139" s="31">
        <f t="shared" si="37"/>
        <v>194.15929598507466</v>
      </c>
      <c r="H139" s="31">
        <f t="shared" si="38"/>
        <v>0</v>
      </c>
      <c r="I139" s="34" t="b">
        <f t="shared" si="39"/>
        <v>0</v>
      </c>
    </row>
    <row r="140" spans="2:9" x14ac:dyDescent="0.4">
      <c r="B140">
        <v>98</v>
      </c>
      <c r="C140" s="40">
        <v>70000</v>
      </c>
      <c r="D140" s="42">
        <f t="shared" si="35"/>
        <v>2.4141786000000002E-5</v>
      </c>
      <c r="E140" s="31">
        <f t="shared" si="36"/>
        <v>273.91099486362009</v>
      </c>
      <c r="F140" s="41">
        <v>0.33</v>
      </c>
      <c r="G140" s="31">
        <f t="shared" si="37"/>
        <v>196.73753964179107</v>
      </c>
      <c r="H140" s="31">
        <f t="shared" si="38"/>
        <v>0</v>
      </c>
      <c r="I140" s="34" t="b">
        <f t="shared" si="39"/>
        <v>0</v>
      </c>
    </row>
    <row r="141" spans="2:9" x14ac:dyDescent="0.4">
      <c r="B141">
        <v>99</v>
      </c>
      <c r="C141" s="40">
        <v>70000</v>
      </c>
      <c r="D141" s="42">
        <f t="shared" si="35"/>
        <v>2.4148743000000002E-5</v>
      </c>
      <c r="E141" s="31">
        <f t="shared" si="36"/>
        <v>272.77451860963998</v>
      </c>
      <c r="F141" s="41">
        <v>0.33</v>
      </c>
      <c r="G141" s="31">
        <f t="shared" si="37"/>
        <v>199.31723700000003</v>
      </c>
      <c r="H141" s="31">
        <f t="shared" si="38"/>
        <v>0</v>
      </c>
      <c r="I141" s="34" t="b">
        <f t="shared" si="39"/>
        <v>0</v>
      </c>
    </row>
    <row r="142" spans="2:9" x14ac:dyDescent="0.4">
      <c r="B142">
        <v>100</v>
      </c>
      <c r="C142" s="40">
        <v>70000</v>
      </c>
      <c r="D142" s="42">
        <f t="shared" si="35"/>
        <v>2.4155700000000003E-5</v>
      </c>
      <c r="E142" s="31">
        <f t="shared" si="36"/>
        <v>271.6187491477512</v>
      </c>
      <c r="F142" s="41">
        <v>0.33</v>
      </c>
      <c r="G142" s="31">
        <f t="shared" si="37"/>
        <v>201.89838805970155</v>
      </c>
      <c r="H142" s="31">
        <f t="shared" si="38"/>
        <v>0</v>
      </c>
      <c r="I142" s="34" t="b">
        <f t="shared" si="39"/>
        <v>0</v>
      </c>
    </row>
    <row r="143" spans="2:9" x14ac:dyDescent="0.4">
      <c r="B143">
        <v>101</v>
      </c>
      <c r="C143" s="40">
        <v>70000</v>
      </c>
      <c r="D143" s="42">
        <f t="shared" si="35"/>
        <v>2.4162657000000004E-5</v>
      </c>
      <c r="E143" s="31">
        <f t="shared" si="36"/>
        <v>270.44406752855144</v>
      </c>
      <c r="F143" s="41">
        <v>0.33</v>
      </c>
      <c r="G143" s="31">
        <f t="shared" si="37"/>
        <v>204.48099282089558</v>
      </c>
      <c r="H143" s="31">
        <f t="shared" si="38"/>
        <v>0</v>
      </c>
      <c r="I143" s="34" t="b">
        <f t="shared" si="39"/>
        <v>0</v>
      </c>
    </row>
    <row r="144" spans="2:9" x14ac:dyDescent="0.4">
      <c r="B144">
        <v>102</v>
      </c>
      <c r="C144" s="40">
        <v>70000</v>
      </c>
      <c r="D144" s="42">
        <f t="shared" si="35"/>
        <v>2.4169614000000001E-5</v>
      </c>
      <c r="E144" s="31">
        <f t="shared" si="36"/>
        <v>269.25085254361727</v>
      </c>
      <c r="F144" s="41">
        <v>0.33</v>
      </c>
      <c r="G144" s="31">
        <f t="shared" si="37"/>
        <v>207.06505128358214</v>
      </c>
      <c r="H144" s="31">
        <f t="shared" si="38"/>
        <v>0</v>
      </c>
      <c r="I144" s="34" t="b">
        <f t="shared" si="39"/>
        <v>0</v>
      </c>
    </row>
    <row r="145" spans="2:9" x14ac:dyDescent="0.4">
      <c r="B145">
        <v>103</v>
      </c>
      <c r="C145" s="40">
        <v>70000</v>
      </c>
      <c r="D145" s="42">
        <f t="shared" si="35"/>
        <v>2.4176571000000002E-5</v>
      </c>
      <c r="E145" s="31">
        <f t="shared" si="36"/>
        <v>268.03948072550349</v>
      </c>
      <c r="F145" s="41">
        <v>0.33</v>
      </c>
      <c r="G145" s="31">
        <f t="shared" si="37"/>
        <v>209.65056344776124</v>
      </c>
      <c r="H145" s="31">
        <f t="shared" si="38"/>
        <v>0</v>
      </c>
      <c r="I145" s="34" t="b">
        <f t="shared" si="39"/>
        <v>0</v>
      </c>
    </row>
    <row r="146" spans="2:9" x14ac:dyDescent="0.4">
      <c r="B146">
        <v>104</v>
      </c>
      <c r="C146" s="40">
        <v>70000</v>
      </c>
      <c r="D146" s="42">
        <f t="shared" si="35"/>
        <v>2.4183528000000003E-5</v>
      </c>
      <c r="E146" s="31">
        <f t="shared" si="36"/>
        <v>266.81032634774397</v>
      </c>
      <c r="F146" s="41">
        <v>0.33</v>
      </c>
      <c r="G146" s="31">
        <f t="shared" si="37"/>
        <v>212.23752931343287</v>
      </c>
      <c r="H146" s="31">
        <f t="shared" si="38"/>
        <v>0</v>
      </c>
      <c r="I146" s="34" t="b">
        <f t="shared" si="39"/>
        <v>0</v>
      </c>
    </row>
    <row r="147" spans="2:9" x14ac:dyDescent="0.4">
      <c r="B147">
        <v>105</v>
      </c>
      <c r="C147" s="40">
        <v>70000</v>
      </c>
      <c r="D147" s="42">
        <f t="shared" si="35"/>
        <v>2.4190485000000004E-5</v>
      </c>
      <c r="E147" s="31">
        <f t="shared" si="36"/>
        <v>265.56376142485112</v>
      </c>
      <c r="F147" s="41">
        <v>0.33</v>
      </c>
      <c r="G147" s="31">
        <f t="shared" si="37"/>
        <v>214.82594888059705</v>
      </c>
      <c r="H147" s="31">
        <f t="shared" si="38"/>
        <v>0</v>
      </c>
      <c r="I147" s="34" t="b">
        <f t="shared" si="39"/>
        <v>0</v>
      </c>
    </row>
    <row r="148" spans="2:9" x14ac:dyDescent="0.4">
      <c r="B148">
        <v>106</v>
      </c>
      <c r="C148" s="40">
        <v>70000</v>
      </c>
      <c r="D148" s="42">
        <f t="shared" si="35"/>
        <v>2.4197442000000001E-5</v>
      </c>
      <c r="E148" s="31">
        <f t="shared" si="36"/>
        <v>264.30015571231593</v>
      </c>
      <c r="F148" s="41">
        <v>0.33</v>
      </c>
      <c r="G148" s="31">
        <f t="shared" si="37"/>
        <v>217.41582214925376</v>
      </c>
      <c r="H148" s="31">
        <f t="shared" si="38"/>
        <v>0</v>
      </c>
      <c r="I148" s="34" t="b">
        <f t="shared" si="39"/>
        <v>0</v>
      </c>
    </row>
    <row r="149" spans="2:9" x14ac:dyDescent="0.4">
      <c r="B149">
        <v>107</v>
      </c>
      <c r="C149" s="40">
        <v>70000</v>
      </c>
      <c r="D149" s="42">
        <f t="shared" si="35"/>
        <v>2.4204399000000002E-5</v>
      </c>
      <c r="E149" s="31">
        <f t="shared" si="36"/>
        <v>263.01987670660827</v>
      </c>
      <c r="F149" s="41">
        <v>0.33</v>
      </c>
      <c r="G149" s="31">
        <f t="shared" si="37"/>
        <v>220.00714911940301</v>
      </c>
      <c r="H149" s="31">
        <f t="shared" si="38"/>
        <v>0</v>
      </c>
      <c r="I149" s="34" t="b">
        <f t="shared" si="39"/>
        <v>0</v>
      </c>
    </row>
    <row r="150" spans="2:9" x14ac:dyDescent="0.4">
      <c r="B150">
        <v>108</v>
      </c>
      <c r="C150" s="40">
        <v>70000</v>
      </c>
      <c r="D150" s="42">
        <f t="shared" si="35"/>
        <v>2.4211356000000003E-5</v>
      </c>
      <c r="E150" s="31">
        <f t="shared" si="36"/>
        <v>261.72328964517652</v>
      </c>
      <c r="F150" s="41">
        <v>0.33</v>
      </c>
      <c r="G150" s="31">
        <f t="shared" si="37"/>
        <v>222.59992979104484</v>
      </c>
      <c r="H150" s="31">
        <f t="shared" si="38"/>
        <v>0</v>
      </c>
      <c r="I150" s="34" t="b">
        <f t="shared" si="39"/>
        <v>0</v>
      </c>
    </row>
    <row r="151" spans="2:9" x14ac:dyDescent="0.4">
      <c r="B151">
        <v>109</v>
      </c>
      <c r="C151" s="40">
        <v>70000</v>
      </c>
      <c r="D151" s="42">
        <f t="shared" si="35"/>
        <v>2.4218313000000004E-5</v>
      </c>
      <c r="E151" s="31">
        <f t="shared" si="36"/>
        <v>260.41075750644785</v>
      </c>
      <c r="F151" s="41">
        <v>0.33</v>
      </c>
      <c r="G151" s="31">
        <f t="shared" si="37"/>
        <v>225.19416416417914</v>
      </c>
      <c r="H151" s="31">
        <f t="shared" si="38"/>
        <v>0</v>
      </c>
      <c r="I151" s="34" t="b">
        <f t="shared" si="39"/>
        <v>0</v>
      </c>
    </row>
    <row r="152" spans="2:9" x14ac:dyDescent="0.4">
      <c r="B152">
        <v>110</v>
      </c>
      <c r="C152" s="40">
        <v>70000</v>
      </c>
      <c r="D152" s="42">
        <f t="shared" si="35"/>
        <v>2.4225270000000001E-5</v>
      </c>
      <c r="E152" s="31">
        <f t="shared" si="36"/>
        <v>259.08264100982802</v>
      </c>
      <c r="F152" s="41">
        <v>0.33</v>
      </c>
      <c r="G152" s="31">
        <f t="shared" si="37"/>
        <v>227.78985223880599</v>
      </c>
      <c r="H152" s="31">
        <f t="shared" si="38"/>
        <v>0</v>
      </c>
      <c r="I152" s="34" t="b">
        <f t="shared" si="39"/>
        <v>0</v>
      </c>
    </row>
    <row r="153" spans="2:9" x14ac:dyDescent="0.4">
      <c r="B153">
        <v>111</v>
      </c>
      <c r="C153" s="40">
        <v>70000</v>
      </c>
      <c r="D153" s="42">
        <f t="shared" si="35"/>
        <v>2.4232227000000002E-5</v>
      </c>
      <c r="E153" s="31">
        <f t="shared" si="36"/>
        <v>257.73929861570167</v>
      </c>
      <c r="F153" s="41">
        <v>0.33</v>
      </c>
      <c r="G153" s="31">
        <f t="shared" si="37"/>
        <v>230.38699401492542</v>
      </c>
      <c r="H153" s="31">
        <f t="shared" si="38"/>
        <v>0</v>
      </c>
      <c r="I153" s="34" t="b">
        <f t="shared" si="39"/>
        <v>0</v>
      </c>
    </row>
    <row r="154" spans="2:9" x14ac:dyDescent="0.4">
      <c r="B154">
        <v>112</v>
      </c>
      <c r="C154" s="40">
        <v>70000</v>
      </c>
      <c r="D154" s="42">
        <f t="shared" si="35"/>
        <v>2.4239184000000003E-5</v>
      </c>
      <c r="E154" s="31">
        <f t="shared" si="36"/>
        <v>256.38108652543184</v>
      </c>
      <c r="F154" s="41">
        <v>0.33</v>
      </c>
      <c r="G154" s="31">
        <f t="shared" si="37"/>
        <v>232.98558949253737</v>
      </c>
      <c r="H154" s="31">
        <f t="shared" si="38"/>
        <v>0</v>
      </c>
      <c r="I154" s="34" t="b">
        <f t="shared" si="39"/>
        <v>0</v>
      </c>
    </row>
    <row r="155" spans="2:9" x14ac:dyDescent="0.4">
      <c r="B155">
        <v>113</v>
      </c>
      <c r="C155" s="40">
        <v>70000</v>
      </c>
      <c r="D155" s="42">
        <f t="shared" si="35"/>
        <v>2.4246141000000004E-5</v>
      </c>
      <c r="E155" s="31">
        <f t="shared" si="36"/>
        <v>255.00835868136039</v>
      </c>
      <c r="F155" s="41">
        <v>0.33</v>
      </c>
      <c r="G155" s="31">
        <f t="shared" si="37"/>
        <v>235.58563867164187</v>
      </c>
      <c r="H155" s="31">
        <f t="shared" si="38"/>
        <v>0</v>
      </c>
      <c r="I155" s="34" t="b">
        <f t="shared" si="39"/>
        <v>0</v>
      </c>
    </row>
    <row r="156" spans="2:9" x14ac:dyDescent="0.4">
      <c r="B156">
        <v>114</v>
      </c>
      <c r="C156" s="40">
        <v>70000</v>
      </c>
      <c r="D156" s="42">
        <f t="shared" si="35"/>
        <v>2.4253098000000001E-5</v>
      </c>
      <c r="E156" s="31">
        <f t="shared" si="36"/>
        <v>253.621466766808</v>
      </c>
      <c r="F156" s="41">
        <v>0.33</v>
      </c>
      <c r="G156" s="31">
        <f t="shared" si="37"/>
        <v>238.18714155223887</v>
      </c>
      <c r="H156" s="31">
        <f t="shared" si="38"/>
        <v>0</v>
      </c>
      <c r="I156" s="34" t="b">
        <f t="shared" si="39"/>
        <v>0</v>
      </c>
    </row>
    <row r="157" spans="2:9" x14ac:dyDescent="0.4">
      <c r="B157">
        <v>115</v>
      </c>
      <c r="C157" s="40">
        <v>70000</v>
      </c>
      <c r="D157" s="42">
        <f t="shared" si="35"/>
        <v>2.4260055000000002E-5</v>
      </c>
      <c r="E157" s="31">
        <f t="shared" si="36"/>
        <v>252.22076020607363</v>
      </c>
      <c r="F157" s="41">
        <v>0.33</v>
      </c>
      <c r="G157" s="31">
        <f t="shared" si="37"/>
        <v>240.79009813432836</v>
      </c>
      <c r="H157" s="31">
        <f t="shared" si="38"/>
        <v>0</v>
      </c>
      <c r="I157" s="34" t="b">
        <f t="shared" si="39"/>
        <v>0</v>
      </c>
    </row>
    <row r="158" spans="2:9" x14ac:dyDescent="0.4">
      <c r="B158">
        <v>116</v>
      </c>
      <c r="C158" s="40">
        <v>70000</v>
      </c>
      <c r="D158" s="42">
        <f t="shared" si="35"/>
        <v>2.4267012000000003E-5</v>
      </c>
      <c r="E158" s="31">
        <f t="shared" si="36"/>
        <v>250.80658616443549</v>
      </c>
      <c r="F158" s="41">
        <v>0.33</v>
      </c>
      <c r="G158" s="31">
        <f t="shared" si="37"/>
        <v>243.39450841791052</v>
      </c>
      <c r="H158" s="31">
        <f t="shared" si="38"/>
        <v>0</v>
      </c>
      <c r="I158" s="34" t="b">
        <f t="shared" si="39"/>
        <v>0</v>
      </c>
    </row>
    <row r="159" spans="2:9" x14ac:dyDescent="0.4">
      <c r="B159">
        <v>117</v>
      </c>
      <c r="C159" s="40">
        <v>70000</v>
      </c>
      <c r="D159" s="42">
        <f t="shared" si="35"/>
        <v>2.4273969000000004E-5</v>
      </c>
      <c r="E159" s="31">
        <f t="shared" si="36"/>
        <v>249.37928954814998</v>
      </c>
      <c r="F159" s="41">
        <v>0.33</v>
      </c>
      <c r="G159" s="31">
        <f t="shared" si="37"/>
        <v>246.00037240298514</v>
      </c>
      <c r="H159" s="31">
        <f t="shared" si="38"/>
        <v>0</v>
      </c>
      <c r="I159" s="34" t="b">
        <f t="shared" si="39"/>
        <v>0</v>
      </c>
    </row>
    <row r="160" spans="2:9" x14ac:dyDescent="0.4">
      <c r="B160">
        <v>118</v>
      </c>
      <c r="C160" s="40">
        <v>70000</v>
      </c>
      <c r="D160" s="42">
        <f t="shared" si="35"/>
        <v>2.4280926000000001E-5</v>
      </c>
      <c r="E160" s="31">
        <f t="shared" si="36"/>
        <v>247.93921300445231</v>
      </c>
      <c r="F160" s="41">
        <v>0.33</v>
      </c>
      <c r="G160" s="31">
        <f t="shared" si="37"/>
        <v>248.60769008955225</v>
      </c>
      <c r="H160" s="31">
        <f t="shared" si="38"/>
        <v>0.66847708509993709</v>
      </c>
      <c r="I160" s="34">
        <f t="shared" si="39"/>
        <v>118</v>
      </c>
    </row>
    <row r="161" spans="2:9" x14ac:dyDescent="0.4">
      <c r="B161">
        <v>119</v>
      </c>
      <c r="C161" s="40">
        <v>70000</v>
      </c>
      <c r="D161" s="42">
        <f t="shared" si="35"/>
        <v>2.4287883000000002E-5</v>
      </c>
      <c r="E161" s="31">
        <f t="shared" si="36"/>
        <v>246.48669692155659</v>
      </c>
      <c r="F161" s="41">
        <v>0.33</v>
      </c>
      <c r="G161" s="31">
        <f t="shared" si="37"/>
        <v>251.216461477612</v>
      </c>
      <c r="H161" s="31">
        <f t="shared" si="38"/>
        <v>4.7297645560554145</v>
      </c>
      <c r="I161" s="34">
        <f t="shared" si="39"/>
        <v>119</v>
      </c>
    </row>
    <row r="162" spans="2:9" x14ac:dyDescent="0.4">
      <c r="B162">
        <v>120</v>
      </c>
      <c r="C162" s="40">
        <v>70000</v>
      </c>
      <c r="D162" s="42">
        <f t="shared" si="35"/>
        <v>2.4294840000000003E-5</v>
      </c>
      <c r="E162" s="31">
        <f t="shared" si="36"/>
        <v>245.02207942865539</v>
      </c>
      <c r="F162" s="41">
        <v>0.33</v>
      </c>
      <c r="G162" s="31">
        <f t="shared" si="37"/>
        <v>253.82668656716422</v>
      </c>
      <c r="H162" s="31">
        <f t="shared" si="38"/>
        <v>8.8046071385088283</v>
      </c>
      <c r="I162" s="34">
        <f t="shared" si="39"/>
        <v>120</v>
      </c>
    </row>
    <row r="163" spans="2:9" x14ac:dyDescent="0.4">
      <c r="B163">
        <v>121</v>
      </c>
      <c r="C163" s="40">
        <v>70000</v>
      </c>
      <c r="D163" s="42">
        <f t="shared" si="35"/>
        <v>2.4301797000000004E-5</v>
      </c>
      <c r="E163" s="31">
        <f t="shared" si="36"/>
        <v>243.54569639591995</v>
      </c>
      <c r="F163" s="41">
        <v>0.33</v>
      </c>
      <c r="G163" s="31">
        <f t="shared" si="37"/>
        <v>256.43836535820901</v>
      </c>
      <c r="H163" s="31">
        <f t="shared" si="38"/>
        <v>12.892668962289065</v>
      </c>
      <c r="I163" s="34">
        <f t="shared" si="39"/>
        <v>121</v>
      </c>
    </row>
    <row r="164" spans="2:9" x14ac:dyDescent="0.4">
      <c r="B164">
        <v>122</v>
      </c>
      <c r="C164" s="40">
        <v>70000</v>
      </c>
      <c r="D164" s="42">
        <f t="shared" si="35"/>
        <v>2.4308754000000001E-5</v>
      </c>
      <c r="E164" s="31">
        <f t="shared" si="36"/>
        <v>242.05788143450036</v>
      </c>
      <c r="F164" s="41">
        <v>0.33</v>
      </c>
      <c r="G164" s="31">
        <f t="shared" si="37"/>
        <v>259.05149785074627</v>
      </c>
      <c r="H164" s="31">
        <f t="shared" si="38"/>
        <v>16.993616416245914</v>
      </c>
      <c r="I164" s="34">
        <f t="shared" si="39"/>
        <v>122</v>
      </c>
    </row>
    <row r="165" spans="2:9" x14ac:dyDescent="0.4">
      <c r="B165">
        <v>123</v>
      </c>
      <c r="C165" s="40">
        <v>70000</v>
      </c>
      <c r="D165" s="42">
        <f t="shared" si="35"/>
        <v>2.4315711000000002E-5</v>
      </c>
      <c r="E165" s="31">
        <f t="shared" si="36"/>
        <v>240.55896589652519</v>
      </c>
      <c r="F165" s="41">
        <v>0.33</v>
      </c>
      <c r="G165" s="31">
        <f t="shared" si="37"/>
        <v>261.6660840447762</v>
      </c>
      <c r="H165" s="31">
        <f t="shared" si="38"/>
        <v>21.107118148251004</v>
      </c>
      <c r="I165" s="34">
        <f t="shared" si="39"/>
        <v>123</v>
      </c>
    </row>
    <row r="166" spans="2:9" x14ac:dyDescent="0.4">
      <c r="B166">
        <v>124</v>
      </c>
      <c r="C166" s="40">
        <v>70000</v>
      </c>
      <c r="D166" s="42">
        <f t="shared" si="35"/>
        <v>2.4322668000000003E-5</v>
      </c>
      <c r="E166" s="31">
        <f t="shared" si="36"/>
        <v>239.04927887510189</v>
      </c>
      <c r="F166" s="41">
        <v>0.33</v>
      </c>
      <c r="G166" s="31">
        <f t="shared" si="37"/>
        <v>264.28212394029856</v>
      </c>
      <c r="H166" s="31">
        <f t="shared" si="38"/>
        <v>25.23284506519667</v>
      </c>
      <c r="I166" s="34">
        <f t="shared" si="39"/>
        <v>124</v>
      </c>
    </row>
    <row r="167" spans="2:9" x14ac:dyDescent="0.4">
      <c r="B167">
        <v>125</v>
      </c>
      <c r="C167" s="40">
        <v>70000</v>
      </c>
      <c r="D167" s="42">
        <f t="shared" si="35"/>
        <v>2.4329625000000003E-5</v>
      </c>
      <c r="E167" s="31">
        <f t="shared" si="36"/>
        <v>237.52914720431642</v>
      </c>
      <c r="F167" s="41">
        <v>0.33</v>
      </c>
      <c r="G167" s="31">
        <f t="shared" si="37"/>
        <v>266.89961753731353</v>
      </c>
      <c r="H167" s="31">
        <f t="shared" si="38"/>
        <v>29.370470332997115</v>
      </c>
      <c r="I167" s="34">
        <f t="shared" si="39"/>
        <v>125</v>
      </c>
    </row>
    <row r="168" spans="2:9" x14ac:dyDescent="0.4">
      <c r="B168">
        <v>126</v>
      </c>
      <c r="C168" s="40">
        <v>70000</v>
      </c>
      <c r="D168" s="42">
        <f t="shared" si="35"/>
        <v>2.4336582000000004E-5</v>
      </c>
      <c r="E168" s="31">
        <f t="shared" si="36"/>
        <v>235.99889545923355</v>
      </c>
      <c r="F168" s="41">
        <v>0.33</v>
      </c>
      <c r="G168" s="31">
        <f t="shared" si="37"/>
        <v>269.518564835821</v>
      </c>
      <c r="H168" s="31">
        <f t="shared" si="38"/>
        <v>33.519669376587444</v>
      </c>
      <c r="I168" s="34">
        <f t="shared" si="39"/>
        <v>126</v>
      </c>
    </row>
    <row r="169" spans="2:9" x14ac:dyDescent="0.4">
      <c r="B169">
        <v>127</v>
      </c>
      <c r="C169" s="40">
        <v>70000</v>
      </c>
      <c r="D169" s="42">
        <f t="shared" si="35"/>
        <v>2.4343539000000002E-5</v>
      </c>
      <c r="E169" s="31">
        <f t="shared" si="36"/>
        <v>234.45884595589666</v>
      </c>
      <c r="F169" s="41">
        <v>0.33</v>
      </c>
      <c r="G169" s="31">
        <f t="shared" si="37"/>
        <v>272.13896583582095</v>
      </c>
      <c r="H169" s="31">
        <f t="shared" si="38"/>
        <v>37.680119879924291</v>
      </c>
      <c r="I169" s="34">
        <f t="shared" si="39"/>
        <v>127</v>
      </c>
    </row>
    <row r="170" spans="2:9" x14ac:dyDescent="0.4">
      <c r="B170">
        <v>128</v>
      </c>
      <c r="C170" s="40">
        <v>70000</v>
      </c>
      <c r="D170" s="42">
        <f t="shared" si="35"/>
        <v>2.4350496000000002E-5</v>
      </c>
      <c r="E170" s="31">
        <f t="shared" si="36"/>
        <v>232.90931875132782</v>
      </c>
      <c r="F170" s="41">
        <v>0.33</v>
      </c>
      <c r="G170" s="31">
        <f t="shared" si="37"/>
        <v>274.76082053731346</v>
      </c>
      <c r="H170" s="31">
        <f t="shared" si="38"/>
        <v>41.851501785985647</v>
      </c>
      <c r="I170" s="34">
        <f t="shared" si="39"/>
        <v>128</v>
      </c>
    </row>
    <row r="171" spans="2:9" x14ac:dyDescent="0.4">
      <c r="B171">
        <v>129</v>
      </c>
      <c r="C171" s="40">
        <v>70000</v>
      </c>
      <c r="D171" s="42">
        <f t="shared" si="35"/>
        <v>2.4357453000000003E-5</v>
      </c>
      <c r="E171" s="31">
        <f t="shared" si="36"/>
        <v>231.35063164352778</v>
      </c>
      <c r="F171" s="41">
        <v>0.33</v>
      </c>
      <c r="G171" s="31">
        <f t="shared" si="37"/>
        <v>277.38412894029858</v>
      </c>
      <c r="H171" s="31">
        <f t="shared" si="38"/>
        <v>46.033497296770804</v>
      </c>
      <c r="I171" s="34">
        <f t="shared" si="39"/>
        <v>129</v>
      </c>
    </row>
    <row r="172" spans="2:9" x14ac:dyDescent="0.4">
      <c r="B172">
        <v>130</v>
      </c>
      <c r="C172" s="40">
        <v>70000</v>
      </c>
      <c r="D172" s="42">
        <f t="shared" si="35"/>
        <v>2.4364410000000001E-5</v>
      </c>
      <c r="E172" s="31">
        <f t="shared" si="36"/>
        <v>229.78310017147595</v>
      </c>
      <c r="F172" s="41">
        <v>0.33</v>
      </c>
      <c r="G172" s="31">
        <f t="shared" si="37"/>
        <v>280.00889104477614</v>
      </c>
      <c r="H172" s="31">
        <f t="shared" si="38"/>
        <v>50.225790873300184</v>
      </c>
      <c r="I172" s="34">
        <f t="shared" si="39"/>
        <v>130</v>
      </c>
    </row>
    <row r="173" spans="2:9" x14ac:dyDescent="0.4">
      <c r="B173">
        <v>131</v>
      </c>
      <c r="C173" s="40">
        <v>70000</v>
      </c>
      <c r="D173" s="42">
        <f t="shared" si="35"/>
        <v>2.4371367000000002E-5</v>
      </c>
      <c r="E173" s="31">
        <f t="shared" si="36"/>
        <v>228.20703761513056</v>
      </c>
      <c r="F173" s="41">
        <v>0.33</v>
      </c>
      <c r="G173" s="31">
        <f t="shared" si="37"/>
        <v>282.6351068507463</v>
      </c>
      <c r="H173" s="31">
        <f t="shared" si="38"/>
        <v>54.428069235615737</v>
      </c>
      <c r="I173" s="34">
        <f t="shared" si="39"/>
        <v>131</v>
      </c>
    </row>
    <row r="174" spans="2:9" x14ac:dyDescent="0.4">
      <c r="B174">
        <v>132</v>
      </c>
      <c r="C174" s="40">
        <v>70000</v>
      </c>
      <c r="D174" s="42">
        <f t="shared" si="35"/>
        <v>2.4378324000000002E-5</v>
      </c>
      <c r="E174" s="31">
        <f t="shared" si="36"/>
        <v>226.62275499542829</v>
      </c>
      <c r="F174" s="41">
        <v>0.33</v>
      </c>
      <c r="G174" s="31">
        <f t="shared" si="37"/>
        <v>285.26277635820901</v>
      </c>
      <c r="H174" s="31">
        <f t="shared" si="38"/>
        <v>58.640021362780715</v>
      </c>
      <c r="I174" s="34">
        <f t="shared" si="39"/>
        <v>132</v>
      </c>
    </row>
    <row r="175" spans="2:9" x14ac:dyDescent="0.4">
      <c r="B175">
        <v>133</v>
      </c>
      <c r="C175" s="40">
        <v>70000</v>
      </c>
      <c r="D175" s="42">
        <f t="shared" si="35"/>
        <v>2.4385281000000003E-5</v>
      </c>
      <c r="E175" s="31">
        <f t="shared" si="36"/>
        <v>225.03056107428478</v>
      </c>
      <c r="F175" s="41">
        <v>0.33</v>
      </c>
      <c r="G175" s="31">
        <f t="shared" si="37"/>
        <v>287.89189956716427</v>
      </c>
      <c r="H175" s="31">
        <f t="shared" si="38"/>
        <v>62.861338492879497</v>
      </c>
      <c r="I175" s="34">
        <f t="shared" si="39"/>
        <v>133</v>
      </c>
    </row>
    <row r="176" spans="2:9" x14ac:dyDescent="0.4">
      <c r="B176">
        <v>134</v>
      </c>
      <c r="C176" s="40">
        <v>70000</v>
      </c>
      <c r="D176" s="42">
        <f t="shared" si="35"/>
        <v>2.4392238000000004E-5</v>
      </c>
      <c r="E176" s="31">
        <f t="shared" si="36"/>
        <v>223.43076235459398</v>
      </c>
      <c r="F176" s="41">
        <v>0.33</v>
      </c>
      <c r="G176" s="31">
        <f t="shared" si="37"/>
        <v>290.52247647761203</v>
      </c>
      <c r="H176" s="31">
        <f t="shared" si="38"/>
        <v>67.09171412301805</v>
      </c>
      <c r="I176" s="34">
        <f t="shared" si="39"/>
        <v>134</v>
      </c>
    </row>
    <row r="177" spans="2:9" x14ac:dyDescent="0.4">
      <c r="B177">
        <v>135</v>
      </c>
      <c r="C177" s="40">
        <v>70000</v>
      </c>
      <c r="D177" s="42">
        <f t="shared" si="35"/>
        <v>2.4399195000000001E-5</v>
      </c>
      <c r="E177" s="31">
        <f t="shared" si="36"/>
        <v>221.82366308022887</v>
      </c>
      <c r="F177" s="41">
        <v>0.33</v>
      </c>
      <c r="G177" s="31">
        <f t="shared" si="37"/>
        <v>293.15450708955228</v>
      </c>
      <c r="H177" s="31">
        <f t="shared" si="38"/>
        <v>71.330844009323414</v>
      </c>
      <c r="I177" s="34">
        <f t="shared" si="39"/>
        <v>135</v>
      </c>
    </row>
    <row r="178" spans="2:9" x14ac:dyDescent="0.4">
      <c r="B178">
        <v>136</v>
      </c>
      <c r="C178" s="40">
        <v>70000</v>
      </c>
      <c r="D178" s="42">
        <f t="shared" si="35"/>
        <v>2.4406152000000002E-5</v>
      </c>
      <c r="E178" s="31">
        <f t="shared" si="36"/>
        <v>220.20956523604099</v>
      </c>
      <c r="F178" s="41">
        <v>0.33</v>
      </c>
      <c r="G178" s="31">
        <f t="shared" si="37"/>
        <v>295.78799140298514</v>
      </c>
      <c r="H178" s="31">
        <f t="shared" si="38"/>
        <v>75.578426166944155</v>
      </c>
      <c r="I178" s="34">
        <f t="shared" si="39"/>
        <v>136</v>
      </c>
    </row>
    <row r="179" spans="2:9" x14ac:dyDescent="0.4">
      <c r="B179">
        <v>137</v>
      </c>
      <c r="C179" s="40">
        <v>70000</v>
      </c>
      <c r="D179" s="42">
        <f t="shared" si="35"/>
        <v>2.4413109000000003E-5</v>
      </c>
      <c r="E179" s="31">
        <f t="shared" si="36"/>
        <v>218.58876854786047</v>
      </c>
      <c r="F179" s="41">
        <v>0.33</v>
      </c>
      <c r="G179" s="31">
        <f t="shared" si="37"/>
        <v>298.42292941791055</v>
      </c>
      <c r="H179" s="31">
        <f t="shared" si="38"/>
        <v>79.834160870050084</v>
      </c>
      <c r="I179" s="34">
        <f t="shared" si="39"/>
        <v>137</v>
      </c>
    </row>
    <row r="180" spans="2:9" x14ac:dyDescent="0.4">
      <c r="B180">
        <v>138</v>
      </c>
      <c r="C180" s="40">
        <v>70000</v>
      </c>
      <c r="D180" s="42">
        <f t="shared" si="35"/>
        <v>2.4420066000000004E-5</v>
      </c>
      <c r="E180" s="31">
        <f t="shared" si="36"/>
        <v>216.96157048249637</v>
      </c>
      <c r="F180" s="41">
        <v>0.33</v>
      </c>
      <c r="G180" s="31">
        <f t="shared" si="37"/>
        <v>301.05932113432846</v>
      </c>
      <c r="H180" s="31">
        <f t="shared" si="38"/>
        <v>84.097750651832087</v>
      </c>
      <c r="I180" s="34">
        <f t="shared" si="39"/>
        <v>138</v>
      </c>
    </row>
    <row r="181" spans="2:9" x14ac:dyDescent="0.4">
      <c r="B181">
        <v>139</v>
      </c>
      <c r="C181" s="40">
        <v>70000</v>
      </c>
      <c r="D181" s="42">
        <f t="shared" si="35"/>
        <v>2.4427023000000001E-5</v>
      </c>
      <c r="E181" s="31">
        <f t="shared" si="36"/>
        <v>215.32826624773605</v>
      </c>
      <c r="F181" s="41">
        <v>0.33</v>
      </c>
      <c r="G181" s="31">
        <f t="shared" si="37"/>
        <v>303.69716655223885</v>
      </c>
      <c r="H181" s="31">
        <f t="shared" si="38"/>
        <v>88.368900304502802</v>
      </c>
      <c r="I181" s="34">
        <f t="shared" si="39"/>
        <v>139</v>
      </c>
    </row>
    <row r="182" spans="2:9" x14ac:dyDescent="0.4">
      <c r="B182">
        <v>140</v>
      </c>
      <c r="C182" s="40">
        <v>70000</v>
      </c>
      <c r="D182" s="42">
        <f t="shared" si="35"/>
        <v>2.4433980000000002E-5</v>
      </c>
      <c r="E182" s="31">
        <f t="shared" si="36"/>
        <v>213.68914879234586</v>
      </c>
      <c r="F182" s="41">
        <v>0.33</v>
      </c>
      <c r="G182" s="31">
        <f t="shared" si="37"/>
        <v>306.33646567164186</v>
      </c>
      <c r="H182" s="31">
        <f t="shared" si="38"/>
        <v>92.647316879296</v>
      </c>
      <c r="I182" s="34">
        <f t="shared" si="39"/>
        <v>140</v>
      </c>
    </row>
    <row r="183" spans="2:9" x14ac:dyDescent="0.4">
      <c r="B183">
        <v>141</v>
      </c>
      <c r="C183" s="40">
        <v>70000</v>
      </c>
      <c r="D183" s="42">
        <f t="shared" si="35"/>
        <v>2.4440937000000003E-5</v>
      </c>
      <c r="E183" s="31">
        <f t="shared" si="36"/>
        <v>212.04450880607089</v>
      </c>
      <c r="F183" s="41">
        <v>0.33</v>
      </c>
      <c r="G183" s="31">
        <f t="shared" si="37"/>
        <v>308.97721849253736</v>
      </c>
      <c r="H183" s="31">
        <f t="shared" si="38"/>
        <v>96.932709686466467</v>
      </c>
      <c r="I183" s="34">
        <f t="shared" si="39"/>
        <v>141</v>
      </c>
    </row>
    <row r="184" spans="2:9" x14ac:dyDescent="0.4">
      <c r="B184">
        <v>142</v>
      </c>
      <c r="C184" s="40">
        <v>70000</v>
      </c>
      <c r="D184" s="42">
        <f t="shared" si="35"/>
        <v>2.4447894000000004E-5</v>
      </c>
      <c r="E184" s="31">
        <f t="shared" si="36"/>
        <v>210.39463471963444</v>
      </c>
      <c r="F184" s="41">
        <v>0.33</v>
      </c>
      <c r="G184" s="31">
        <f t="shared" si="37"/>
        <v>311.61942501492547</v>
      </c>
      <c r="H184" s="31">
        <f t="shared" si="38"/>
        <v>101.22479029529103</v>
      </c>
      <c r="I184" s="34">
        <f t="shared" si="39"/>
        <v>142</v>
      </c>
    </row>
    <row r="185" spans="2:9" x14ac:dyDescent="0.4">
      <c r="B185">
        <v>143</v>
      </c>
      <c r="C185" s="40">
        <v>70000</v>
      </c>
      <c r="D185" s="42">
        <f t="shared" si="35"/>
        <v>2.4454851000000001E-5</v>
      </c>
      <c r="E185" s="31">
        <f t="shared" si="36"/>
        <v>208.73981270473905</v>
      </c>
      <c r="F185" s="41">
        <v>0.33</v>
      </c>
      <c r="G185" s="31">
        <f t="shared" si="37"/>
        <v>314.26308523880601</v>
      </c>
      <c r="H185" s="31">
        <f t="shared" si="38"/>
        <v>105.52327253406696</v>
      </c>
      <c r="I185" s="34">
        <f t="shared" si="39"/>
        <v>143</v>
      </c>
    </row>
    <row r="186" spans="2:9" x14ac:dyDescent="0.4">
      <c r="B186">
        <v>144</v>
      </c>
      <c r="C186" s="40">
        <v>70000</v>
      </c>
      <c r="D186" s="42">
        <f t="shared" si="35"/>
        <v>2.4461808000000002E-5</v>
      </c>
      <c r="E186" s="31">
        <f t="shared" si="36"/>
        <v>207.08032667406553</v>
      </c>
      <c r="F186" s="41">
        <v>0.33</v>
      </c>
      <c r="G186" s="31">
        <f t="shared" si="37"/>
        <v>316.90819916417917</v>
      </c>
      <c r="H186" s="31">
        <f t="shared" si="38"/>
        <v>109.82787249011363</v>
      </c>
      <c r="I186" s="34">
        <f t="shared" si="39"/>
        <v>144</v>
      </c>
    </row>
    <row r="187" spans="2:9" x14ac:dyDescent="0.4">
      <c r="B187">
        <v>145</v>
      </c>
      <c r="C187" s="40">
        <v>70000</v>
      </c>
      <c r="D187" s="42">
        <f t="shared" si="35"/>
        <v>2.4468765000000003E-5</v>
      </c>
      <c r="E187" s="31">
        <f t="shared" si="36"/>
        <v>205.41645828127378</v>
      </c>
      <c r="F187" s="41">
        <v>0.33</v>
      </c>
      <c r="G187" s="31">
        <f t="shared" si="37"/>
        <v>319.55476679104481</v>
      </c>
      <c r="H187" s="31">
        <f t="shared" si="38"/>
        <v>114.13830850977104</v>
      </c>
      <c r="I187" s="34">
        <f t="shared" si="39"/>
        <v>145</v>
      </c>
    </row>
    <row r="188" spans="2:9" x14ac:dyDescent="0.4">
      <c r="B188">
        <v>146</v>
      </c>
      <c r="C188" s="40">
        <v>70000</v>
      </c>
      <c r="D188" s="42">
        <f t="shared" si="35"/>
        <v>2.4475722000000004E-5</v>
      </c>
      <c r="E188" s="31">
        <f t="shared" si="36"/>
        <v>203.74848692100181</v>
      </c>
      <c r="F188" s="41">
        <v>0.33</v>
      </c>
      <c r="G188" s="31">
        <f t="shared" si="37"/>
        <v>322.20278811940307</v>
      </c>
      <c r="H188" s="31">
        <f t="shared" si="38"/>
        <v>118.45430119840125</v>
      </c>
      <c r="I188" s="34">
        <f t="shared" si="39"/>
        <v>146</v>
      </c>
    </row>
    <row r="189" spans="2:9" x14ac:dyDescent="0.4">
      <c r="B189">
        <v>147</v>
      </c>
      <c r="C189" s="40">
        <v>70000</v>
      </c>
      <c r="D189" s="42">
        <f t="shared" si="35"/>
        <v>2.4482679000000001E-5</v>
      </c>
      <c r="E189" s="31">
        <f t="shared" si="36"/>
        <v>202.07668972886694</v>
      </c>
      <c r="F189" s="41">
        <v>0.33</v>
      </c>
      <c r="G189" s="31">
        <f t="shared" si="37"/>
        <v>324.85226314925382</v>
      </c>
      <c r="H189" s="31">
        <f t="shared" si="38"/>
        <v>122.77557342038688</v>
      </c>
      <c r="I189" s="34">
        <f t="shared" si="39"/>
        <v>147</v>
      </c>
    </row>
    <row r="190" spans="2:9" x14ac:dyDescent="0.4">
      <c r="B190">
        <v>148</v>
      </c>
      <c r="C190" s="40">
        <v>70000</v>
      </c>
      <c r="D190" s="42">
        <f t="shared" si="35"/>
        <v>2.4489636000000002E-5</v>
      </c>
      <c r="E190" s="31">
        <f t="shared" si="36"/>
        <v>200.40134158146481</v>
      </c>
      <c r="F190" s="41">
        <v>0.33</v>
      </c>
      <c r="G190" s="31">
        <f t="shared" si="37"/>
        <v>327.50319188059711</v>
      </c>
      <c r="H190" s="31">
        <f t="shared" si="38"/>
        <v>127.10185029913231</v>
      </c>
      <c r="I190" s="34">
        <f t="shared" si="39"/>
        <v>148</v>
      </c>
    </row>
    <row r="191" spans="2:9" x14ac:dyDescent="0.4">
      <c r="B191">
        <v>149</v>
      </c>
      <c r="C191" s="40">
        <v>70000</v>
      </c>
      <c r="D191" s="42">
        <f t="shared" ref="D191:D254" si="40">6.957*10^-9*B191+2.346*10^-5</f>
        <v>2.4496593000000003E-5</v>
      </c>
      <c r="E191" s="31">
        <f t="shared" ref="E191:E254" si="41">($J$80*B191^4+$K$80*B191^3+$L$80*B191^2+$M$80*B191+$N$80)</f>
        <v>198.72271509636965</v>
      </c>
      <c r="F191" s="41">
        <v>0.33</v>
      </c>
      <c r="G191" s="31">
        <f t="shared" ref="G191:G254" si="42">C191*D191*(B191-$B$62)/(1-F191)</f>
        <v>330.15557431343291</v>
      </c>
      <c r="H191" s="31">
        <f t="shared" ref="H191:H254" si="43">IF(G191&gt;E191,G191-E191,0)</f>
        <v>131.43285921706325</v>
      </c>
      <c r="I191" s="34">
        <f t="shared" ref="I191:I254" si="44">IF(H191&gt;0,B191)</f>
        <v>149</v>
      </c>
    </row>
    <row r="192" spans="2:9" x14ac:dyDescent="0.4">
      <c r="B192">
        <v>150</v>
      </c>
      <c r="C192" s="40">
        <v>70000</v>
      </c>
      <c r="D192" s="42">
        <f t="shared" si="40"/>
        <v>2.4503550000000004E-5</v>
      </c>
      <c r="E192" s="31">
        <f t="shared" si="41"/>
        <v>197.04108063213476</v>
      </c>
      <c r="F192" s="41">
        <v>0.33</v>
      </c>
      <c r="G192" s="31">
        <f t="shared" si="42"/>
        <v>332.80941044776125</v>
      </c>
      <c r="H192" s="31">
        <f t="shared" si="43"/>
        <v>135.76832981562649</v>
      </c>
      <c r="I192" s="34">
        <f t="shared" si="44"/>
        <v>150</v>
      </c>
    </row>
    <row r="193" spans="2:9" x14ac:dyDescent="0.4">
      <c r="B193">
        <v>151</v>
      </c>
      <c r="C193" s="40">
        <v>70000</v>
      </c>
      <c r="D193" s="42">
        <f t="shared" si="40"/>
        <v>2.4510507000000001E-5</v>
      </c>
      <c r="E193" s="31">
        <f t="shared" si="41"/>
        <v>195.35670628829166</v>
      </c>
      <c r="F193" s="41">
        <v>0.33</v>
      </c>
      <c r="G193" s="31">
        <f t="shared" si="42"/>
        <v>335.46470028358215</v>
      </c>
      <c r="H193" s="31">
        <f t="shared" si="43"/>
        <v>140.10799399529049</v>
      </c>
      <c r="I193" s="34">
        <f t="shared" si="44"/>
        <v>151</v>
      </c>
    </row>
    <row r="194" spans="2:9" x14ac:dyDescent="0.4">
      <c r="B194">
        <v>152</v>
      </c>
      <c r="C194" s="40">
        <v>70000</v>
      </c>
      <c r="D194" s="42">
        <f t="shared" si="40"/>
        <v>2.4517464000000002E-5</v>
      </c>
      <c r="E194" s="31">
        <f t="shared" si="41"/>
        <v>193.66985790535097</v>
      </c>
      <c r="F194" s="41">
        <v>0.33</v>
      </c>
      <c r="G194" s="31">
        <f t="shared" si="42"/>
        <v>338.12144382089559</v>
      </c>
      <c r="H194" s="31">
        <f t="shared" si="43"/>
        <v>144.45158591554463</v>
      </c>
      <c r="I194" s="34">
        <f t="shared" si="44"/>
        <v>152</v>
      </c>
    </row>
    <row r="195" spans="2:9" x14ac:dyDescent="0.4">
      <c r="B195">
        <v>153</v>
      </c>
      <c r="C195" s="40">
        <v>70000</v>
      </c>
      <c r="D195" s="42">
        <f t="shared" si="40"/>
        <v>2.4524421000000003E-5</v>
      </c>
      <c r="E195" s="31">
        <f t="shared" si="41"/>
        <v>191.98079906480166</v>
      </c>
      <c r="F195" s="41">
        <v>0.33</v>
      </c>
      <c r="G195" s="31">
        <f t="shared" si="42"/>
        <v>340.77964105970159</v>
      </c>
      <c r="H195" s="31">
        <f t="shared" si="43"/>
        <v>148.79884199489993</v>
      </c>
      <c r="I195" s="34">
        <f t="shared" si="44"/>
        <v>153</v>
      </c>
    </row>
    <row r="196" spans="2:9" x14ac:dyDescent="0.4">
      <c r="B196">
        <v>154</v>
      </c>
      <c r="C196" s="40">
        <v>70000</v>
      </c>
      <c r="D196" s="42">
        <f t="shared" si="40"/>
        <v>2.4531378000000004E-5</v>
      </c>
      <c r="E196" s="31">
        <f t="shared" si="41"/>
        <v>190.28979108911153</v>
      </c>
      <c r="F196" s="41">
        <v>0.33</v>
      </c>
      <c r="G196" s="31">
        <f t="shared" si="42"/>
        <v>343.43929200000008</v>
      </c>
      <c r="H196" s="31">
        <f t="shared" si="43"/>
        <v>153.14950091088855</v>
      </c>
      <c r="I196" s="34">
        <f t="shared" si="44"/>
        <v>154</v>
      </c>
    </row>
    <row r="197" spans="2:9" x14ac:dyDescent="0.4">
      <c r="B197">
        <v>155</v>
      </c>
      <c r="C197" s="40">
        <v>70000</v>
      </c>
      <c r="D197" s="42">
        <f t="shared" si="40"/>
        <v>2.4538335000000001E-5</v>
      </c>
      <c r="E197" s="31">
        <f t="shared" si="41"/>
        <v>188.59709304172719</v>
      </c>
      <c r="F197" s="41">
        <v>0.33</v>
      </c>
      <c r="G197" s="31">
        <f t="shared" si="42"/>
        <v>346.10039664179112</v>
      </c>
      <c r="H197" s="31">
        <f t="shared" si="43"/>
        <v>157.50330360006393</v>
      </c>
      <c r="I197" s="34">
        <f t="shared" si="44"/>
        <v>155</v>
      </c>
    </row>
    <row r="198" spans="2:9" x14ac:dyDescent="0.4">
      <c r="B198">
        <v>156</v>
      </c>
      <c r="C198" s="40">
        <v>70000</v>
      </c>
      <c r="D198" s="42">
        <f t="shared" si="40"/>
        <v>2.4545292000000002E-5</v>
      </c>
      <c r="E198" s="31">
        <f t="shared" si="41"/>
        <v>186.90296172707366</v>
      </c>
      <c r="F198" s="41">
        <v>0.33</v>
      </c>
      <c r="G198" s="31">
        <f t="shared" si="42"/>
        <v>348.76295498507471</v>
      </c>
      <c r="H198" s="31">
        <f t="shared" si="43"/>
        <v>161.85999325800105</v>
      </c>
      <c r="I198" s="34">
        <f t="shared" si="44"/>
        <v>156</v>
      </c>
    </row>
    <row r="199" spans="2:9" x14ac:dyDescent="0.4">
      <c r="B199">
        <v>157</v>
      </c>
      <c r="C199" s="40">
        <v>70000</v>
      </c>
      <c r="D199" s="42">
        <f t="shared" si="40"/>
        <v>2.4552249000000003E-5</v>
      </c>
      <c r="E199" s="31">
        <f t="shared" si="41"/>
        <v>185.20765169055488</v>
      </c>
      <c r="F199" s="41">
        <v>0.33</v>
      </c>
      <c r="G199" s="31">
        <f t="shared" si="42"/>
        <v>351.4269670298508</v>
      </c>
      <c r="H199" s="31">
        <f t="shared" si="43"/>
        <v>166.21931533929592</v>
      </c>
      <c r="I199" s="34">
        <f t="shared" si="44"/>
        <v>157</v>
      </c>
    </row>
    <row r="200" spans="2:9" x14ac:dyDescent="0.4">
      <c r="B200">
        <v>158</v>
      </c>
      <c r="C200" s="40">
        <v>70000</v>
      </c>
      <c r="D200" s="42">
        <f t="shared" si="40"/>
        <v>2.4559206000000003E-5</v>
      </c>
      <c r="E200" s="31">
        <f t="shared" si="41"/>
        <v>183.51141521855322</v>
      </c>
      <c r="F200" s="41">
        <v>0.33</v>
      </c>
      <c r="G200" s="31">
        <f t="shared" si="42"/>
        <v>354.09243277611949</v>
      </c>
      <c r="H200" s="31">
        <f t="shared" si="43"/>
        <v>170.58101755756627</v>
      </c>
      <c r="I200" s="34">
        <f t="shared" si="44"/>
        <v>158</v>
      </c>
    </row>
    <row r="201" spans="2:9" x14ac:dyDescent="0.4">
      <c r="B201">
        <v>159</v>
      </c>
      <c r="C201" s="40">
        <v>70000</v>
      </c>
      <c r="D201" s="42">
        <f t="shared" si="40"/>
        <v>2.4566163000000001E-5</v>
      </c>
      <c r="E201" s="31">
        <f t="shared" si="41"/>
        <v>181.81450233843015</v>
      </c>
      <c r="F201" s="41">
        <v>0.33</v>
      </c>
      <c r="G201" s="31">
        <f t="shared" si="42"/>
        <v>356.75935222388063</v>
      </c>
      <c r="H201" s="31">
        <f t="shared" si="43"/>
        <v>174.94484988545048</v>
      </c>
      <c r="I201" s="34">
        <f t="shared" si="44"/>
        <v>159</v>
      </c>
    </row>
    <row r="202" spans="2:9" x14ac:dyDescent="0.4">
      <c r="B202">
        <v>160</v>
      </c>
      <c r="C202" s="40">
        <v>70000</v>
      </c>
      <c r="D202" s="42">
        <f t="shared" si="40"/>
        <v>2.4573120000000002E-5</v>
      </c>
      <c r="E202" s="31">
        <f t="shared" si="41"/>
        <v>180.11716081852529</v>
      </c>
      <c r="F202" s="41">
        <v>0.33</v>
      </c>
      <c r="G202" s="31">
        <f t="shared" si="42"/>
        <v>359.42772537313436</v>
      </c>
      <c r="H202" s="31">
        <f t="shared" si="43"/>
        <v>179.31056455460907</v>
      </c>
      <c r="I202" s="34">
        <f t="shared" si="44"/>
        <v>160</v>
      </c>
    </row>
    <row r="203" spans="2:9" x14ac:dyDescent="0.4">
      <c r="B203">
        <v>161</v>
      </c>
      <c r="C203" s="40">
        <v>70000</v>
      </c>
      <c r="D203" s="42">
        <f t="shared" si="40"/>
        <v>2.4580077000000002E-5</v>
      </c>
      <c r="E203" s="31">
        <f t="shared" si="41"/>
        <v>178.41963616815724</v>
      </c>
      <c r="F203" s="41">
        <v>0.33</v>
      </c>
      <c r="G203" s="31">
        <f t="shared" si="42"/>
        <v>362.09755222388071</v>
      </c>
      <c r="H203" s="31">
        <f t="shared" si="43"/>
        <v>183.67791605572347</v>
      </c>
      <c r="I203" s="34">
        <f t="shared" si="44"/>
        <v>161</v>
      </c>
    </row>
    <row r="204" spans="2:9" x14ac:dyDescent="0.4">
      <c r="B204">
        <v>162</v>
      </c>
      <c r="C204" s="40">
        <v>70000</v>
      </c>
      <c r="D204" s="42">
        <f t="shared" si="40"/>
        <v>2.4587034000000003E-5</v>
      </c>
      <c r="E204" s="31">
        <f t="shared" si="41"/>
        <v>176.72217163762343</v>
      </c>
      <c r="F204" s="41">
        <v>0.33</v>
      </c>
      <c r="G204" s="31">
        <f t="shared" si="42"/>
        <v>364.7688327761195</v>
      </c>
      <c r="H204" s="31">
        <f t="shared" si="43"/>
        <v>188.04666113849606</v>
      </c>
      <c r="I204" s="34">
        <f t="shared" si="44"/>
        <v>162</v>
      </c>
    </row>
    <row r="205" spans="2:9" x14ac:dyDescent="0.4">
      <c r="B205">
        <v>163</v>
      </c>
      <c r="C205" s="40">
        <v>70000</v>
      </c>
      <c r="D205" s="42">
        <f t="shared" si="40"/>
        <v>2.4593991000000004E-5</v>
      </c>
      <c r="E205" s="31">
        <f t="shared" si="41"/>
        <v>175.02500821819945</v>
      </c>
      <c r="F205" s="41">
        <v>0.33</v>
      </c>
      <c r="G205" s="31">
        <f t="shared" si="42"/>
        <v>367.44156702985089</v>
      </c>
      <c r="H205" s="31">
        <f t="shared" si="43"/>
        <v>192.41655881165144</v>
      </c>
      <c r="I205" s="34">
        <f t="shared" si="44"/>
        <v>163</v>
      </c>
    </row>
    <row r="206" spans="2:9" x14ac:dyDescent="0.4">
      <c r="B206">
        <v>164</v>
      </c>
      <c r="C206" s="40">
        <v>70000</v>
      </c>
      <c r="D206" s="42">
        <f t="shared" si="40"/>
        <v>2.4600948000000002E-5</v>
      </c>
      <c r="E206" s="31">
        <f t="shared" si="41"/>
        <v>173.32838464214018</v>
      </c>
      <c r="F206" s="41">
        <v>0.33</v>
      </c>
      <c r="G206" s="31">
        <f t="shared" si="42"/>
        <v>370.11575498507466</v>
      </c>
      <c r="H206" s="31">
        <f t="shared" si="43"/>
        <v>196.78737034293448</v>
      </c>
      <c r="I206" s="34">
        <f t="shared" si="44"/>
        <v>164</v>
      </c>
    </row>
    <row r="207" spans="2:9" x14ac:dyDescent="0.4">
      <c r="B207">
        <v>165</v>
      </c>
      <c r="C207" s="40">
        <v>70000</v>
      </c>
      <c r="D207" s="42">
        <f t="shared" si="40"/>
        <v>2.4607905000000002E-5</v>
      </c>
      <c r="E207" s="31">
        <f t="shared" si="41"/>
        <v>171.63253738267889</v>
      </c>
      <c r="F207" s="41">
        <v>0.33</v>
      </c>
      <c r="G207" s="31">
        <f t="shared" si="42"/>
        <v>372.7913966417911</v>
      </c>
      <c r="H207" s="31">
        <f t="shared" si="43"/>
        <v>201.15885925911221</v>
      </c>
      <c r="I207" s="34">
        <f t="shared" si="44"/>
        <v>165</v>
      </c>
    </row>
    <row r="208" spans="2:9" x14ac:dyDescent="0.4">
      <c r="B208">
        <v>166</v>
      </c>
      <c r="C208" s="40">
        <v>70000</v>
      </c>
      <c r="D208" s="42">
        <f t="shared" si="40"/>
        <v>2.4614862000000003E-5</v>
      </c>
      <c r="E208" s="31">
        <f t="shared" si="41"/>
        <v>169.93770065402725</v>
      </c>
      <c r="F208" s="41">
        <v>0.33</v>
      </c>
      <c r="G208" s="31">
        <f t="shared" si="42"/>
        <v>375.46849200000008</v>
      </c>
      <c r="H208" s="31">
        <f t="shared" si="43"/>
        <v>205.53079134597283</v>
      </c>
      <c r="I208" s="34">
        <f t="shared" si="44"/>
        <v>166</v>
      </c>
    </row>
    <row r="209" spans="2:9" x14ac:dyDescent="0.4">
      <c r="B209">
        <v>167</v>
      </c>
      <c r="C209" s="40">
        <v>70000</v>
      </c>
      <c r="D209" s="42">
        <f t="shared" si="40"/>
        <v>2.4621819000000004E-5</v>
      </c>
      <c r="E209" s="31">
        <f t="shared" si="41"/>
        <v>168.24410641137638</v>
      </c>
      <c r="F209" s="41">
        <v>0.33</v>
      </c>
      <c r="G209" s="31">
        <f t="shared" si="42"/>
        <v>378.14704105970162</v>
      </c>
      <c r="H209" s="31">
        <f t="shared" si="43"/>
        <v>209.90293464832524</v>
      </c>
      <c r="I209" s="34">
        <f t="shared" si="44"/>
        <v>167</v>
      </c>
    </row>
    <row r="210" spans="2:9" x14ac:dyDescent="0.4">
      <c r="B210">
        <v>168</v>
      </c>
      <c r="C210" s="40">
        <v>70000</v>
      </c>
      <c r="D210" s="42">
        <f t="shared" si="40"/>
        <v>2.4628776000000001E-5</v>
      </c>
      <c r="E210" s="31">
        <f t="shared" si="41"/>
        <v>166.55198435089534</v>
      </c>
      <c r="F210" s="41">
        <v>0.33</v>
      </c>
      <c r="G210" s="31">
        <f t="shared" si="42"/>
        <v>380.8270438208956</v>
      </c>
      <c r="H210" s="31">
        <f t="shared" si="43"/>
        <v>214.27505947000026</v>
      </c>
      <c r="I210" s="34">
        <f t="shared" si="44"/>
        <v>168</v>
      </c>
    </row>
    <row r="211" spans="2:9" x14ac:dyDescent="0.4">
      <c r="B211">
        <v>169</v>
      </c>
      <c r="C211" s="40">
        <v>70000</v>
      </c>
      <c r="D211" s="42">
        <f t="shared" si="40"/>
        <v>2.4635733000000002E-5</v>
      </c>
      <c r="E211" s="31">
        <f t="shared" si="41"/>
        <v>164.86156190973219</v>
      </c>
      <c r="F211" s="41">
        <v>0.33</v>
      </c>
      <c r="G211" s="31">
        <f t="shared" si="42"/>
        <v>383.50850028358218</v>
      </c>
      <c r="H211" s="31">
        <f t="shared" si="43"/>
        <v>218.64693837384999</v>
      </c>
      <c r="I211" s="34">
        <f t="shared" si="44"/>
        <v>169</v>
      </c>
    </row>
    <row r="212" spans="2:9" x14ac:dyDescent="0.4">
      <c r="B212">
        <v>170</v>
      </c>
      <c r="C212" s="40">
        <v>70000</v>
      </c>
      <c r="D212" s="42">
        <f t="shared" si="40"/>
        <v>2.4642690000000003E-5</v>
      </c>
      <c r="E212" s="31">
        <f t="shared" si="41"/>
        <v>163.17306426601368</v>
      </c>
      <c r="F212" s="41">
        <v>0.33</v>
      </c>
      <c r="G212" s="31">
        <f t="shared" si="42"/>
        <v>386.19141044776126</v>
      </c>
      <c r="H212" s="31">
        <f t="shared" si="43"/>
        <v>223.01834618174757</v>
      </c>
      <c r="I212" s="34">
        <f t="shared" si="44"/>
        <v>170</v>
      </c>
    </row>
    <row r="213" spans="2:9" x14ac:dyDescent="0.4">
      <c r="B213">
        <v>171</v>
      </c>
      <c r="C213" s="40">
        <v>70000</v>
      </c>
      <c r="D213" s="42">
        <f t="shared" si="40"/>
        <v>2.4649647000000004E-5</v>
      </c>
      <c r="E213" s="31">
        <f t="shared" si="41"/>
        <v>161.48671433884505</v>
      </c>
      <c r="F213" s="41">
        <v>0.33</v>
      </c>
      <c r="G213" s="31">
        <f t="shared" si="42"/>
        <v>388.87577431343294</v>
      </c>
      <c r="H213" s="31">
        <f t="shared" si="43"/>
        <v>227.38905997458789</v>
      </c>
      <c r="I213" s="34">
        <f t="shared" si="44"/>
        <v>171</v>
      </c>
    </row>
    <row r="214" spans="2:9" x14ac:dyDescent="0.4">
      <c r="B214">
        <v>172</v>
      </c>
      <c r="C214" s="40">
        <v>70000</v>
      </c>
      <c r="D214" s="42">
        <f t="shared" si="40"/>
        <v>2.4656604000000001E-5</v>
      </c>
      <c r="E214" s="31">
        <f t="shared" si="41"/>
        <v>159.80273278831038</v>
      </c>
      <c r="F214" s="41">
        <v>0.33</v>
      </c>
      <c r="G214" s="31">
        <f t="shared" si="42"/>
        <v>391.56159188059706</v>
      </c>
      <c r="H214" s="31">
        <f t="shared" si="43"/>
        <v>231.75885909228668</v>
      </c>
      <c r="I214" s="34">
        <f t="shared" si="44"/>
        <v>172</v>
      </c>
    </row>
    <row r="215" spans="2:9" x14ac:dyDescent="0.4">
      <c r="B215">
        <v>173</v>
      </c>
      <c r="C215" s="40">
        <v>70000</v>
      </c>
      <c r="D215" s="42">
        <f t="shared" si="40"/>
        <v>2.4663561000000002E-5</v>
      </c>
      <c r="E215" s="31">
        <f t="shared" si="41"/>
        <v>158.12133801547253</v>
      </c>
      <c r="F215" s="41">
        <v>0.33</v>
      </c>
      <c r="G215" s="31">
        <f t="shared" si="42"/>
        <v>394.24886314925385</v>
      </c>
      <c r="H215" s="31">
        <f t="shared" si="43"/>
        <v>236.12752513378132</v>
      </c>
      <c r="I215" s="34">
        <f t="shared" si="44"/>
        <v>173</v>
      </c>
    </row>
    <row r="216" spans="2:9" x14ac:dyDescent="0.4">
      <c r="B216">
        <v>174</v>
      </c>
      <c r="C216" s="40">
        <v>70000</v>
      </c>
      <c r="D216" s="42">
        <f t="shared" si="40"/>
        <v>2.4670518000000003E-5</v>
      </c>
      <c r="E216" s="31">
        <f t="shared" si="41"/>
        <v>156.44274616237277</v>
      </c>
      <c r="F216" s="41">
        <v>0.33</v>
      </c>
      <c r="G216" s="31">
        <f t="shared" si="42"/>
        <v>396.93758811940313</v>
      </c>
      <c r="H216" s="31">
        <f t="shared" si="43"/>
        <v>240.49484195703036</v>
      </c>
      <c r="I216" s="34">
        <f t="shared" si="44"/>
        <v>174</v>
      </c>
    </row>
    <row r="217" spans="2:9" x14ac:dyDescent="0.4">
      <c r="B217">
        <v>175</v>
      </c>
      <c r="C217" s="40">
        <v>70000</v>
      </c>
      <c r="D217" s="42">
        <f t="shared" si="40"/>
        <v>2.4677475000000004E-5</v>
      </c>
      <c r="E217" s="31">
        <f t="shared" si="41"/>
        <v>154.76717111203135</v>
      </c>
      <c r="F217" s="41">
        <v>0.33</v>
      </c>
      <c r="G217" s="31">
        <f t="shared" si="42"/>
        <v>399.62776679104485</v>
      </c>
      <c r="H217" s="31">
        <f t="shared" si="43"/>
        <v>244.8605956790135</v>
      </c>
      <c r="I217" s="34">
        <f t="shared" si="44"/>
        <v>175</v>
      </c>
    </row>
    <row r="218" spans="2:9" x14ac:dyDescent="0.4">
      <c r="B218">
        <v>176</v>
      </c>
      <c r="C218" s="40">
        <v>70000</v>
      </c>
      <c r="D218" s="42">
        <f t="shared" si="40"/>
        <v>2.4684432000000001E-5</v>
      </c>
      <c r="E218" s="31">
        <f t="shared" si="41"/>
        <v>153.09482448844716</v>
      </c>
      <c r="F218" s="41">
        <v>0.33</v>
      </c>
      <c r="G218" s="31">
        <f t="shared" si="42"/>
        <v>402.31939916417923</v>
      </c>
      <c r="H218" s="31">
        <f t="shared" si="43"/>
        <v>249.22457467573207</v>
      </c>
      <c r="I218" s="34">
        <f t="shared" si="44"/>
        <v>176</v>
      </c>
    </row>
    <row r="219" spans="2:9" x14ac:dyDescent="0.4">
      <c r="B219">
        <v>177</v>
      </c>
      <c r="C219" s="40">
        <v>70000</v>
      </c>
      <c r="D219" s="42">
        <f t="shared" si="40"/>
        <v>2.4691389000000002E-5</v>
      </c>
      <c r="E219" s="31">
        <f t="shared" si="41"/>
        <v>151.42591565659717</v>
      </c>
      <c r="F219" s="41">
        <v>0.33</v>
      </c>
      <c r="G219" s="31">
        <f t="shared" si="42"/>
        <v>405.01248523880605</v>
      </c>
      <c r="H219" s="31">
        <f t="shared" si="43"/>
        <v>253.58656958220888</v>
      </c>
      <c r="I219" s="34">
        <f t="shared" si="44"/>
        <v>177</v>
      </c>
    </row>
    <row r="220" spans="2:9" x14ac:dyDescent="0.4">
      <c r="B220">
        <v>178</v>
      </c>
      <c r="C220" s="40">
        <v>70000</v>
      </c>
      <c r="D220" s="42">
        <f t="shared" si="40"/>
        <v>2.4698346000000003E-5</v>
      </c>
      <c r="E220" s="31">
        <f t="shared" si="41"/>
        <v>149.76065172243779</v>
      </c>
      <c r="F220" s="41">
        <v>0.33</v>
      </c>
      <c r="G220" s="31">
        <f t="shared" si="42"/>
        <v>407.70702501492548</v>
      </c>
      <c r="H220" s="31">
        <f t="shared" si="43"/>
        <v>257.94637329248769</v>
      </c>
      <c r="I220" s="34">
        <f t="shared" si="44"/>
        <v>178</v>
      </c>
    </row>
    <row r="221" spans="2:9" x14ac:dyDescent="0.4">
      <c r="B221">
        <v>179</v>
      </c>
      <c r="C221" s="40">
        <v>70000</v>
      </c>
      <c r="D221" s="42">
        <f t="shared" si="40"/>
        <v>2.4705303000000004E-5</v>
      </c>
      <c r="E221" s="31">
        <f t="shared" si="41"/>
        <v>148.09923753290417</v>
      </c>
      <c r="F221" s="41">
        <v>0.33</v>
      </c>
      <c r="G221" s="31">
        <f t="shared" si="42"/>
        <v>410.40301849253746</v>
      </c>
      <c r="H221" s="31">
        <f t="shared" si="43"/>
        <v>262.30378095963329</v>
      </c>
      <c r="I221" s="34">
        <f t="shared" si="44"/>
        <v>179</v>
      </c>
    </row>
    <row r="222" spans="2:9" x14ac:dyDescent="0.4">
      <c r="B222">
        <v>180</v>
      </c>
      <c r="C222" s="40">
        <v>70000</v>
      </c>
      <c r="D222" s="42">
        <f t="shared" si="40"/>
        <v>2.4712260000000001E-5</v>
      </c>
      <c r="E222" s="31">
        <f t="shared" si="41"/>
        <v>146.44187567590956</v>
      </c>
      <c r="F222" s="41">
        <v>0.33</v>
      </c>
      <c r="G222" s="31">
        <f t="shared" si="42"/>
        <v>413.10046567164181</v>
      </c>
      <c r="H222" s="31">
        <f t="shared" si="43"/>
        <v>266.65858999573226</v>
      </c>
      <c r="I222" s="34">
        <f t="shared" si="44"/>
        <v>180</v>
      </c>
    </row>
    <row r="223" spans="2:9" x14ac:dyDescent="0.4">
      <c r="B223">
        <v>181</v>
      </c>
      <c r="C223" s="40">
        <v>70000</v>
      </c>
      <c r="D223" s="42">
        <f t="shared" si="40"/>
        <v>2.4719217000000002E-5</v>
      </c>
      <c r="E223" s="31">
        <f t="shared" si="41"/>
        <v>144.78876648034594</v>
      </c>
      <c r="F223" s="41">
        <v>0.33</v>
      </c>
      <c r="G223" s="31">
        <f t="shared" si="42"/>
        <v>415.79936655223889</v>
      </c>
      <c r="H223" s="31">
        <f t="shared" si="43"/>
        <v>271.01060007189295</v>
      </c>
      <c r="I223" s="34">
        <f t="shared" si="44"/>
        <v>181</v>
      </c>
    </row>
    <row r="224" spans="2:9" x14ac:dyDescent="0.4">
      <c r="B224">
        <v>182</v>
      </c>
      <c r="C224" s="40">
        <v>70000</v>
      </c>
      <c r="D224" s="42">
        <f t="shared" si="40"/>
        <v>2.4726174000000003E-5</v>
      </c>
      <c r="E224" s="31">
        <f t="shared" si="41"/>
        <v>143.14010801608441</v>
      </c>
      <c r="F224" s="41">
        <v>0.33</v>
      </c>
      <c r="G224" s="31">
        <f t="shared" si="42"/>
        <v>418.49972113432841</v>
      </c>
      <c r="H224" s="31">
        <f t="shared" si="43"/>
        <v>275.359613118244</v>
      </c>
      <c r="I224" s="34">
        <f t="shared" si="44"/>
        <v>182</v>
      </c>
    </row>
    <row r="225" spans="2:9" x14ac:dyDescent="0.4">
      <c r="B225">
        <v>183</v>
      </c>
      <c r="C225" s="40">
        <v>70000</v>
      </c>
      <c r="D225" s="42">
        <f t="shared" si="40"/>
        <v>2.4733131000000004E-5</v>
      </c>
      <c r="E225" s="31">
        <f t="shared" si="41"/>
        <v>141.49609609397447</v>
      </c>
      <c r="F225" s="41">
        <v>0.33</v>
      </c>
      <c r="G225" s="31">
        <f t="shared" si="42"/>
        <v>421.20152941791054</v>
      </c>
      <c r="H225" s="31">
        <f t="shared" si="43"/>
        <v>279.70543332393606</v>
      </c>
      <c r="I225" s="34">
        <f t="shared" si="44"/>
        <v>183</v>
      </c>
    </row>
    <row r="226" spans="2:9" x14ac:dyDescent="0.4">
      <c r="B226">
        <v>184</v>
      </c>
      <c r="C226" s="40">
        <v>70000</v>
      </c>
      <c r="D226" s="42">
        <f t="shared" si="40"/>
        <v>2.4740088000000001E-5</v>
      </c>
      <c r="E226" s="31">
        <f t="shared" si="41"/>
        <v>139.85692426584461</v>
      </c>
      <c r="F226" s="41">
        <v>0.33</v>
      </c>
      <c r="G226" s="31">
        <f t="shared" si="42"/>
        <v>423.90479140298515</v>
      </c>
      <c r="H226" s="31">
        <f t="shared" si="43"/>
        <v>284.04786713714054</v>
      </c>
      <c r="I226" s="34">
        <f t="shared" si="44"/>
        <v>184</v>
      </c>
    </row>
    <row r="227" spans="2:9" x14ac:dyDescent="0.4">
      <c r="B227">
        <v>185</v>
      </c>
      <c r="C227" s="40">
        <v>70000</v>
      </c>
      <c r="D227" s="42">
        <f t="shared" si="40"/>
        <v>2.4747045000000002E-5</v>
      </c>
      <c r="E227" s="31">
        <f t="shared" si="41"/>
        <v>138.22278382450116</v>
      </c>
      <c r="F227" s="41">
        <v>0.33</v>
      </c>
      <c r="G227" s="31">
        <f t="shared" si="42"/>
        <v>426.60950708955232</v>
      </c>
      <c r="H227" s="31">
        <f t="shared" si="43"/>
        <v>288.38672326505116</v>
      </c>
      <c r="I227" s="34">
        <f t="shared" si="44"/>
        <v>185</v>
      </c>
    </row>
    <row r="228" spans="2:9" x14ac:dyDescent="0.4">
      <c r="B228">
        <v>186</v>
      </c>
      <c r="C228" s="40">
        <v>70000</v>
      </c>
      <c r="D228" s="42">
        <f t="shared" si="40"/>
        <v>2.4754002000000003E-5</v>
      </c>
      <c r="E228" s="31">
        <f t="shared" si="41"/>
        <v>136.59386380373013</v>
      </c>
      <c r="F228" s="41">
        <v>0.33</v>
      </c>
      <c r="G228" s="31">
        <f t="shared" si="42"/>
        <v>429.31567647761204</v>
      </c>
      <c r="H228" s="31">
        <f t="shared" si="43"/>
        <v>292.72181267388191</v>
      </c>
      <c r="I228" s="34">
        <f t="shared" si="44"/>
        <v>186</v>
      </c>
    </row>
    <row r="229" spans="2:9" x14ac:dyDescent="0.4">
      <c r="B229">
        <v>187</v>
      </c>
      <c r="C229" s="40">
        <v>70000</v>
      </c>
      <c r="D229" s="42">
        <f t="shared" si="40"/>
        <v>2.4760959000000003E-5</v>
      </c>
      <c r="E229" s="31">
        <f t="shared" si="41"/>
        <v>134.97035097829581</v>
      </c>
      <c r="F229" s="41">
        <v>0.33</v>
      </c>
      <c r="G229" s="31">
        <f t="shared" si="42"/>
        <v>432.02329956716426</v>
      </c>
      <c r="H229" s="31">
        <f t="shared" si="43"/>
        <v>297.05294858886845</v>
      </c>
      <c r="I229" s="34">
        <f t="shared" si="44"/>
        <v>187</v>
      </c>
    </row>
    <row r="230" spans="2:9" x14ac:dyDescent="0.4">
      <c r="B230">
        <v>188</v>
      </c>
      <c r="C230" s="40">
        <v>70000</v>
      </c>
      <c r="D230" s="42">
        <f t="shared" si="40"/>
        <v>2.4767916000000001E-5</v>
      </c>
      <c r="E230" s="31">
        <f t="shared" si="41"/>
        <v>133.35242986394115</v>
      </c>
      <c r="F230" s="41">
        <v>0.33</v>
      </c>
      <c r="G230" s="31">
        <f t="shared" si="42"/>
        <v>434.73237635820902</v>
      </c>
      <c r="H230" s="31">
        <f t="shared" si="43"/>
        <v>301.37994649426787</v>
      </c>
      <c r="I230" s="34">
        <f t="shared" si="44"/>
        <v>188</v>
      </c>
    </row>
    <row r="231" spans="2:9" x14ac:dyDescent="0.4">
      <c r="B231">
        <v>189</v>
      </c>
      <c r="C231" s="40">
        <v>70000</v>
      </c>
      <c r="D231" s="42">
        <f t="shared" si="40"/>
        <v>2.4774873000000002E-5</v>
      </c>
      <c r="E231" s="31">
        <f t="shared" si="41"/>
        <v>131.74028271738763</v>
      </c>
      <c r="F231" s="41">
        <v>0.33</v>
      </c>
      <c r="G231" s="31">
        <f t="shared" si="42"/>
        <v>437.44290685074634</v>
      </c>
      <c r="H231" s="31">
        <f t="shared" si="43"/>
        <v>305.70262413335871</v>
      </c>
      <c r="I231" s="34">
        <f t="shared" si="44"/>
        <v>189</v>
      </c>
    </row>
    <row r="232" spans="2:9" x14ac:dyDescent="0.4">
      <c r="B232">
        <v>190</v>
      </c>
      <c r="C232" s="40">
        <v>70000</v>
      </c>
      <c r="D232" s="42">
        <f t="shared" si="40"/>
        <v>2.4781830000000003E-5</v>
      </c>
      <c r="E232" s="31">
        <f t="shared" si="41"/>
        <v>130.13408953633569</v>
      </c>
      <c r="F232" s="41">
        <v>0.33</v>
      </c>
      <c r="G232" s="31">
        <f t="shared" si="42"/>
        <v>440.15489104477615</v>
      </c>
      <c r="H232" s="31">
        <f t="shared" si="43"/>
        <v>310.02080150844046</v>
      </c>
      <c r="I232" s="34">
        <f t="shared" si="44"/>
        <v>190</v>
      </c>
    </row>
    <row r="233" spans="2:9" x14ac:dyDescent="0.4">
      <c r="B233">
        <v>191</v>
      </c>
      <c r="C233" s="40">
        <v>70000</v>
      </c>
      <c r="D233" s="42">
        <f t="shared" si="40"/>
        <v>2.4788787000000003E-5</v>
      </c>
      <c r="E233" s="31">
        <f t="shared" si="41"/>
        <v>128.53402805946422</v>
      </c>
      <c r="F233" s="41">
        <v>0.33</v>
      </c>
      <c r="G233" s="31">
        <f t="shared" si="42"/>
        <v>442.86832894029862</v>
      </c>
      <c r="H233" s="31">
        <f t="shared" si="43"/>
        <v>314.33430088083441</v>
      </c>
      <c r="I233" s="34">
        <f t="shared" si="44"/>
        <v>191</v>
      </c>
    </row>
    <row r="234" spans="2:9" x14ac:dyDescent="0.4">
      <c r="B234">
        <v>192</v>
      </c>
      <c r="C234" s="40">
        <v>70000</v>
      </c>
      <c r="D234" s="42">
        <f t="shared" si="40"/>
        <v>2.4795744000000004E-5</v>
      </c>
      <c r="E234" s="31">
        <f t="shared" si="41"/>
        <v>126.94027376643106</v>
      </c>
      <c r="F234" s="41">
        <v>0.33</v>
      </c>
      <c r="G234" s="31">
        <f t="shared" si="42"/>
        <v>445.58322053731354</v>
      </c>
      <c r="H234" s="31">
        <f t="shared" si="43"/>
        <v>318.64294677088247</v>
      </c>
      <c r="I234" s="34">
        <f t="shared" si="44"/>
        <v>192</v>
      </c>
    </row>
    <row r="235" spans="2:9" x14ac:dyDescent="0.4">
      <c r="B235">
        <v>193</v>
      </c>
      <c r="C235" s="40">
        <v>70000</v>
      </c>
      <c r="D235" s="42">
        <f t="shared" si="40"/>
        <v>2.4802701000000002E-5</v>
      </c>
      <c r="E235" s="31">
        <f t="shared" si="41"/>
        <v>125.35299987787226</v>
      </c>
      <c r="F235" s="41">
        <v>0.33</v>
      </c>
      <c r="G235" s="31">
        <f t="shared" si="42"/>
        <v>448.29956583582094</v>
      </c>
      <c r="H235" s="31">
        <f t="shared" si="43"/>
        <v>322.94656595794868</v>
      </c>
      <c r="I235" s="34">
        <f t="shared" si="44"/>
        <v>193</v>
      </c>
    </row>
    <row r="236" spans="2:9" x14ac:dyDescent="0.4">
      <c r="B236">
        <v>194</v>
      </c>
      <c r="C236" s="40">
        <v>70000</v>
      </c>
      <c r="D236" s="42">
        <f t="shared" si="40"/>
        <v>2.4809658000000002E-5</v>
      </c>
      <c r="E236" s="31">
        <f t="shared" si="41"/>
        <v>123.77237735540342</v>
      </c>
      <c r="F236" s="41">
        <v>0.33</v>
      </c>
      <c r="G236" s="31">
        <f t="shared" si="42"/>
        <v>451.01736483582101</v>
      </c>
      <c r="H236" s="31">
        <f t="shared" si="43"/>
        <v>327.24498748041759</v>
      </c>
      <c r="I236" s="34">
        <f t="shared" si="44"/>
        <v>194</v>
      </c>
    </row>
    <row r="237" spans="2:9" x14ac:dyDescent="0.4">
      <c r="B237">
        <v>195</v>
      </c>
      <c r="C237" s="40">
        <v>70000</v>
      </c>
      <c r="D237" s="42">
        <f t="shared" si="40"/>
        <v>2.4816615000000003E-5</v>
      </c>
      <c r="E237" s="31">
        <f t="shared" si="41"/>
        <v>122.19857490161786</v>
      </c>
      <c r="F237" s="41">
        <v>0.33</v>
      </c>
      <c r="G237" s="31">
        <f t="shared" si="42"/>
        <v>453.73661753731352</v>
      </c>
      <c r="H237" s="31">
        <f t="shared" si="43"/>
        <v>331.53804263569566</v>
      </c>
      <c r="I237" s="34">
        <f t="shared" si="44"/>
        <v>195</v>
      </c>
    </row>
    <row r="238" spans="2:9" x14ac:dyDescent="0.4">
      <c r="B238">
        <v>196</v>
      </c>
      <c r="C238" s="40">
        <v>70000</v>
      </c>
      <c r="D238" s="42">
        <f t="shared" si="40"/>
        <v>2.4823572000000001E-5</v>
      </c>
      <c r="E238" s="31">
        <f t="shared" si="41"/>
        <v>120.63175896008789</v>
      </c>
      <c r="F238" s="41">
        <v>0.33</v>
      </c>
      <c r="G238" s="31">
        <f t="shared" si="42"/>
        <v>456.45732394029864</v>
      </c>
      <c r="H238" s="31">
        <f t="shared" si="43"/>
        <v>335.82556498021074</v>
      </c>
      <c r="I238" s="34">
        <f t="shared" si="44"/>
        <v>196</v>
      </c>
    </row>
    <row r="239" spans="2:9" x14ac:dyDescent="0.4">
      <c r="B239">
        <v>197</v>
      </c>
      <c r="C239" s="40">
        <v>70000</v>
      </c>
      <c r="D239" s="42">
        <f t="shared" si="40"/>
        <v>2.4830529000000002E-5</v>
      </c>
      <c r="E239" s="31">
        <f t="shared" si="41"/>
        <v>119.07209371536493</v>
      </c>
      <c r="F239" s="41">
        <v>0.33</v>
      </c>
      <c r="G239" s="31">
        <f t="shared" si="42"/>
        <v>459.17948404477625</v>
      </c>
      <c r="H239" s="31">
        <f t="shared" si="43"/>
        <v>340.10739032941132</v>
      </c>
      <c r="I239" s="34">
        <f t="shared" si="44"/>
        <v>197</v>
      </c>
    </row>
    <row r="240" spans="2:9" x14ac:dyDescent="0.4">
      <c r="B240">
        <v>198</v>
      </c>
      <c r="C240" s="40">
        <v>70000</v>
      </c>
      <c r="D240" s="42">
        <f t="shared" si="40"/>
        <v>2.4837486000000002E-5</v>
      </c>
      <c r="E240" s="31">
        <f t="shared" si="41"/>
        <v>117.51974109297879</v>
      </c>
      <c r="F240" s="41">
        <v>0.33</v>
      </c>
      <c r="G240" s="31">
        <f t="shared" si="42"/>
        <v>461.90309785074641</v>
      </c>
      <c r="H240" s="31">
        <f t="shared" si="43"/>
        <v>344.38335675776761</v>
      </c>
      <c r="I240" s="34">
        <f t="shared" si="44"/>
        <v>198</v>
      </c>
    </row>
    <row r="241" spans="2:9" x14ac:dyDescent="0.4">
      <c r="B241">
        <v>199</v>
      </c>
      <c r="C241" s="40">
        <v>70000</v>
      </c>
      <c r="D241" s="42">
        <f t="shared" si="40"/>
        <v>2.4844443000000003E-5</v>
      </c>
      <c r="E241" s="31">
        <f t="shared" si="41"/>
        <v>115.97486075943738</v>
      </c>
      <c r="F241" s="41">
        <v>0.33</v>
      </c>
      <c r="G241" s="31">
        <f t="shared" si="42"/>
        <v>464.62816535820906</v>
      </c>
      <c r="H241" s="31">
        <f t="shared" si="43"/>
        <v>348.65330459877168</v>
      </c>
      <c r="I241" s="34">
        <f t="shared" si="44"/>
        <v>199</v>
      </c>
    </row>
    <row r="242" spans="2:9" x14ac:dyDescent="0.4">
      <c r="B242">
        <v>200</v>
      </c>
      <c r="C242" s="40">
        <v>70000</v>
      </c>
      <c r="D242" s="42">
        <f t="shared" si="40"/>
        <v>2.4851400000000004E-5</v>
      </c>
      <c r="E242" s="31">
        <f t="shared" si="41"/>
        <v>114.43761012222859</v>
      </c>
      <c r="F242" s="41">
        <v>0.33</v>
      </c>
      <c r="G242" s="31">
        <f t="shared" si="42"/>
        <v>467.35468656716426</v>
      </c>
      <c r="H242" s="31">
        <f t="shared" si="43"/>
        <v>352.91707644493567</v>
      </c>
      <c r="I242" s="34">
        <f t="shared" si="44"/>
        <v>200</v>
      </c>
    </row>
    <row r="243" spans="2:9" x14ac:dyDescent="0.4">
      <c r="B243">
        <v>201</v>
      </c>
      <c r="C243" s="40">
        <v>70000</v>
      </c>
      <c r="D243" s="42">
        <f t="shared" si="40"/>
        <v>2.4858357000000001E-5</v>
      </c>
      <c r="E243" s="31">
        <f t="shared" si="41"/>
        <v>112.9081443298175</v>
      </c>
      <c r="F243" s="41">
        <v>0.33</v>
      </c>
      <c r="G243" s="31">
        <f t="shared" si="42"/>
        <v>470.08266147761202</v>
      </c>
      <c r="H243" s="31">
        <f t="shared" si="43"/>
        <v>357.17451714779452</v>
      </c>
      <c r="I243" s="34">
        <f t="shared" si="44"/>
        <v>201</v>
      </c>
    </row>
    <row r="244" spans="2:9" x14ac:dyDescent="0.4">
      <c r="B244">
        <v>202</v>
      </c>
      <c r="C244" s="40">
        <v>70000</v>
      </c>
      <c r="D244" s="42">
        <f t="shared" si="40"/>
        <v>2.4865314000000002E-5</v>
      </c>
      <c r="E244" s="31">
        <f t="shared" si="41"/>
        <v>111.38661627164896</v>
      </c>
      <c r="F244" s="41">
        <v>0.33</v>
      </c>
      <c r="G244" s="31">
        <f t="shared" si="42"/>
        <v>472.81209008955233</v>
      </c>
      <c r="H244" s="31">
        <f t="shared" si="43"/>
        <v>361.42547381790337</v>
      </c>
      <c r="I244" s="34">
        <f t="shared" si="44"/>
        <v>202</v>
      </c>
    </row>
    <row r="245" spans="2:9" x14ac:dyDescent="0.4">
      <c r="B245">
        <v>203</v>
      </c>
      <c r="C245" s="40">
        <v>70000</v>
      </c>
      <c r="D245" s="42">
        <f t="shared" si="40"/>
        <v>2.4872271000000003E-5</v>
      </c>
      <c r="E245" s="31">
        <f t="shared" si="41"/>
        <v>109.87317657814623</v>
      </c>
      <c r="F245" s="41">
        <v>0.33</v>
      </c>
      <c r="G245" s="31">
        <f t="shared" si="42"/>
        <v>475.54297240298519</v>
      </c>
      <c r="H245" s="31">
        <f t="shared" si="43"/>
        <v>365.66979582483896</v>
      </c>
      <c r="I245" s="34">
        <f t="shared" si="44"/>
        <v>203</v>
      </c>
    </row>
    <row r="246" spans="2:9" x14ac:dyDescent="0.4">
      <c r="B246">
        <v>204</v>
      </c>
      <c r="C246" s="40">
        <v>70000</v>
      </c>
      <c r="D246" s="42">
        <f t="shared" si="40"/>
        <v>2.4879228000000004E-5</v>
      </c>
      <c r="E246" s="31">
        <f t="shared" si="41"/>
        <v>108.36797362071133</v>
      </c>
      <c r="F246" s="41">
        <v>0.33</v>
      </c>
      <c r="G246" s="31">
        <f t="shared" si="42"/>
        <v>478.27530841791059</v>
      </c>
      <c r="H246" s="31">
        <f t="shared" si="43"/>
        <v>369.90733479719927</v>
      </c>
      <c r="I246" s="34">
        <f t="shared" si="44"/>
        <v>204</v>
      </c>
    </row>
    <row r="247" spans="2:9" x14ac:dyDescent="0.4">
      <c r="B247">
        <v>205</v>
      </c>
      <c r="C247" s="40">
        <v>70000</v>
      </c>
      <c r="D247" s="42">
        <f t="shared" si="40"/>
        <v>2.4886185000000001E-5</v>
      </c>
      <c r="E247" s="31">
        <f t="shared" si="41"/>
        <v>106.87115351172423</v>
      </c>
      <c r="F247" s="41">
        <v>0.33</v>
      </c>
      <c r="G247" s="31">
        <f t="shared" si="42"/>
        <v>481.00909813432844</v>
      </c>
      <c r="H247" s="31">
        <f t="shared" si="43"/>
        <v>374.13794462260421</v>
      </c>
      <c r="I247" s="34">
        <f t="shared" si="44"/>
        <v>205</v>
      </c>
    </row>
    <row r="248" spans="2:9" x14ac:dyDescent="0.4">
      <c r="B248">
        <v>206</v>
      </c>
      <c r="C248" s="40">
        <v>70000</v>
      </c>
      <c r="D248" s="42">
        <f t="shared" si="40"/>
        <v>2.4893142000000002E-5</v>
      </c>
      <c r="E248" s="31">
        <f t="shared" si="41"/>
        <v>105.38286010454459</v>
      </c>
      <c r="F248" s="41">
        <v>0.33</v>
      </c>
      <c r="G248" s="31">
        <f t="shared" si="42"/>
        <v>483.74434155223889</v>
      </c>
      <c r="H248" s="31">
        <f t="shared" si="43"/>
        <v>378.3614814476943</v>
      </c>
      <c r="I248" s="34">
        <f t="shared" si="44"/>
        <v>206</v>
      </c>
    </row>
    <row r="249" spans="2:9" x14ac:dyDescent="0.4">
      <c r="B249">
        <v>207</v>
      </c>
      <c r="C249" s="40">
        <v>70000</v>
      </c>
      <c r="D249" s="42">
        <f t="shared" si="40"/>
        <v>2.4900099000000003E-5</v>
      </c>
      <c r="E249" s="31">
        <f t="shared" si="41"/>
        <v>103.90323499351013</v>
      </c>
      <c r="F249" s="41">
        <v>0.33</v>
      </c>
      <c r="G249" s="31">
        <f t="shared" si="42"/>
        <v>486.4810386716419</v>
      </c>
      <c r="H249" s="31">
        <f t="shared" si="43"/>
        <v>382.57780367813177</v>
      </c>
      <c r="I249" s="34">
        <f t="shared" si="44"/>
        <v>207</v>
      </c>
    </row>
    <row r="250" spans="2:9" x14ac:dyDescent="0.4">
      <c r="B250">
        <v>208</v>
      </c>
      <c r="C250" s="40">
        <v>70000</v>
      </c>
      <c r="D250" s="42">
        <f t="shared" si="40"/>
        <v>2.4907056000000004E-5</v>
      </c>
      <c r="E250" s="31">
        <f t="shared" si="41"/>
        <v>102.43241751393742</v>
      </c>
      <c r="F250" s="41">
        <v>0.33</v>
      </c>
      <c r="G250" s="31">
        <f t="shared" si="42"/>
        <v>489.21918949253751</v>
      </c>
      <c r="H250" s="31">
        <f t="shared" si="43"/>
        <v>386.78677197860009</v>
      </c>
      <c r="I250" s="34">
        <f t="shared" si="44"/>
        <v>208</v>
      </c>
    </row>
    <row r="251" spans="2:9" x14ac:dyDescent="0.4">
      <c r="B251">
        <v>209</v>
      </c>
      <c r="C251" s="40">
        <v>70000</v>
      </c>
      <c r="D251" s="42">
        <f t="shared" si="40"/>
        <v>2.4914013000000001E-5</v>
      </c>
      <c r="E251" s="31">
        <f t="shared" si="41"/>
        <v>100.97054474212217</v>
      </c>
      <c r="F251" s="41">
        <v>0.33</v>
      </c>
      <c r="G251" s="31">
        <f t="shared" si="42"/>
        <v>491.95879401492539</v>
      </c>
      <c r="H251" s="31">
        <f t="shared" si="43"/>
        <v>390.98824927280322</v>
      </c>
      <c r="I251" s="34">
        <f t="shared" si="44"/>
        <v>209</v>
      </c>
    </row>
    <row r="252" spans="2:9" x14ac:dyDescent="0.4">
      <c r="B252">
        <v>210</v>
      </c>
      <c r="C252" s="40">
        <v>70000</v>
      </c>
      <c r="D252" s="42">
        <f t="shared" si="40"/>
        <v>2.4920970000000002E-5</v>
      </c>
      <c r="E252" s="31">
        <f t="shared" si="41"/>
        <v>99.517751495337677</v>
      </c>
      <c r="F252" s="41">
        <v>0.33</v>
      </c>
      <c r="G252" s="31">
        <f t="shared" si="42"/>
        <v>494.6998522388061</v>
      </c>
      <c r="H252" s="31">
        <f t="shared" si="43"/>
        <v>395.18210074346842</v>
      </c>
      <c r="I252" s="34">
        <f t="shared" si="44"/>
        <v>210</v>
      </c>
    </row>
    <row r="253" spans="2:9" x14ac:dyDescent="0.4">
      <c r="B253">
        <v>211</v>
      </c>
      <c r="C253" s="40">
        <v>70000</v>
      </c>
      <c r="D253" s="42">
        <f t="shared" si="40"/>
        <v>2.4927927000000003E-5</v>
      </c>
      <c r="E253" s="31">
        <f t="shared" si="41"/>
        <v>98.074170331836683</v>
      </c>
      <c r="F253" s="41">
        <v>0.33</v>
      </c>
      <c r="G253" s="31">
        <f t="shared" si="42"/>
        <v>497.44236416417925</v>
      </c>
      <c r="H253" s="31">
        <f t="shared" si="43"/>
        <v>399.36819383234257</v>
      </c>
      <c r="I253" s="34">
        <f t="shared" si="44"/>
        <v>211</v>
      </c>
    </row>
    <row r="254" spans="2:9" x14ac:dyDescent="0.4">
      <c r="B254">
        <v>212</v>
      </c>
      <c r="C254" s="40">
        <v>70000</v>
      </c>
      <c r="D254" s="42">
        <f t="shared" si="40"/>
        <v>2.4934884000000004E-5</v>
      </c>
      <c r="E254" s="31">
        <f t="shared" si="41"/>
        <v>96.639931550851031</v>
      </c>
      <c r="F254" s="41">
        <v>0.33</v>
      </c>
      <c r="G254" s="31">
        <f t="shared" si="42"/>
        <v>500.1863297910449</v>
      </c>
      <c r="H254" s="31">
        <f t="shared" si="43"/>
        <v>403.54639824019387</v>
      </c>
      <c r="I254" s="34">
        <f t="shared" si="44"/>
        <v>212</v>
      </c>
    </row>
    <row r="255" spans="2:9" x14ac:dyDescent="0.4">
      <c r="B255">
        <v>213</v>
      </c>
      <c r="C255" s="40">
        <v>70000</v>
      </c>
      <c r="D255" s="42">
        <f t="shared" ref="D255:D318" si="45">6.957*10^-9*B255+2.346*10^-5</f>
        <v>2.4941841000000001E-5</v>
      </c>
      <c r="E255" s="31">
        <f t="shared" ref="E255:E318" si="46">($J$80*B255^4+$K$80*B255^3+$L$80*B255^2+$M$80*B255+$N$80)</f>
        <v>95.215163192589955</v>
      </c>
      <c r="F255" s="41">
        <v>0.33</v>
      </c>
      <c r="G255" s="31">
        <f t="shared" ref="G255:G318" si="47">C255*D255*(B255-$B$62)/(1-F255)</f>
        <v>502.93174911940309</v>
      </c>
      <c r="H255" s="31">
        <f t="shared" ref="H255:H318" si="48">IF(G255&gt;E255,G255-E255,0)</f>
        <v>407.71658592681314</v>
      </c>
      <c r="I255" s="34">
        <f t="shared" ref="I255:I318" si="49">IF(H255&gt;0,B255)</f>
        <v>213</v>
      </c>
    </row>
    <row r="256" spans="2:9" x14ac:dyDescent="0.4">
      <c r="B256">
        <v>214</v>
      </c>
      <c r="C256" s="40">
        <v>70000</v>
      </c>
      <c r="D256" s="42">
        <f t="shared" si="45"/>
        <v>2.4948798000000002E-5</v>
      </c>
      <c r="E256" s="31">
        <f t="shared" si="46"/>
        <v>93.799991038242808</v>
      </c>
      <c r="F256" s="41">
        <v>0.33</v>
      </c>
      <c r="G256" s="31">
        <f t="shared" si="47"/>
        <v>505.67862214925378</v>
      </c>
      <c r="H256" s="31">
        <f t="shared" si="48"/>
        <v>411.87863111101098</v>
      </c>
      <c r="I256" s="34">
        <f t="shared" si="49"/>
        <v>214</v>
      </c>
    </row>
    <row r="257" spans="2:9" x14ac:dyDescent="0.4">
      <c r="B257">
        <v>215</v>
      </c>
      <c r="C257" s="40">
        <v>70000</v>
      </c>
      <c r="D257" s="42">
        <f t="shared" si="45"/>
        <v>2.4955755000000003E-5</v>
      </c>
      <c r="E257" s="31">
        <f t="shared" si="46"/>
        <v>92.394538609976678</v>
      </c>
      <c r="F257" s="41">
        <v>0.33</v>
      </c>
      <c r="G257" s="31">
        <f t="shared" si="47"/>
        <v>508.42694888059708</v>
      </c>
      <c r="H257" s="31">
        <f t="shared" si="48"/>
        <v>416.0324102706204</v>
      </c>
      <c r="I257" s="34">
        <f t="shared" si="49"/>
        <v>215</v>
      </c>
    </row>
    <row r="258" spans="2:9" x14ac:dyDescent="0.4">
      <c r="B258">
        <v>216</v>
      </c>
      <c r="C258" s="40">
        <v>70000</v>
      </c>
      <c r="D258" s="42">
        <f t="shared" si="45"/>
        <v>2.4962712000000004E-5</v>
      </c>
      <c r="E258" s="31">
        <f t="shared" si="46"/>
        <v>90.99892717093752</v>
      </c>
      <c r="F258" s="41">
        <v>0.33</v>
      </c>
      <c r="G258" s="31">
        <f t="shared" si="47"/>
        <v>511.17672931343299</v>
      </c>
      <c r="H258" s="31">
        <f t="shared" si="48"/>
        <v>420.17780214249547</v>
      </c>
      <c r="I258" s="34">
        <f t="shared" si="49"/>
        <v>216</v>
      </c>
    </row>
    <row r="259" spans="2:9" x14ac:dyDescent="0.4">
      <c r="B259">
        <v>217</v>
      </c>
      <c r="C259" s="40">
        <v>70000</v>
      </c>
      <c r="D259" s="42">
        <f t="shared" si="45"/>
        <v>2.4969669000000001E-5</v>
      </c>
      <c r="E259" s="31">
        <f t="shared" si="46"/>
        <v>89.613275725250048</v>
      </c>
      <c r="F259" s="41">
        <v>0.33</v>
      </c>
      <c r="G259" s="31">
        <f t="shared" si="47"/>
        <v>513.92796344776127</v>
      </c>
      <c r="H259" s="31">
        <f t="shared" si="48"/>
        <v>424.31468772251122</v>
      </c>
      <c r="I259" s="34">
        <f t="shared" si="49"/>
        <v>217</v>
      </c>
    </row>
    <row r="260" spans="2:9" x14ac:dyDescent="0.4">
      <c r="B260">
        <v>218</v>
      </c>
      <c r="C260" s="40">
        <v>70000</v>
      </c>
      <c r="D260" s="42">
        <f t="shared" si="45"/>
        <v>2.4976626000000002E-5</v>
      </c>
      <c r="E260" s="31">
        <f t="shared" si="46"/>
        <v>88.237701018017844</v>
      </c>
      <c r="F260" s="41">
        <v>0.33</v>
      </c>
      <c r="G260" s="31">
        <f t="shared" si="47"/>
        <v>516.68065128358228</v>
      </c>
      <c r="H260" s="31">
        <f t="shared" si="48"/>
        <v>428.44295026556443</v>
      </c>
      <c r="I260" s="34">
        <f t="shared" si="49"/>
        <v>218</v>
      </c>
    </row>
    <row r="261" spans="2:9" x14ac:dyDescent="0.4">
      <c r="B261">
        <v>219</v>
      </c>
      <c r="C261" s="40">
        <v>70000</v>
      </c>
      <c r="D261" s="42">
        <f t="shared" si="45"/>
        <v>2.4983583000000003E-5</v>
      </c>
      <c r="E261" s="31">
        <f t="shared" si="46"/>
        <v>86.872317535322907</v>
      </c>
      <c r="F261" s="41">
        <v>0.33</v>
      </c>
      <c r="G261" s="31">
        <f t="shared" si="47"/>
        <v>519.43479282089572</v>
      </c>
      <c r="H261" s="31">
        <f t="shared" si="48"/>
        <v>432.56247528557282</v>
      </c>
      <c r="I261" s="34">
        <f t="shared" si="49"/>
        <v>219</v>
      </c>
    </row>
    <row r="262" spans="2:9" x14ac:dyDescent="0.4">
      <c r="B262">
        <v>220</v>
      </c>
      <c r="C262" s="40">
        <v>70000</v>
      </c>
      <c r="D262" s="42">
        <f t="shared" si="45"/>
        <v>2.4990540000000003E-5</v>
      </c>
      <c r="E262" s="31">
        <f t="shared" si="46"/>
        <v>85.517237504225648</v>
      </c>
      <c r="F262" s="41">
        <v>0.33</v>
      </c>
      <c r="G262" s="31">
        <f t="shared" si="47"/>
        <v>522.1903880597016</v>
      </c>
      <c r="H262" s="31">
        <f t="shared" si="48"/>
        <v>436.67315055547596</v>
      </c>
      <c r="I262" s="34">
        <f t="shared" si="49"/>
        <v>220</v>
      </c>
    </row>
    <row r="263" spans="2:9" x14ac:dyDescent="0.4">
      <c r="B263">
        <v>221</v>
      </c>
      <c r="C263" s="40">
        <v>70000</v>
      </c>
      <c r="D263" s="42">
        <f t="shared" si="45"/>
        <v>2.4997497000000004E-5</v>
      </c>
      <c r="E263" s="31">
        <f t="shared" si="46"/>
        <v>84.172570892766146</v>
      </c>
      <c r="F263" s="41">
        <v>0.33</v>
      </c>
      <c r="G263" s="31">
        <f t="shared" si="47"/>
        <v>524.94743700000015</v>
      </c>
      <c r="H263" s="31">
        <f t="shared" si="48"/>
        <v>440.774866107234</v>
      </c>
      <c r="I263" s="34">
        <f t="shared" si="49"/>
        <v>221</v>
      </c>
    </row>
    <row r="264" spans="2:9" x14ac:dyDescent="0.4">
      <c r="B264">
        <v>222</v>
      </c>
      <c r="C264" s="40">
        <v>70000</v>
      </c>
      <c r="D264" s="42">
        <f t="shared" si="45"/>
        <v>2.5004454000000002E-5</v>
      </c>
      <c r="E264" s="31">
        <f t="shared" si="46"/>
        <v>82.838425409962213</v>
      </c>
      <c r="F264" s="41">
        <v>0.33</v>
      </c>
      <c r="G264" s="31">
        <f t="shared" si="47"/>
        <v>527.70593964179113</v>
      </c>
      <c r="H264" s="31">
        <f t="shared" si="48"/>
        <v>444.86751423182892</v>
      </c>
      <c r="I264" s="34">
        <f t="shared" si="49"/>
        <v>222</v>
      </c>
    </row>
    <row r="265" spans="2:9" x14ac:dyDescent="0.4">
      <c r="B265">
        <v>223</v>
      </c>
      <c r="C265" s="40">
        <v>70000</v>
      </c>
      <c r="D265" s="42">
        <f t="shared" si="45"/>
        <v>2.5011411000000003E-5</v>
      </c>
      <c r="E265" s="31">
        <f t="shared" si="46"/>
        <v>81.514906505810416</v>
      </c>
      <c r="F265" s="41">
        <v>0.33</v>
      </c>
      <c r="G265" s="31">
        <f t="shared" si="47"/>
        <v>530.46589598507478</v>
      </c>
      <c r="H265" s="31">
        <f t="shared" si="48"/>
        <v>448.95098947926436</v>
      </c>
      <c r="I265" s="34">
        <f t="shared" si="49"/>
        <v>223</v>
      </c>
    </row>
    <row r="266" spans="2:9" x14ac:dyDescent="0.4">
      <c r="B266">
        <v>224</v>
      </c>
      <c r="C266" s="40">
        <v>70000</v>
      </c>
      <c r="D266" s="42">
        <f t="shared" si="45"/>
        <v>2.5018368000000003E-5</v>
      </c>
      <c r="E266" s="31">
        <f t="shared" si="46"/>
        <v>80.202117371286647</v>
      </c>
      <c r="F266" s="41">
        <v>0.33</v>
      </c>
      <c r="G266" s="31">
        <f t="shared" si="47"/>
        <v>533.22730602985087</v>
      </c>
      <c r="H266" s="31">
        <f t="shared" si="48"/>
        <v>453.02518865856422</v>
      </c>
      <c r="I266" s="34">
        <f t="shared" si="49"/>
        <v>224</v>
      </c>
    </row>
    <row r="267" spans="2:9" x14ac:dyDescent="0.4">
      <c r="B267">
        <v>225</v>
      </c>
      <c r="C267" s="40">
        <v>70000</v>
      </c>
      <c r="D267" s="42">
        <f t="shared" si="45"/>
        <v>2.5025325000000001E-5</v>
      </c>
      <c r="E267" s="31">
        <f t="shared" si="46"/>
        <v>78.900158938344759</v>
      </c>
      <c r="F267" s="41">
        <v>0.33</v>
      </c>
      <c r="G267" s="31">
        <f t="shared" si="47"/>
        <v>535.9901697761195</v>
      </c>
      <c r="H267" s="31">
        <f t="shared" si="48"/>
        <v>457.09001083777474</v>
      </c>
      <c r="I267" s="34">
        <f t="shared" si="49"/>
        <v>225</v>
      </c>
    </row>
    <row r="268" spans="2:9" x14ac:dyDescent="0.4">
      <c r="B268">
        <v>226</v>
      </c>
      <c r="C268" s="40">
        <v>70000</v>
      </c>
      <c r="D268" s="42">
        <f t="shared" si="45"/>
        <v>2.5032282000000002E-5</v>
      </c>
      <c r="E268" s="31">
        <f t="shared" si="46"/>
        <v>77.609129879917589</v>
      </c>
      <c r="F268" s="41">
        <v>0.33</v>
      </c>
      <c r="G268" s="31">
        <f t="shared" si="47"/>
        <v>538.75448722388069</v>
      </c>
      <c r="H268" s="31">
        <f t="shared" si="48"/>
        <v>461.1453573439631</v>
      </c>
      <c r="I268" s="34">
        <f t="shared" si="49"/>
        <v>226</v>
      </c>
    </row>
    <row r="269" spans="2:9" x14ac:dyDescent="0.4">
      <c r="B269">
        <v>227</v>
      </c>
      <c r="C269" s="40">
        <v>70000</v>
      </c>
      <c r="D269" s="42">
        <f t="shared" si="45"/>
        <v>2.5039239000000002E-5</v>
      </c>
      <c r="E269" s="31">
        <f t="shared" si="46"/>
        <v>76.329126609917182</v>
      </c>
      <c r="F269" s="41">
        <v>0.33</v>
      </c>
      <c r="G269" s="31">
        <f t="shared" si="47"/>
        <v>541.52025837313442</v>
      </c>
      <c r="H269" s="31">
        <f t="shared" si="48"/>
        <v>465.19113176321724</v>
      </c>
      <c r="I269" s="34">
        <f t="shared" si="49"/>
        <v>227</v>
      </c>
    </row>
    <row r="270" spans="2:9" x14ac:dyDescent="0.4">
      <c r="B270">
        <v>228</v>
      </c>
      <c r="C270" s="40">
        <v>70000</v>
      </c>
      <c r="D270" s="42">
        <f t="shared" si="45"/>
        <v>2.5046196000000003E-5</v>
      </c>
      <c r="E270" s="31">
        <f t="shared" si="46"/>
        <v>75.060243283233319</v>
      </c>
      <c r="F270" s="41">
        <v>0.33</v>
      </c>
      <c r="G270" s="31">
        <f t="shared" si="47"/>
        <v>544.28748322388071</v>
      </c>
      <c r="H270" s="31">
        <f t="shared" si="48"/>
        <v>469.22723994064739</v>
      </c>
      <c r="I270" s="34">
        <f t="shared" si="49"/>
        <v>228</v>
      </c>
    </row>
    <row r="271" spans="2:9" x14ac:dyDescent="0.4">
      <c r="B271">
        <v>229</v>
      </c>
      <c r="C271" s="40">
        <v>70000</v>
      </c>
      <c r="D271" s="42">
        <f t="shared" si="45"/>
        <v>2.5053153000000004E-5</v>
      </c>
      <c r="E271" s="31">
        <f t="shared" si="46"/>
        <v>73.802571795734877</v>
      </c>
      <c r="F271" s="41">
        <v>0.33</v>
      </c>
      <c r="G271" s="31">
        <f t="shared" si="47"/>
        <v>547.05616177611955</v>
      </c>
      <c r="H271" s="31">
        <f t="shared" si="48"/>
        <v>473.25358998038467</v>
      </c>
      <c r="I271" s="34">
        <f t="shared" si="49"/>
        <v>229</v>
      </c>
    </row>
    <row r="272" spans="2:9" x14ac:dyDescent="0.4">
      <c r="B272">
        <v>230</v>
      </c>
      <c r="C272" s="40">
        <v>70000</v>
      </c>
      <c r="D272" s="42">
        <f t="shared" si="45"/>
        <v>2.5060110000000002E-5</v>
      </c>
      <c r="E272" s="31">
        <f t="shared" si="46"/>
        <v>72.556201784269376</v>
      </c>
      <c r="F272" s="41">
        <v>0.33</v>
      </c>
      <c r="G272" s="31">
        <f t="shared" si="47"/>
        <v>549.82629402985083</v>
      </c>
      <c r="H272" s="31">
        <f t="shared" si="48"/>
        <v>477.27009224558145</v>
      </c>
      <c r="I272" s="34">
        <f t="shared" si="49"/>
        <v>230</v>
      </c>
    </row>
    <row r="273" spans="2:9" x14ac:dyDescent="0.4">
      <c r="B273">
        <v>231</v>
      </c>
      <c r="C273" s="40">
        <v>70000</v>
      </c>
      <c r="D273" s="42">
        <f t="shared" si="45"/>
        <v>2.5067067000000002E-5</v>
      </c>
      <c r="E273" s="31">
        <f t="shared" si="46"/>
        <v>71.321220626663546</v>
      </c>
      <c r="F273" s="41">
        <v>0.33</v>
      </c>
      <c r="G273" s="31">
        <f t="shared" si="47"/>
        <v>552.59787998507477</v>
      </c>
      <c r="H273" s="31">
        <f t="shared" si="48"/>
        <v>481.27665935841122</v>
      </c>
      <c r="I273" s="34">
        <f t="shared" si="49"/>
        <v>231</v>
      </c>
    </row>
    <row r="274" spans="2:9" x14ac:dyDescent="0.4">
      <c r="B274">
        <v>232</v>
      </c>
      <c r="C274" s="40">
        <v>70000</v>
      </c>
      <c r="D274" s="42">
        <f t="shared" si="45"/>
        <v>2.5074024000000003E-5</v>
      </c>
      <c r="E274" s="31">
        <f t="shared" si="46"/>
        <v>70.097713441721623</v>
      </c>
      <c r="F274" s="41">
        <v>0.33</v>
      </c>
      <c r="G274" s="31">
        <f t="shared" si="47"/>
        <v>555.37091964179115</v>
      </c>
      <c r="H274" s="31">
        <f t="shared" si="48"/>
        <v>485.27320620006952</v>
      </c>
      <c r="I274" s="34">
        <f t="shared" si="49"/>
        <v>232</v>
      </c>
    </row>
    <row r="275" spans="2:9" x14ac:dyDescent="0.4">
      <c r="B275">
        <v>233</v>
      </c>
      <c r="C275" s="40">
        <v>70000</v>
      </c>
      <c r="D275" s="42">
        <f t="shared" si="45"/>
        <v>2.5080981000000004E-5</v>
      </c>
      <c r="E275" s="31">
        <f t="shared" si="46"/>
        <v>68.885763089227851</v>
      </c>
      <c r="F275" s="41">
        <v>0.33</v>
      </c>
      <c r="G275" s="31">
        <f t="shared" si="47"/>
        <v>558.14541300000019</v>
      </c>
      <c r="H275" s="31">
        <f t="shared" si="48"/>
        <v>489.25964991077234</v>
      </c>
      <c r="I275" s="34">
        <f t="shared" si="49"/>
        <v>233</v>
      </c>
    </row>
    <row r="276" spans="2:9" x14ac:dyDescent="0.4">
      <c r="B276">
        <v>234</v>
      </c>
      <c r="C276" s="40">
        <v>70000</v>
      </c>
      <c r="D276" s="42">
        <f t="shared" si="45"/>
        <v>2.5087938000000001E-5</v>
      </c>
      <c r="E276" s="31">
        <f t="shared" si="46"/>
        <v>67.685450169944204</v>
      </c>
      <c r="F276" s="41">
        <v>0.33</v>
      </c>
      <c r="G276" s="31">
        <f t="shared" si="47"/>
        <v>560.92136005970156</v>
      </c>
      <c r="H276" s="31">
        <f t="shared" si="48"/>
        <v>493.23590988975735</v>
      </c>
      <c r="I276" s="34">
        <f t="shared" si="49"/>
        <v>234</v>
      </c>
    </row>
    <row r="277" spans="2:9" x14ac:dyDescent="0.4">
      <c r="B277">
        <v>235</v>
      </c>
      <c r="C277" s="40">
        <v>70000</v>
      </c>
      <c r="D277" s="42">
        <f t="shared" si="45"/>
        <v>2.5094895000000002E-5</v>
      </c>
      <c r="E277" s="31">
        <f t="shared" si="46"/>
        <v>66.496853025611529</v>
      </c>
      <c r="F277" s="41">
        <v>0.33</v>
      </c>
      <c r="G277" s="31">
        <f t="shared" si="47"/>
        <v>563.69876082089559</v>
      </c>
      <c r="H277" s="31">
        <f t="shared" si="48"/>
        <v>497.20190779528406</v>
      </c>
      <c r="I277" s="34">
        <f t="shared" si="49"/>
        <v>235</v>
      </c>
    </row>
    <row r="278" spans="2:9" x14ac:dyDescent="0.4">
      <c r="B278">
        <v>236</v>
      </c>
      <c r="C278" s="40">
        <v>70000</v>
      </c>
      <c r="D278" s="42">
        <f t="shared" si="45"/>
        <v>2.5101852000000003E-5</v>
      </c>
      <c r="E278" s="31">
        <f t="shared" si="46"/>
        <v>65.320047738949881</v>
      </c>
      <c r="F278" s="41">
        <v>0.33</v>
      </c>
      <c r="G278" s="31">
        <f t="shared" si="47"/>
        <v>566.47761528358217</v>
      </c>
      <c r="H278" s="31">
        <f t="shared" si="48"/>
        <v>501.15756754463229</v>
      </c>
      <c r="I278" s="34">
        <f t="shared" si="49"/>
        <v>236</v>
      </c>
    </row>
    <row r="279" spans="2:9" x14ac:dyDescent="0.4">
      <c r="B279">
        <v>237</v>
      </c>
      <c r="C279" s="40">
        <v>70000</v>
      </c>
      <c r="D279" s="42">
        <f t="shared" si="45"/>
        <v>2.5108809000000004E-5</v>
      </c>
      <c r="E279" s="31">
        <f t="shared" si="46"/>
        <v>64.155108133657166</v>
      </c>
      <c r="F279" s="41">
        <v>0.33</v>
      </c>
      <c r="G279" s="31">
        <f t="shared" si="47"/>
        <v>569.2579234477613</v>
      </c>
      <c r="H279" s="31">
        <f t="shared" si="48"/>
        <v>505.10281531410413</v>
      </c>
      <c r="I279" s="34">
        <f t="shared" si="49"/>
        <v>237</v>
      </c>
    </row>
    <row r="280" spans="2:9" x14ac:dyDescent="0.4">
      <c r="B280">
        <v>238</v>
      </c>
      <c r="C280" s="40">
        <v>70000</v>
      </c>
      <c r="D280" s="42">
        <f t="shared" si="45"/>
        <v>2.5115766000000001E-5</v>
      </c>
      <c r="E280" s="31">
        <f t="shared" si="46"/>
        <v>63.00210577441095</v>
      </c>
      <c r="F280" s="41">
        <v>0.33</v>
      </c>
      <c r="G280" s="31">
        <f t="shared" si="47"/>
        <v>572.03968531343298</v>
      </c>
      <c r="H280" s="31">
        <f t="shared" si="48"/>
        <v>509.03757953902203</v>
      </c>
      <c r="I280" s="34">
        <f t="shared" si="49"/>
        <v>238</v>
      </c>
    </row>
    <row r="281" spans="2:9" x14ac:dyDescent="0.4">
      <c r="B281">
        <v>239</v>
      </c>
      <c r="C281" s="40">
        <v>70000</v>
      </c>
      <c r="D281" s="42">
        <f t="shared" si="45"/>
        <v>2.5122723000000002E-5</v>
      </c>
      <c r="E281" s="31">
        <f t="shared" si="46"/>
        <v>61.86110996686665</v>
      </c>
      <c r="F281" s="41">
        <v>0.33</v>
      </c>
      <c r="G281" s="31">
        <f t="shared" si="47"/>
        <v>574.8229008805971</v>
      </c>
      <c r="H281" s="31">
        <f t="shared" si="48"/>
        <v>512.96179091373051</v>
      </c>
      <c r="I281" s="34">
        <f t="shared" si="49"/>
        <v>239</v>
      </c>
    </row>
    <row r="282" spans="2:9" x14ac:dyDescent="0.4">
      <c r="B282">
        <v>240</v>
      </c>
      <c r="C282" s="40">
        <v>70000</v>
      </c>
      <c r="D282" s="42">
        <f t="shared" si="45"/>
        <v>2.5129680000000003E-5</v>
      </c>
      <c r="E282" s="31">
        <f t="shared" si="46"/>
        <v>60.732187757658437</v>
      </c>
      <c r="F282" s="41">
        <v>0.33</v>
      </c>
      <c r="G282" s="31">
        <f t="shared" si="47"/>
        <v>577.60757014925377</v>
      </c>
      <c r="H282" s="31">
        <f t="shared" si="48"/>
        <v>516.87538239159539</v>
      </c>
      <c r="I282" s="34">
        <f t="shared" si="49"/>
        <v>240</v>
      </c>
    </row>
    <row r="283" spans="2:9" x14ac:dyDescent="0.4">
      <c r="B283">
        <v>241</v>
      </c>
      <c r="C283" s="40">
        <v>70000</v>
      </c>
      <c r="D283" s="42">
        <f t="shared" si="45"/>
        <v>2.5136637000000004E-5</v>
      </c>
      <c r="E283" s="31">
        <f t="shared" si="46"/>
        <v>59.615403934399694</v>
      </c>
      <c r="F283" s="41">
        <v>0.33</v>
      </c>
      <c r="G283" s="31">
        <f t="shared" si="47"/>
        <v>580.39369311940311</v>
      </c>
      <c r="H283" s="31">
        <f t="shared" si="48"/>
        <v>520.77828918500336</v>
      </c>
      <c r="I283" s="34">
        <f t="shared" si="49"/>
        <v>241</v>
      </c>
    </row>
    <row r="284" spans="2:9" x14ac:dyDescent="0.4">
      <c r="B284">
        <v>242</v>
      </c>
      <c r="C284" s="40">
        <v>70000</v>
      </c>
      <c r="D284" s="42">
        <f t="shared" si="45"/>
        <v>2.5143594000000001E-5</v>
      </c>
      <c r="E284" s="31">
        <f t="shared" si="46"/>
        <v>58.510821025681878</v>
      </c>
      <c r="F284" s="41">
        <v>0.33</v>
      </c>
      <c r="G284" s="31">
        <f t="shared" si="47"/>
        <v>583.18126979104488</v>
      </c>
      <c r="H284" s="31">
        <f t="shared" si="48"/>
        <v>524.67044876536306</v>
      </c>
      <c r="I284" s="34">
        <f t="shared" si="49"/>
        <v>242</v>
      </c>
    </row>
    <row r="285" spans="2:9" x14ac:dyDescent="0.4">
      <c r="B285">
        <v>243</v>
      </c>
      <c r="C285" s="40">
        <v>70000</v>
      </c>
      <c r="D285" s="42">
        <f t="shared" si="45"/>
        <v>2.5150551000000002E-5</v>
      </c>
      <c r="E285" s="31">
        <f t="shared" si="46"/>
        <v>57.41849930107611</v>
      </c>
      <c r="F285" s="41">
        <v>0.33</v>
      </c>
      <c r="G285" s="31">
        <f t="shared" si="47"/>
        <v>585.97030016417932</v>
      </c>
      <c r="H285" s="31">
        <f t="shared" si="48"/>
        <v>528.55180086310315</v>
      </c>
      <c r="I285" s="34">
        <f t="shared" si="49"/>
        <v>243</v>
      </c>
    </row>
    <row r="286" spans="2:9" x14ac:dyDescent="0.4">
      <c r="B286">
        <v>244</v>
      </c>
      <c r="C286" s="40">
        <v>70000</v>
      </c>
      <c r="D286" s="42">
        <f t="shared" si="45"/>
        <v>2.5157508000000003E-5</v>
      </c>
      <c r="E286" s="31">
        <f t="shared" si="46"/>
        <v>56.338496771130451</v>
      </c>
      <c r="F286" s="41">
        <v>0.33</v>
      </c>
      <c r="G286" s="31">
        <f t="shared" si="47"/>
        <v>588.76078423880608</v>
      </c>
      <c r="H286" s="31">
        <f t="shared" si="48"/>
        <v>532.42228746767569</v>
      </c>
      <c r="I286" s="34">
        <f t="shared" si="49"/>
        <v>244</v>
      </c>
    </row>
    <row r="287" spans="2:9" x14ac:dyDescent="0.4">
      <c r="B287">
        <v>245</v>
      </c>
      <c r="C287" s="40">
        <v>70000</v>
      </c>
      <c r="D287" s="42">
        <f t="shared" si="45"/>
        <v>2.5164465000000004E-5</v>
      </c>
      <c r="E287" s="31">
        <f t="shared" si="46"/>
        <v>55.270869187373307</v>
      </c>
      <c r="F287" s="41">
        <v>0.33</v>
      </c>
      <c r="G287" s="31">
        <f t="shared" si="47"/>
        <v>591.55272201492551</v>
      </c>
      <c r="H287" s="31">
        <f t="shared" si="48"/>
        <v>536.28185282755226</v>
      </c>
      <c r="I287" s="34">
        <f t="shared" si="49"/>
        <v>245</v>
      </c>
    </row>
    <row r="288" spans="2:9" x14ac:dyDescent="0.4">
      <c r="B288">
        <v>246</v>
      </c>
      <c r="C288" s="40">
        <v>70000</v>
      </c>
      <c r="D288" s="42">
        <f t="shared" si="45"/>
        <v>2.5171422000000001E-5</v>
      </c>
      <c r="E288" s="31">
        <f t="shared" si="46"/>
        <v>54.21567004231116</v>
      </c>
      <c r="F288" s="41">
        <v>0.33</v>
      </c>
      <c r="G288" s="31">
        <f t="shared" si="47"/>
        <v>594.34611349253748</v>
      </c>
      <c r="H288" s="31">
        <f t="shared" si="48"/>
        <v>540.13044345022627</v>
      </c>
      <c r="I288" s="34">
        <f t="shared" si="49"/>
        <v>246</v>
      </c>
    </row>
    <row r="289" spans="2:9" x14ac:dyDescent="0.4">
      <c r="B289">
        <v>247</v>
      </c>
      <c r="C289" s="40">
        <v>70000</v>
      </c>
      <c r="D289" s="42">
        <f t="shared" si="45"/>
        <v>2.5178379000000002E-5</v>
      </c>
      <c r="E289" s="31">
        <f t="shared" si="46"/>
        <v>53.172950569429474</v>
      </c>
      <c r="F289" s="41">
        <v>0.33</v>
      </c>
      <c r="G289" s="31">
        <f t="shared" si="47"/>
        <v>597.1409586716419</v>
      </c>
      <c r="H289" s="31">
        <f t="shared" si="48"/>
        <v>543.96800810221248</v>
      </c>
      <c r="I289" s="34">
        <f t="shared" si="49"/>
        <v>247</v>
      </c>
    </row>
    <row r="290" spans="2:9" x14ac:dyDescent="0.4">
      <c r="B290">
        <v>248</v>
      </c>
      <c r="C290" s="40">
        <v>70000</v>
      </c>
      <c r="D290" s="42">
        <f t="shared" si="45"/>
        <v>2.5185336000000003E-5</v>
      </c>
      <c r="E290" s="31">
        <f t="shared" si="46"/>
        <v>52.142759743191448</v>
      </c>
      <c r="F290" s="41">
        <v>0.33</v>
      </c>
      <c r="G290" s="31">
        <f t="shared" si="47"/>
        <v>599.93725755223898</v>
      </c>
      <c r="H290" s="31">
        <f t="shared" si="48"/>
        <v>547.79449780904747</v>
      </c>
      <c r="I290" s="34">
        <f t="shared" si="49"/>
        <v>248</v>
      </c>
    </row>
    <row r="291" spans="2:9" x14ac:dyDescent="0.4">
      <c r="B291">
        <v>249</v>
      </c>
      <c r="C291" s="40">
        <v>70000</v>
      </c>
      <c r="D291" s="42">
        <f t="shared" si="45"/>
        <v>2.5192293000000004E-5</v>
      </c>
      <c r="E291" s="31">
        <f t="shared" si="46"/>
        <v>51.125144279039489</v>
      </c>
      <c r="F291" s="41">
        <v>0.33</v>
      </c>
      <c r="G291" s="31">
        <f t="shared" si="47"/>
        <v>602.73501013432849</v>
      </c>
      <c r="H291" s="31">
        <f t="shared" si="48"/>
        <v>551.60986585528894</v>
      </c>
      <c r="I291" s="34">
        <f t="shared" si="49"/>
        <v>249</v>
      </c>
    </row>
    <row r="292" spans="2:9" x14ac:dyDescent="0.4">
      <c r="B292">
        <v>250</v>
      </c>
      <c r="C292" s="40">
        <v>70000</v>
      </c>
      <c r="D292" s="42">
        <f t="shared" si="45"/>
        <v>2.5199250000000001E-5</v>
      </c>
      <c r="E292" s="31">
        <f t="shared" si="46"/>
        <v>50.120148633395672</v>
      </c>
      <c r="F292" s="41">
        <v>0.33</v>
      </c>
      <c r="G292" s="31">
        <f t="shared" si="47"/>
        <v>605.53421641791044</v>
      </c>
      <c r="H292" s="31">
        <f t="shared" si="48"/>
        <v>555.41406778451483</v>
      </c>
      <c r="I292" s="34">
        <f t="shared" si="49"/>
        <v>250</v>
      </c>
    </row>
    <row r="293" spans="2:9" x14ac:dyDescent="0.4">
      <c r="B293">
        <v>251</v>
      </c>
      <c r="C293" s="40">
        <v>70000</v>
      </c>
      <c r="D293" s="42">
        <f t="shared" si="45"/>
        <v>2.5206207000000002E-5</v>
      </c>
      <c r="E293" s="31">
        <f t="shared" si="46"/>
        <v>49.127815003659236</v>
      </c>
      <c r="F293" s="41">
        <v>0.33</v>
      </c>
      <c r="G293" s="31">
        <f t="shared" si="47"/>
        <v>608.33487640298517</v>
      </c>
      <c r="H293" s="31">
        <f t="shared" si="48"/>
        <v>559.20706139932599</v>
      </c>
      <c r="I293" s="34">
        <f t="shared" si="49"/>
        <v>251</v>
      </c>
    </row>
    <row r="294" spans="2:9" x14ac:dyDescent="0.4">
      <c r="B294">
        <v>252</v>
      </c>
      <c r="C294" s="40">
        <v>70000</v>
      </c>
      <c r="D294" s="42">
        <f t="shared" si="45"/>
        <v>2.5213164000000003E-5</v>
      </c>
      <c r="E294" s="31">
        <f t="shared" si="46"/>
        <v>48.148183328208859</v>
      </c>
      <c r="F294" s="41">
        <v>0.33</v>
      </c>
      <c r="G294" s="31">
        <f t="shared" si="47"/>
        <v>611.13699008955234</v>
      </c>
      <c r="H294" s="31">
        <f t="shared" si="48"/>
        <v>562.98880676134354</v>
      </c>
      <c r="I294" s="34">
        <f t="shared" si="49"/>
        <v>252</v>
      </c>
    </row>
    <row r="295" spans="2:9" x14ac:dyDescent="0.4">
      <c r="B295">
        <v>253</v>
      </c>
      <c r="C295" s="40">
        <v>70000</v>
      </c>
      <c r="D295" s="42">
        <f t="shared" si="45"/>
        <v>2.5220121000000003E-5</v>
      </c>
      <c r="E295" s="31">
        <f t="shared" si="46"/>
        <v>47.181291286401631</v>
      </c>
      <c r="F295" s="41">
        <v>0.33</v>
      </c>
      <c r="G295" s="31">
        <f t="shared" si="47"/>
        <v>613.94055747761206</v>
      </c>
      <c r="H295" s="31">
        <f t="shared" si="48"/>
        <v>566.75926619121037</v>
      </c>
      <c r="I295" s="34">
        <f t="shared" si="49"/>
        <v>253</v>
      </c>
    </row>
    <row r="296" spans="2:9" x14ac:dyDescent="0.4">
      <c r="B296">
        <v>254</v>
      </c>
      <c r="C296" s="40">
        <v>70000</v>
      </c>
      <c r="D296" s="42">
        <f t="shared" si="45"/>
        <v>2.5227078000000001E-5</v>
      </c>
      <c r="E296" s="31">
        <f t="shared" si="46"/>
        <v>46.227174298574084</v>
      </c>
      <c r="F296" s="41">
        <v>0.33</v>
      </c>
      <c r="G296" s="31">
        <f t="shared" si="47"/>
        <v>616.74557856716422</v>
      </c>
      <c r="H296" s="31">
        <f t="shared" si="48"/>
        <v>570.51840426859007</v>
      </c>
      <c r="I296" s="34">
        <f t="shared" si="49"/>
        <v>254</v>
      </c>
    </row>
    <row r="297" spans="2:9" x14ac:dyDescent="0.4">
      <c r="B297">
        <v>255</v>
      </c>
      <c r="C297" s="40">
        <v>70000</v>
      </c>
      <c r="D297" s="42">
        <f t="shared" si="45"/>
        <v>2.5234035000000002E-5</v>
      </c>
      <c r="E297" s="31">
        <f t="shared" si="46"/>
        <v>45.285865526039913</v>
      </c>
      <c r="F297" s="41">
        <v>0.33</v>
      </c>
      <c r="G297" s="31">
        <f t="shared" si="47"/>
        <v>619.55205335820904</v>
      </c>
      <c r="H297" s="31">
        <f t="shared" si="48"/>
        <v>574.26618783216918</v>
      </c>
      <c r="I297" s="34">
        <f t="shared" si="49"/>
        <v>255</v>
      </c>
    </row>
    <row r="298" spans="2:9" x14ac:dyDescent="0.4">
      <c r="B298">
        <v>256</v>
      </c>
      <c r="C298" s="40">
        <v>70000</v>
      </c>
      <c r="D298" s="42">
        <f t="shared" si="45"/>
        <v>2.5240992000000003E-5</v>
      </c>
      <c r="E298" s="31">
        <f t="shared" si="46"/>
        <v>44.357395871093388</v>
      </c>
      <c r="F298" s="41">
        <v>0.33</v>
      </c>
      <c r="G298" s="31">
        <f t="shared" si="47"/>
        <v>622.35998185074641</v>
      </c>
      <c r="H298" s="31">
        <f t="shared" si="48"/>
        <v>578.00258597965308</v>
      </c>
      <c r="I298" s="34">
        <f t="shared" si="49"/>
        <v>256</v>
      </c>
    </row>
    <row r="299" spans="2:9" x14ac:dyDescent="0.4">
      <c r="B299">
        <v>257</v>
      </c>
      <c r="C299" s="40">
        <v>70000</v>
      </c>
      <c r="D299" s="42">
        <f t="shared" si="45"/>
        <v>2.5247949000000003E-5</v>
      </c>
      <c r="E299" s="31">
        <f t="shared" si="46"/>
        <v>43.441793977005716</v>
      </c>
      <c r="F299" s="41">
        <v>0.33</v>
      </c>
      <c r="G299" s="31">
        <f t="shared" si="47"/>
        <v>625.16936404477622</v>
      </c>
      <c r="H299" s="31">
        <f t="shared" si="48"/>
        <v>581.72757006777056</v>
      </c>
      <c r="I299" s="34">
        <f t="shared" si="49"/>
        <v>257</v>
      </c>
    </row>
    <row r="300" spans="2:9" x14ac:dyDescent="0.4">
      <c r="B300">
        <v>258</v>
      </c>
      <c r="C300" s="40">
        <v>70000</v>
      </c>
      <c r="D300" s="42">
        <f t="shared" si="45"/>
        <v>2.5254906000000004E-5</v>
      </c>
      <c r="E300" s="31">
        <f t="shared" si="46"/>
        <v>42.539086228027884</v>
      </c>
      <c r="F300" s="41">
        <v>0.33</v>
      </c>
      <c r="G300" s="31">
        <f t="shared" si="47"/>
        <v>627.98019994029869</v>
      </c>
      <c r="H300" s="31">
        <f t="shared" si="48"/>
        <v>585.44111371227086</v>
      </c>
      <c r="I300" s="34">
        <f t="shared" si="49"/>
        <v>258</v>
      </c>
    </row>
    <row r="301" spans="2:9" x14ac:dyDescent="0.4">
      <c r="B301">
        <v>259</v>
      </c>
      <c r="C301" s="40">
        <v>70000</v>
      </c>
      <c r="D301" s="42">
        <f t="shared" si="45"/>
        <v>2.5261863000000002E-5</v>
      </c>
      <c r="E301" s="31">
        <f t="shared" si="46"/>
        <v>41.64929674938918</v>
      </c>
      <c r="F301" s="41">
        <v>0.33</v>
      </c>
      <c r="G301" s="31">
        <f t="shared" si="47"/>
        <v>630.7924895373136</v>
      </c>
      <c r="H301" s="31">
        <f t="shared" si="48"/>
        <v>589.14319278792436</v>
      </c>
      <c r="I301" s="34">
        <f t="shared" si="49"/>
        <v>259</v>
      </c>
    </row>
    <row r="302" spans="2:9" x14ac:dyDescent="0.4">
      <c r="B302">
        <v>260</v>
      </c>
      <c r="C302" s="40">
        <v>70000</v>
      </c>
      <c r="D302" s="42">
        <f t="shared" si="45"/>
        <v>2.5268820000000002E-5</v>
      </c>
      <c r="E302" s="31">
        <f t="shared" si="46"/>
        <v>40.77244740729742</v>
      </c>
      <c r="F302" s="41">
        <v>0.33</v>
      </c>
      <c r="G302" s="31">
        <f t="shared" si="47"/>
        <v>633.60623283582106</v>
      </c>
      <c r="H302" s="31">
        <f t="shared" si="48"/>
        <v>592.8337854285237</v>
      </c>
      <c r="I302" s="34">
        <f t="shared" si="49"/>
        <v>260</v>
      </c>
    </row>
    <row r="303" spans="2:9" x14ac:dyDescent="0.4">
      <c r="B303">
        <v>261</v>
      </c>
      <c r="C303" s="40">
        <v>70000</v>
      </c>
      <c r="D303" s="42">
        <f t="shared" si="45"/>
        <v>2.5275777000000003E-5</v>
      </c>
      <c r="E303" s="31">
        <f t="shared" si="46"/>
        <v>39.908557808939861</v>
      </c>
      <c r="F303" s="41">
        <v>0.33</v>
      </c>
      <c r="G303" s="31">
        <f t="shared" si="47"/>
        <v>636.42142983582107</v>
      </c>
      <c r="H303" s="31">
        <f t="shared" si="48"/>
        <v>596.51287202688127</v>
      </c>
      <c r="I303" s="34">
        <f t="shared" si="49"/>
        <v>261</v>
      </c>
    </row>
    <row r="304" spans="2:9" x14ac:dyDescent="0.4">
      <c r="B304">
        <v>262</v>
      </c>
      <c r="C304" s="40">
        <v>70000</v>
      </c>
      <c r="D304" s="42">
        <f t="shared" si="45"/>
        <v>2.5282734000000004E-5</v>
      </c>
      <c r="E304" s="31">
        <f t="shared" si="46"/>
        <v>39.057645302481149</v>
      </c>
      <c r="F304" s="41">
        <v>0.33</v>
      </c>
      <c r="G304" s="31">
        <f t="shared" si="47"/>
        <v>639.23808053731364</v>
      </c>
      <c r="H304" s="31">
        <f t="shared" si="48"/>
        <v>600.18043523483243</v>
      </c>
      <c r="I304" s="34">
        <f t="shared" si="49"/>
        <v>262</v>
      </c>
    </row>
    <row r="305" spans="2:9" x14ac:dyDescent="0.4">
      <c r="B305">
        <v>263</v>
      </c>
      <c r="C305" s="40">
        <v>70000</v>
      </c>
      <c r="D305" s="42">
        <f t="shared" si="45"/>
        <v>2.5289691000000002E-5</v>
      </c>
      <c r="E305" s="31">
        <f t="shared" si="46"/>
        <v>38.219724977065937</v>
      </c>
      <c r="F305" s="41">
        <v>0.33</v>
      </c>
      <c r="G305" s="31">
        <f t="shared" si="47"/>
        <v>642.05618494029864</v>
      </c>
      <c r="H305" s="31">
        <f t="shared" si="48"/>
        <v>603.83645996323276</v>
      </c>
      <c r="I305" s="34">
        <f t="shared" si="49"/>
        <v>263</v>
      </c>
    </row>
    <row r="306" spans="2:9" x14ac:dyDescent="0.4">
      <c r="B306">
        <v>264</v>
      </c>
      <c r="C306" s="40">
        <v>70000</v>
      </c>
      <c r="D306" s="42">
        <f t="shared" si="45"/>
        <v>2.5296648000000002E-5</v>
      </c>
      <c r="E306" s="31">
        <f t="shared" si="46"/>
        <v>37.394809662816499</v>
      </c>
      <c r="F306" s="41">
        <v>0.33</v>
      </c>
      <c r="G306" s="31">
        <f t="shared" si="47"/>
        <v>644.8757430447763</v>
      </c>
      <c r="H306" s="31">
        <f t="shared" si="48"/>
        <v>607.48093338195986</v>
      </c>
      <c r="I306" s="34">
        <f t="shared" si="49"/>
        <v>264</v>
      </c>
    </row>
    <row r="307" spans="2:9" x14ac:dyDescent="0.4">
      <c r="B307">
        <v>265</v>
      </c>
      <c r="C307" s="40">
        <v>70000</v>
      </c>
      <c r="D307" s="42">
        <f t="shared" si="45"/>
        <v>2.5303605000000003E-5</v>
      </c>
      <c r="E307" s="31">
        <f t="shared" si="46"/>
        <v>36.582909930834774</v>
      </c>
      <c r="F307" s="41">
        <v>0.33</v>
      </c>
      <c r="G307" s="31">
        <f t="shared" si="47"/>
        <v>647.6967548507464</v>
      </c>
      <c r="H307" s="31">
        <f t="shared" si="48"/>
        <v>611.11384491991157</v>
      </c>
      <c r="I307" s="34">
        <f t="shared" si="49"/>
        <v>265</v>
      </c>
    </row>
    <row r="308" spans="2:9" x14ac:dyDescent="0.4">
      <c r="B308">
        <v>266</v>
      </c>
      <c r="C308" s="40">
        <v>70000</v>
      </c>
      <c r="D308" s="42">
        <f t="shared" si="45"/>
        <v>2.5310562000000004E-5</v>
      </c>
      <c r="E308" s="31">
        <f t="shared" si="46"/>
        <v>35.784034093200546</v>
      </c>
      <c r="F308" s="41">
        <v>0.33</v>
      </c>
      <c r="G308" s="31">
        <f t="shared" si="47"/>
        <v>650.51922035820917</v>
      </c>
      <c r="H308" s="31">
        <f t="shared" si="48"/>
        <v>614.73518626500868</v>
      </c>
      <c r="I308" s="34">
        <f t="shared" si="49"/>
        <v>266</v>
      </c>
    </row>
    <row r="309" spans="2:9" x14ac:dyDescent="0.4">
      <c r="B309">
        <v>267</v>
      </c>
      <c r="C309" s="40">
        <v>70000</v>
      </c>
      <c r="D309" s="42">
        <f t="shared" si="45"/>
        <v>2.5317519000000001E-5</v>
      </c>
      <c r="E309" s="31">
        <f t="shared" si="46"/>
        <v>34.998188202972131</v>
      </c>
      <c r="F309" s="41">
        <v>0.33</v>
      </c>
      <c r="G309" s="31">
        <f t="shared" si="47"/>
        <v>653.34313956716426</v>
      </c>
      <c r="H309" s="31">
        <f t="shared" si="48"/>
        <v>618.34495136419218</v>
      </c>
      <c r="I309" s="34">
        <f t="shared" si="49"/>
        <v>267</v>
      </c>
    </row>
    <row r="310" spans="2:9" x14ac:dyDescent="0.4">
      <c r="B310">
        <v>268</v>
      </c>
      <c r="C310" s="40">
        <v>70000</v>
      </c>
      <c r="D310" s="42">
        <f t="shared" si="45"/>
        <v>2.5324476000000002E-5</v>
      </c>
      <c r="E310" s="31">
        <f t="shared" si="46"/>
        <v>34.225376054187848</v>
      </c>
      <c r="F310" s="41">
        <v>0.33</v>
      </c>
      <c r="G310" s="31">
        <f t="shared" si="47"/>
        <v>656.16851247761213</v>
      </c>
      <c r="H310" s="31">
        <f t="shared" si="48"/>
        <v>621.94313642342422</v>
      </c>
      <c r="I310" s="34">
        <f t="shared" si="49"/>
        <v>268</v>
      </c>
    </row>
    <row r="311" spans="2:9" x14ac:dyDescent="0.4">
      <c r="B311">
        <v>269</v>
      </c>
      <c r="C311" s="40">
        <v>70000</v>
      </c>
      <c r="D311" s="42">
        <f t="shared" si="45"/>
        <v>2.5331433000000003E-5</v>
      </c>
      <c r="E311" s="31">
        <f t="shared" si="46"/>
        <v>33.465599181863638</v>
      </c>
      <c r="F311" s="41">
        <v>0.33</v>
      </c>
      <c r="G311" s="31">
        <f t="shared" si="47"/>
        <v>658.99533908955243</v>
      </c>
      <c r="H311" s="31">
        <f t="shared" si="48"/>
        <v>625.52973990768874</v>
      </c>
      <c r="I311" s="34">
        <f t="shared" si="49"/>
        <v>269</v>
      </c>
    </row>
    <row r="312" spans="2:9" x14ac:dyDescent="0.4">
      <c r="B312">
        <v>270</v>
      </c>
      <c r="C312" s="40">
        <v>70000</v>
      </c>
      <c r="D312" s="42">
        <f t="shared" si="45"/>
        <v>2.5338390000000004E-5</v>
      </c>
      <c r="E312" s="31">
        <f t="shared" si="46"/>
        <v>32.718856861993515</v>
      </c>
      <c r="F312" s="41">
        <v>0.33</v>
      </c>
      <c r="G312" s="31">
        <f t="shared" si="47"/>
        <v>661.82361940298529</v>
      </c>
      <c r="H312" s="31">
        <f t="shared" si="48"/>
        <v>629.10476254099171</v>
      </c>
      <c r="I312" s="34">
        <f t="shared" si="49"/>
        <v>270</v>
      </c>
    </row>
    <row r="313" spans="2:9" x14ac:dyDescent="0.4">
      <c r="B313">
        <v>271</v>
      </c>
      <c r="C313" s="40">
        <v>70000</v>
      </c>
      <c r="D313" s="42">
        <f t="shared" si="45"/>
        <v>2.5345347000000001E-5</v>
      </c>
      <c r="E313" s="31">
        <f t="shared" si="46"/>
        <v>31.985146111552524</v>
      </c>
      <c r="F313" s="41">
        <v>0.33</v>
      </c>
      <c r="G313" s="31">
        <f t="shared" si="47"/>
        <v>664.65335341791058</v>
      </c>
      <c r="H313" s="31">
        <f t="shared" si="48"/>
        <v>632.668207306358</v>
      </c>
      <c r="I313" s="34">
        <f t="shared" si="49"/>
        <v>271</v>
      </c>
    </row>
    <row r="314" spans="2:9" x14ac:dyDescent="0.4">
      <c r="B314">
        <v>272</v>
      </c>
      <c r="C314" s="40">
        <v>70000</v>
      </c>
      <c r="D314" s="42">
        <f t="shared" si="45"/>
        <v>2.5352304000000002E-5</v>
      </c>
      <c r="E314" s="31">
        <f t="shared" si="46"/>
        <v>31.264461688491508</v>
      </c>
      <c r="F314" s="41">
        <v>0.33</v>
      </c>
      <c r="G314" s="31">
        <f t="shared" si="47"/>
        <v>667.48454113432842</v>
      </c>
      <c r="H314" s="31">
        <f t="shared" si="48"/>
        <v>636.22007944583697</v>
      </c>
      <c r="I314" s="34">
        <f t="shared" si="49"/>
        <v>272</v>
      </c>
    </row>
    <row r="315" spans="2:9" x14ac:dyDescent="0.4">
      <c r="B315">
        <v>273</v>
      </c>
      <c r="C315" s="40">
        <v>70000</v>
      </c>
      <c r="D315" s="42">
        <f t="shared" si="45"/>
        <v>2.5359261000000003E-5</v>
      </c>
      <c r="E315" s="31">
        <f t="shared" si="46"/>
        <v>30.55679609174166</v>
      </c>
      <c r="F315" s="41">
        <v>0.33</v>
      </c>
      <c r="G315" s="31">
        <f t="shared" si="47"/>
        <v>670.31718255223893</v>
      </c>
      <c r="H315" s="31">
        <f t="shared" si="48"/>
        <v>639.76038646049733</v>
      </c>
      <c r="I315" s="34">
        <f t="shared" si="49"/>
        <v>273</v>
      </c>
    </row>
    <row r="316" spans="2:9" x14ac:dyDescent="0.4">
      <c r="B316">
        <v>274</v>
      </c>
      <c r="C316" s="40">
        <v>70000</v>
      </c>
      <c r="D316" s="42">
        <f t="shared" si="45"/>
        <v>2.5366218000000004E-5</v>
      </c>
      <c r="E316" s="31">
        <f t="shared" si="46"/>
        <v>29.862139561212928</v>
      </c>
      <c r="F316" s="41">
        <v>0.33</v>
      </c>
      <c r="G316" s="31">
        <f t="shared" si="47"/>
        <v>673.15127767164199</v>
      </c>
      <c r="H316" s="31">
        <f t="shared" si="48"/>
        <v>643.28913811042912</v>
      </c>
      <c r="I316" s="34">
        <f t="shared" si="49"/>
        <v>274</v>
      </c>
    </row>
    <row r="317" spans="2:9" x14ac:dyDescent="0.4">
      <c r="B317">
        <v>275</v>
      </c>
      <c r="C317" s="40">
        <v>70000</v>
      </c>
      <c r="D317" s="42">
        <f t="shared" si="45"/>
        <v>2.5373175000000001E-5</v>
      </c>
      <c r="E317" s="31">
        <f t="shared" si="46"/>
        <v>29.180480077793561</v>
      </c>
      <c r="F317" s="41">
        <v>0.33</v>
      </c>
      <c r="G317" s="31">
        <f t="shared" si="47"/>
        <v>675.98682649253738</v>
      </c>
      <c r="H317" s="31">
        <f t="shared" si="48"/>
        <v>646.80634641474376</v>
      </c>
      <c r="I317" s="34">
        <f t="shared" si="49"/>
        <v>275</v>
      </c>
    </row>
    <row r="318" spans="2:9" x14ac:dyDescent="0.4">
      <c r="B318">
        <v>276</v>
      </c>
      <c r="C318" s="40">
        <v>70000</v>
      </c>
      <c r="D318" s="42">
        <f t="shared" si="45"/>
        <v>2.5380132000000002E-5</v>
      </c>
      <c r="E318" s="31">
        <f t="shared" si="46"/>
        <v>28.511803363349884</v>
      </c>
      <c r="F318" s="41">
        <v>0.33</v>
      </c>
      <c r="G318" s="31">
        <f t="shared" si="47"/>
        <v>678.82382901492554</v>
      </c>
      <c r="H318" s="31">
        <f t="shared" si="48"/>
        <v>650.3120256515756</v>
      </c>
      <c r="I318" s="34">
        <f t="shared" si="49"/>
        <v>276</v>
      </c>
    </row>
    <row r="319" spans="2:9" x14ac:dyDescent="0.4">
      <c r="B319">
        <v>277</v>
      </c>
      <c r="C319" s="40">
        <v>70000</v>
      </c>
      <c r="D319" s="42">
        <f t="shared" ref="D319:D382" si="50">6.957*10^-9*B319+2.346*10^-5</f>
        <v>2.5387089000000003E-5</v>
      </c>
      <c r="E319" s="31">
        <f t="shared" ref="E319:E382" si="51">($J$80*B319^4+$K$80*B319^3+$L$80*B319^2+$M$80*B319+$N$80)</f>
        <v>27.856092880727999</v>
      </c>
      <c r="F319" s="41">
        <v>0.33</v>
      </c>
      <c r="G319" s="31">
        <f t="shared" ref="G319:G382" si="52">C319*D319*(B319-$B$62)/(1-F319)</f>
        <v>681.66228523880613</v>
      </c>
      <c r="H319" s="31">
        <f t="shared" ref="H319:H382" si="53">IF(G319&gt;E319,G319-E319,0)</f>
        <v>653.80619235807808</v>
      </c>
      <c r="I319" s="34">
        <f t="shared" ref="I319:I382" si="54">IF(H319&gt;0,B319)</f>
        <v>277</v>
      </c>
    </row>
    <row r="320" spans="2:9" x14ac:dyDescent="0.4">
      <c r="B320">
        <v>278</v>
      </c>
      <c r="C320" s="40">
        <v>70000</v>
      </c>
      <c r="D320" s="42">
        <f t="shared" si="50"/>
        <v>2.5394046000000004E-5</v>
      </c>
      <c r="E320" s="31">
        <f t="shared" si="51"/>
        <v>27.213329833751629</v>
      </c>
      <c r="F320" s="41">
        <v>0.33</v>
      </c>
      <c r="G320" s="31">
        <f t="shared" si="52"/>
        <v>684.50219516417928</v>
      </c>
      <c r="H320" s="31">
        <f t="shared" si="53"/>
        <v>657.2888653304276</v>
      </c>
      <c r="I320" s="34">
        <f t="shared" si="54"/>
        <v>278</v>
      </c>
    </row>
    <row r="321" spans="2:9" x14ac:dyDescent="0.4">
      <c r="B321">
        <v>279</v>
      </c>
      <c r="C321" s="40">
        <v>70000</v>
      </c>
      <c r="D321" s="42">
        <f t="shared" si="50"/>
        <v>2.5401003000000001E-5</v>
      </c>
      <c r="E321" s="31">
        <f t="shared" si="51"/>
        <v>26.583493167224162</v>
      </c>
      <c r="F321" s="41">
        <v>0.33</v>
      </c>
      <c r="G321" s="31">
        <f t="shared" si="52"/>
        <v>687.34355879104487</v>
      </c>
      <c r="H321" s="31">
        <f t="shared" si="53"/>
        <v>660.76006562382076</v>
      </c>
      <c r="I321" s="34">
        <f t="shared" si="54"/>
        <v>279</v>
      </c>
    </row>
    <row r="322" spans="2:9" x14ac:dyDescent="0.4">
      <c r="B322">
        <v>280</v>
      </c>
      <c r="C322" s="40">
        <v>70000</v>
      </c>
      <c r="D322" s="42">
        <f t="shared" si="50"/>
        <v>2.5407960000000002E-5</v>
      </c>
      <c r="E322" s="31">
        <f t="shared" si="51"/>
        <v>25.966559566927515</v>
      </c>
      <c r="F322" s="41">
        <v>0.33</v>
      </c>
      <c r="G322" s="31">
        <f t="shared" si="52"/>
        <v>690.18637611940301</v>
      </c>
      <c r="H322" s="31">
        <f t="shared" si="53"/>
        <v>664.21981655247555</v>
      </c>
      <c r="I322" s="34">
        <f t="shared" si="54"/>
        <v>280</v>
      </c>
    </row>
    <row r="323" spans="2:9" x14ac:dyDescent="0.4">
      <c r="B323">
        <v>281</v>
      </c>
      <c r="C323" s="40">
        <v>70000</v>
      </c>
      <c r="D323" s="42">
        <f t="shared" si="50"/>
        <v>2.5414917000000003E-5</v>
      </c>
      <c r="E323" s="31">
        <f t="shared" si="51"/>
        <v>25.362503459621905</v>
      </c>
      <c r="F323" s="41">
        <v>0.33</v>
      </c>
      <c r="G323" s="31">
        <f t="shared" si="52"/>
        <v>693.03064714925392</v>
      </c>
      <c r="H323" s="31">
        <f t="shared" si="53"/>
        <v>667.66814368963196</v>
      </c>
      <c r="I323" s="34">
        <f t="shared" si="54"/>
        <v>281</v>
      </c>
    </row>
    <row r="324" spans="2:9" x14ac:dyDescent="0.4">
      <c r="B324">
        <v>282</v>
      </c>
      <c r="C324" s="40">
        <v>70000</v>
      </c>
      <c r="D324" s="42">
        <f t="shared" si="50"/>
        <v>2.5421874000000004E-5</v>
      </c>
      <c r="E324" s="31">
        <f t="shared" si="51"/>
        <v>24.771297013045739</v>
      </c>
      <c r="F324" s="41">
        <v>0.33</v>
      </c>
      <c r="G324" s="31">
        <f t="shared" si="52"/>
        <v>695.87637188059716</v>
      </c>
      <c r="H324" s="31">
        <f t="shared" si="53"/>
        <v>671.10507486755137</v>
      </c>
      <c r="I324" s="34">
        <f t="shared" si="54"/>
        <v>282</v>
      </c>
    </row>
    <row r="325" spans="2:9" x14ac:dyDescent="0.4">
      <c r="B325">
        <v>283</v>
      </c>
      <c r="C325" s="40">
        <v>70000</v>
      </c>
      <c r="D325" s="42">
        <f t="shared" si="50"/>
        <v>2.5428831000000001E-5</v>
      </c>
      <c r="E325" s="31">
        <f t="shared" si="51"/>
        <v>24.192910135916861</v>
      </c>
      <c r="F325" s="41">
        <v>0.33</v>
      </c>
      <c r="G325" s="31">
        <f t="shared" si="52"/>
        <v>698.72355031343295</v>
      </c>
      <c r="H325" s="31">
        <f t="shared" si="53"/>
        <v>674.53064017751603</v>
      </c>
      <c r="I325" s="34">
        <f t="shared" si="54"/>
        <v>283</v>
      </c>
    </row>
    <row r="326" spans="2:9" x14ac:dyDescent="0.4">
      <c r="B326">
        <v>284</v>
      </c>
      <c r="C326" s="40">
        <v>70000</v>
      </c>
      <c r="D326" s="42">
        <f t="shared" si="50"/>
        <v>2.5435788000000002E-5</v>
      </c>
      <c r="E326" s="31">
        <f t="shared" si="51"/>
        <v>23.627310477932099</v>
      </c>
      <c r="F326" s="41">
        <v>0.33</v>
      </c>
      <c r="G326" s="31">
        <f t="shared" si="52"/>
        <v>701.57218244776129</v>
      </c>
      <c r="H326" s="31">
        <f t="shared" si="53"/>
        <v>677.94487196982914</v>
      </c>
      <c r="I326" s="34">
        <f t="shared" si="54"/>
        <v>284</v>
      </c>
    </row>
    <row r="327" spans="2:9" x14ac:dyDescent="0.4">
      <c r="B327">
        <v>285</v>
      </c>
      <c r="C327" s="40">
        <v>70000</v>
      </c>
      <c r="D327" s="42">
        <f t="shared" si="50"/>
        <v>2.5442745000000003E-5</v>
      </c>
      <c r="E327" s="31">
        <f t="shared" si="51"/>
        <v>23.074463429766354</v>
      </c>
      <c r="F327" s="41">
        <v>0.33</v>
      </c>
      <c r="G327" s="31">
        <f t="shared" si="52"/>
        <v>704.42226828358218</v>
      </c>
      <c r="H327" s="31">
        <f t="shared" si="53"/>
        <v>681.34780485381589</v>
      </c>
      <c r="I327" s="34">
        <f t="shared" si="54"/>
        <v>285</v>
      </c>
    </row>
    <row r="328" spans="2:9" x14ac:dyDescent="0.4">
      <c r="B328">
        <v>286</v>
      </c>
      <c r="C328" s="40">
        <v>70000</v>
      </c>
      <c r="D328" s="42">
        <f t="shared" si="50"/>
        <v>2.5449702000000003E-5</v>
      </c>
      <c r="E328" s="31">
        <f t="shared" si="51"/>
        <v>22.534332123073057</v>
      </c>
      <c r="F328" s="41">
        <v>0.33</v>
      </c>
      <c r="G328" s="31">
        <f t="shared" si="52"/>
        <v>707.27380782089574</v>
      </c>
      <c r="H328" s="31">
        <f t="shared" si="53"/>
        <v>684.73947569782263</v>
      </c>
      <c r="I328" s="34">
        <f t="shared" si="54"/>
        <v>286</v>
      </c>
    </row>
    <row r="329" spans="2:9" x14ac:dyDescent="0.4">
      <c r="B329">
        <v>287</v>
      </c>
      <c r="C329" s="40">
        <v>70000</v>
      </c>
      <c r="D329" s="42">
        <f t="shared" si="50"/>
        <v>2.5456659000000004E-5</v>
      </c>
      <c r="E329" s="31">
        <f t="shared" si="51"/>
        <v>22.00687743048519</v>
      </c>
      <c r="F329" s="41">
        <v>0.33</v>
      </c>
      <c r="G329" s="31">
        <f t="shared" si="52"/>
        <v>710.12680105970173</v>
      </c>
      <c r="H329" s="31">
        <f t="shared" si="53"/>
        <v>688.1199236292166</v>
      </c>
      <c r="I329" s="34">
        <f t="shared" si="54"/>
        <v>287</v>
      </c>
    </row>
    <row r="330" spans="2:9" x14ac:dyDescent="0.4">
      <c r="B330">
        <v>288</v>
      </c>
      <c r="C330" s="40">
        <v>70000</v>
      </c>
      <c r="D330" s="42">
        <f t="shared" si="50"/>
        <v>2.5463616000000002E-5</v>
      </c>
      <c r="E330" s="31">
        <f t="shared" si="51"/>
        <v>21.492057965612901</v>
      </c>
      <c r="F330" s="41">
        <v>0.33</v>
      </c>
      <c r="G330" s="31">
        <f t="shared" si="52"/>
        <v>712.98124800000016</v>
      </c>
      <c r="H330" s="31">
        <f t="shared" si="53"/>
        <v>691.48919003438732</v>
      </c>
      <c r="I330" s="34">
        <f t="shared" si="54"/>
        <v>288</v>
      </c>
    </row>
    <row r="331" spans="2:9" x14ac:dyDescent="0.4">
      <c r="B331">
        <v>289</v>
      </c>
      <c r="C331" s="40">
        <v>70000</v>
      </c>
      <c r="D331" s="42">
        <f t="shared" si="50"/>
        <v>2.5470573000000003E-5</v>
      </c>
      <c r="E331" s="31">
        <f t="shared" si="51"/>
        <v>20.989830083046911</v>
      </c>
      <c r="F331" s="41">
        <v>0.33</v>
      </c>
      <c r="G331" s="31">
        <f t="shared" si="52"/>
        <v>715.83714864179126</v>
      </c>
      <c r="H331" s="31">
        <f t="shared" si="53"/>
        <v>694.84731855874429</v>
      </c>
      <c r="I331" s="34">
        <f t="shared" si="54"/>
        <v>289</v>
      </c>
    </row>
    <row r="332" spans="2:9" x14ac:dyDescent="0.4">
      <c r="B332">
        <v>290</v>
      </c>
      <c r="C332" s="40">
        <v>70000</v>
      </c>
      <c r="D332" s="42">
        <f t="shared" si="50"/>
        <v>2.5477530000000003E-5</v>
      </c>
      <c r="E332" s="31">
        <f t="shared" si="51"/>
        <v>20.500147878355563</v>
      </c>
      <c r="F332" s="41">
        <v>0.33</v>
      </c>
      <c r="G332" s="31">
        <f t="shared" si="52"/>
        <v>718.69450298507479</v>
      </c>
      <c r="H332" s="31">
        <f t="shared" si="53"/>
        <v>698.19435510671929</v>
      </c>
      <c r="I332" s="34">
        <f t="shared" si="54"/>
        <v>290</v>
      </c>
    </row>
    <row r="333" spans="2:9" x14ac:dyDescent="0.4">
      <c r="B333">
        <v>291</v>
      </c>
      <c r="C333" s="40">
        <v>70000</v>
      </c>
      <c r="D333" s="42">
        <f t="shared" si="50"/>
        <v>2.5484487000000001E-5</v>
      </c>
      <c r="E333" s="31">
        <f t="shared" si="51"/>
        <v>20.022963188085271</v>
      </c>
      <c r="F333" s="41">
        <v>0.33</v>
      </c>
      <c r="G333" s="31">
        <f t="shared" si="52"/>
        <v>721.55331102985087</v>
      </c>
      <c r="H333" s="31">
        <f t="shared" si="53"/>
        <v>701.53034784176566</v>
      </c>
      <c r="I333" s="34">
        <f t="shared" si="54"/>
        <v>291</v>
      </c>
    </row>
    <row r="334" spans="2:9" x14ac:dyDescent="0.4">
      <c r="B334">
        <v>292</v>
      </c>
      <c r="C334" s="40">
        <v>70000</v>
      </c>
      <c r="D334" s="42">
        <f t="shared" si="50"/>
        <v>2.5491444000000002E-5</v>
      </c>
      <c r="E334" s="31">
        <f t="shared" si="51"/>
        <v>19.55822558976223</v>
      </c>
      <c r="F334" s="41">
        <v>0.33</v>
      </c>
      <c r="G334" s="31">
        <f t="shared" si="52"/>
        <v>724.41357277611951</v>
      </c>
      <c r="H334" s="31">
        <f t="shared" si="53"/>
        <v>704.85534718635722</v>
      </c>
      <c r="I334" s="34">
        <f t="shared" si="54"/>
        <v>292</v>
      </c>
    </row>
    <row r="335" spans="2:9" x14ac:dyDescent="0.4">
      <c r="B335">
        <v>293</v>
      </c>
      <c r="C335" s="40">
        <v>70000</v>
      </c>
      <c r="D335" s="42">
        <f t="shared" si="50"/>
        <v>2.5498401000000002E-5</v>
      </c>
      <c r="E335" s="31">
        <f t="shared" si="51"/>
        <v>19.105882401891165</v>
      </c>
      <c r="F335" s="41">
        <v>0.33</v>
      </c>
      <c r="G335" s="31">
        <f t="shared" si="52"/>
        <v>727.27528822388069</v>
      </c>
      <c r="H335" s="31">
        <f t="shared" si="53"/>
        <v>708.16940582198959</v>
      </c>
      <c r="I335" s="34">
        <f t="shared" si="54"/>
        <v>293</v>
      </c>
    </row>
    <row r="336" spans="2:9" x14ac:dyDescent="0.4">
      <c r="B336">
        <v>294</v>
      </c>
      <c r="C336" s="40">
        <v>70000</v>
      </c>
      <c r="D336" s="42">
        <f t="shared" si="50"/>
        <v>2.5505358000000003E-5</v>
      </c>
      <c r="E336" s="31">
        <f t="shared" si="51"/>
        <v>18.6658786839551</v>
      </c>
      <c r="F336" s="41">
        <v>0.33</v>
      </c>
      <c r="G336" s="31">
        <f t="shared" si="52"/>
        <v>730.13845737313454</v>
      </c>
      <c r="H336" s="31">
        <f t="shared" si="53"/>
        <v>711.4725786891795</v>
      </c>
      <c r="I336" s="34">
        <f t="shared" si="54"/>
        <v>294</v>
      </c>
    </row>
    <row r="337" spans="2:9" x14ac:dyDescent="0.4">
      <c r="B337">
        <v>295</v>
      </c>
      <c r="C337" s="40">
        <v>70000</v>
      </c>
      <c r="D337" s="42">
        <f t="shared" si="50"/>
        <v>2.5512315000000004E-5</v>
      </c>
      <c r="E337" s="31">
        <f t="shared" si="51"/>
        <v>18.238157236416043</v>
      </c>
      <c r="F337" s="41">
        <v>0.33</v>
      </c>
      <c r="G337" s="31">
        <f t="shared" si="52"/>
        <v>733.00308022388072</v>
      </c>
      <c r="H337" s="31">
        <f t="shared" si="53"/>
        <v>714.76492298746462</v>
      </c>
      <c r="I337" s="34">
        <f t="shared" si="54"/>
        <v>295</v>
      </c>
    </row>
    <row r="338" spans="2:9" x14ac:dyDescent="0.4">
      <c r="B338">
        <v>296</v>
      </c>
      <c r="C338" s="40">
        <v>70000</v>
      </c>
      <c r="D338" s="42">
        <f t="shared" si="50"/>
        <v>2.5519272000000002E-5</v>
      </c>
      <c r="E338" s="31">
        <f t="shared" si="51"/>
        <v>17.822658600714533</v>
      </c>
      <c r="F338" s="41">
        <v>0.33</v>
      </c>
      <c r="G338" s="31">
        <f t="shared" si="52"/>
        <v>735.86915677611955</v>
      </c>
      <c r="H338" s="31">
        <f t="shared" si="53"/>
        <v>718.04649817540508</v>
      </c>
      <c r="I338" s="34">
        <f t="shared" si="54"/>
        <v>296</v>
      </c>
    </row>
    <row r="339" spans="2:9" x14ac:dyDescent="0.4">
      <c r="B339">
        <v>297</v>
      </c>
      <c r="C339" s="40">
        <v>70000</v>
      </c>
      <c r="D339" s="42">
        <f t="shared" si="50"/>
        <v>2.5526229000000002E-5</v>
      </c>
      <c r="E339" s="31">
        <f t="shared" si="51"/>
        <v>17.419321059269976</v>
      </c>
      <c r="F339" s="41">
        <v>0.33</v>
      </c>
      <c r="G339" s="31">
        <f t="shared" si="52"/>
        <v>738.73668702985094</v>
      </c>
      <c r="H339" s="31">
        <f t="shared" si="53"/>
        <v>721.31736597058102</v>
      </c>
      <c r="I339" s="34">
        <f t="shared" si="54"/>
        <v>297</v>
      </c>
    </row>
    <row r="340" spans="2:9" x14ac:dyDescent="0.4">
      <c r="B340">
        <v>298</v>
      </c>
      <c r="C340" s="40">
        <v>70000</v>
      </c>
      <c r="D340" s="42">
        <f t="shared" si="50"/>
        <v>2.5533186000000003E-5</v>
      </c>
      <c r="E340" s="31">
        <f t="shared" si="51"/>
        <v>17.028080635478943</v>
      </c>
      <c r="F340" s="41">
        <v>0.33</v>
      </c>
      <c r="G340" s="31">
        <f t="shared" si="52"/>
        <v>741.60567098507477</v>
      </c>
      <c r="H340" s="31">
        <f t="shared" si="53"/>
        <v>724.57759034959577</v>
      </c>
      <c r="I340" s="34">
        <f t="shared" si="54"/>
        <v>298</v>
      </c>
    </row>
    <row r="341" spans="2:9" x14ac:dyDescent="0.4">
      <c r="B341">
        <v>299</v>
      </c>
      <c r="C341" s="40">
        <v>70000</v>
      </c>
      <c r="D341" s="42">
        <f t="shared" si="50"/>
        <v>2.5540143000000004E-5</v>
      </c>
      <c r="E341" s="31">
        <f t="shared" si="51"/>
        <v>16.648871093719492</v>
      </c>
      <c r="F341" s="41">
        <v>0.33</v>
      </c>
      <c r="G341" s="31">
        <f t="shared" si="52"/>
        <v>744.47610864179126</v>
      </c>
      <c r="H341" s="31">
        <f t="shared" si="53"/>
        <v>727.82723754807171</v>
      </c>
      <c r="I341" s="34">
        <f t="shared" si="54"/>
        <v>299</v>
      </c>
    </row>
    <row r="342" spans="2:9" x14ac:dyDescent="0.4">
      <c r="B342">
        <v>300</v>
      </c>
      <c r="C342" s="40">
        <v>70000</v>
      </c>
      <c r="D342" s="42">
        <f t="shared" si="50"/>
        <v>2.5547100000000001E-5</v>
      </c>
      <c r="E342" s="31">
        <f t="shared" si="51"/>
        <v>16.281623939346844</v>
      </c>
      <c r="F342" s="41">
        <v>0.33</v>
      </c>
      <c r="G342" s="31">
        <f t="shared" si="52"/>
        <v>747.34800000000007</v>
      </c>
      <c r="H342" s="31">
        <f t="shared" si="53"/>
        <v>731.06637606065328</v>
      </c>
      <c r="I342" s="34">
        <f t="shared" si="54"/>
        <v>300</v>
      </c>
    </row>
    <row r="343" spans="2:9" x14ac:dyDescent="0.4">
      <c r="B343">
        <v>301</v>
      </c>
      <c r="C343" s="40">
        <v>70000</v>
      </c>
      <c r="D343" s="42">
        <f t="shared" si="50"/>
        <v>2.5554057000000002E-5</v>
      </c>
      <c r="E343" s="31">
        <f t="shared" si="51"/>
        <v>15.926268418694292</v>
      </c>
      <c r="F343" s="41">
        <v>0.33</v>
      </c>
      <c r="G343" s="31">
        <f t="shared" si="52"/>
        <v>750.22134505970166</v>
      </c>
      <c r="H343" s="31">
        <f t="shared" si="53"/>
        <v>734.29507664100743</v>
      </c>
      <c r="I343" s="34">
        <f t="shared" si="54"/>
        <v>301</v>
      </c>
    </row>
    <row r="344" spans="2:9" x14ac:dyDescent="0.4">
      <c r="B344">
        <v>302</v>
      </c>
      <c r="C344" s="40">
        <v>70000</v>
      </c>
      <c r="D344" s="42">
        <f t="shared" si="50"/>
        <v>2.5561014000000003E-5</v>
      </c>
      <c r="E344" s="31">
        <f t="shared" si="51"/>
        <v>15.582731519074571</v>
      </c>
      <c r="F344" s="41">
        <v>0.33</v>
      </c>
      <c r="G344" s="31">
        <f t="shared" si="52"/>
        <v>753.09614382089569</v>
      </c>
      <c r="H344" s="31">
        <f t="shared" si="53"/>
        <v>737.51341230182106</v>
      </c>
      <c r="I344" s="34">
        <f t="shared" si="54"/>
        <v>302</v>
      </c>
    </row>
    <row r="345" spans="2:9" x14ac:dyDescent="0.4">
      <c r="B345">
        <v>303</v>
      </c>
      <c r="C345" s="40">
        <v>70000</v>
      </c>
      <c r="D345" s="42">
        <f t="shared" si="50"/>
        <v>2.5567971000000004E-5</v>
      </c>
      <c r="E345" s="31">
        <f t="shared" si="51"/>
        <v>15.250937968779169</v>
      </c>
      <c r="F345" s="41">
        <v>0.33</v>
      </c>
      <c r="G345" s="31">
        <f t="shared" si="52"/>
        <v>755.97239628358238</v>
      </c>
      <c r="H345" s="31">
        <f t="shared" si="53"/>
        <v>740.72145831480316</v>
      </c>
      <c r="I345" s="34">
        <f t="shared" si="54"/>
        <v>303</v>
      </c>
    </row>
    <row r="346" spans="2:9" x14ac:dyDescent="0.4">
      <c r="B346">
        <v>304</v>
      </c>
      <c r="C346" s="40">
        <v>70000</v>
      </c>
      <c r="D346" s="42">
        <f t="shared" si="50"/>
        <v>2.5574928000000001E-5</v>
      </c>
      <c r="E346" s="31">
        <f t="shared" si="51"/>
        <v>14.930810237078106</v>
      </c>
      <c r="F346" s="41">
        <v>0.33</v>
      </c>
      <c r="G346" s="31">
        <f t="shared" si="52"/>
        <v>758.85010244776129</v>
      </c>
      <c r="H346" s="31">
        <f t="shared" si="53"/>
        <v>743.91929221068312</v>
      </c>
      <c r="I346" s="34">
        <f t="shared" si="54"/>
        <v>304</v>
      </c>
    </row>
    <row r="347" spans="2:9" x14ac:dyDescent="0.4">
      <c r="B347">
        <v>305</v>
      </c>
      <c r="C347" s="40">
        <v>70000</v>
      </c>
      <c r="D347" s="42">
        <f t="shared" si="50"/>
        <v>2.5581885000000002E-5</v>
      </c>
      <c r="E347" s="31">
        <f t="shared" si="51"/>
        <v>14.622268534219927</v>
      </c>
      <c r="F347" s="41">
        <v>0.33</v>
      </c>
      <c r="G347" s="31">
        <f t="shared" si="52"/>
        <v>761.72926231343297</v>
      </c>
      <c r="H347" s="31">
        <f t="shared" si="53"/>
        <v>747.1069937792131</v>
      </c>
      <c r="I347" s="34">
        <f t="shared" si="54"/>
        <v>305</v>
      </c>
    </row>
    <row r="348" spans="2:9" x14ac:dyDescent="0.4">
      <c r="B348">
        <v>306</v>
      </c>
      <c r="C348" s="40">
        <v>70000</v>
      </c>
      <c r="D348" s="42">
        <f t="shared" si="50"/>
        <v>2.5588842000000003E-5</v>
      </c>
      <c r="E348" s="31">
        <f t="shared" si="51"/>
        <v>14.325230811432505</v>
      </c>
      <c r="F348" s="41">
        <v>0.33</v>
      </c>
      <c r="G348" s="31">
        <f t="shared" si="52"/>
        <v>764.60987588059709</v>
      </c>
      <c r="H348" s="31">
        <f t="shared" si="53"/>
        <v>750.28464506916453</v>
      </c>
      <c r="I348" s="34">
        <f t="shared" si="54"/>
        <v>306</v>
      </c>
    </row>
    <row r="349" spans="2:9" x14ac:dyDescent="0.4">
      <c r="B349">
        <v>307</v>
      </c>
      <c r="C349" s="40">
        <v>70000</v>
      </c>
      <c r="D349" s="42">
        <f t="shared" si="50"/>
        <v>2.5595799000000004E-5</v>
      </c>
      <c r="E349" s="31">
        <f t="shared" si="51"/>
        <v>14.039612760921102</v>
      </c>
      <c r="F349" s="41">
        <v>0.33</v>
      </c>
      <c r="G349" s="31">
        <f t="shared" si="52"/>
        <v>767.49194314925387</v>
      </c>
      <c r="H349" s="31">
        <f t="shared" si="53"/>
        <v>753.45233038833271</v>
      </c>
      <c r="I349" s="34">
        <f t="shared" si="54"/>
        <v>307</v>
      </c>
    </row>
    <row r="350" spans="2:9" x14ac:dyDescent="0.4">
      <c r="B350">
        <v>308</v>
      </c>
      <c r="C350" s="40">
        <v>70000</v>
      </c>
      <c r="D350" s="42">
        <f t="shared" si="50"/>
        <v>2.5602756000000001E-5</v>
      </c>
      <c r="E350" s="31">
        <f t="shared" si="51"/>
        <v>13.765327815870194</v>
      </c>
      <c r="F350" s="41">
        <v>0.33</v>
      </c>
      <c r="G350" s="31">
        <f t="shared" si="52"/>
        <v>770.3754641194032</v>
      </c>
      <c r="H350" s="31">
        <f t="shared" si="53"/>
        <v>756.61013630353295</v>
      </c>
      <c r="I350" s="34">
        <f t="shared" si="54"/>
        <v>308</v>
      </c>
    </row>
    <row r="351" spans="2:9" x14ac:dyDescent="0.4">
      <c r="B351">
        <v>309</v>
      </c>
      <c r="C351" s="40">
        <v>70000</v>
      </c>
      <c r="D351" s="42">
        <f t="shared" si="50"/>
        <v>2.5609713000000002E-5</v>
      </c>
      <c r="E351" s="31">
        <f t="shared" si="51"/>
        <v>13.502287150445056</v>
      </c>
      <c r="F351" s="41">
        <v>0.33</v>
      </c>
      <c r="G351" s="31">
        <f t="shared" si="52"/>
        <v>773.26043879104498</v>
      </c>
      <c r="H351" s="31">
        <f t="shared" si="53"/>
        <v>759.75815164059986</v>
      </c>
      <c r="I351" s="34">
        <f t="shared" si="54"/>
        <v>309</v>
      </c>
    </row>
    <row r="352" spans="2:9" x14ac:dyDescent="0.4">
      <c r="B352">
        <v>310</v>
      </c>
      <c r="C352" s="40">
        <v>70000</v>
      </c>
      <c r="D352" s="42">
        <f t="shared" si="50"/>
        <v>2.5616670000000003E-5</v>
      </c>
      <c r="E352" s="31">
        <f t="shared" si="51"/>
        <v>13.250399679784948</v>
      </c>
      <c r="F352" s="41">
        <v>0.33</v>
      </c>
      <c r="G352" s="31">
        <f t="shared" si="52"/>
        <v>776.1468671641793</v>
      </c>
      <c r="H352" s="31">
        <f t="shared" si="53"/>
        <v>762.89646748439441</v>
      </c>
      <c r="I352" s="34">
        <f t="shared" si="54"/>
        <v>310</v>
      </c>
    </row>
    <row r="353" spans="2:9" x14ac:dyDescent="0.4">
      <c r="B353">
        <v>311</v>
      </c>
      <c r="C353" s="40">
        <v>70000</v>
      </c>
      <c r="D353" s="42">
        <f t="shared" si="50"/>
        <v>2.5623627000000004E-5</v>
      </c>
      <c r="E353" s="31">
        <f t="shared" si="51"/>
        <v>13.009572060012999</v>
      </c>
      <c r="F353" s="41">
        <v>0.33</v>
      </c>
      <c r="G353" s="31">
        <f t="shared" si="52"/>
        <v>779.03474923880617</v>
      </c>
      <c r="H353" s="31">
        <f t="shared" si="53"/>
        <v>766.02517717879323</v>
      </c>
      <c r="I353" s="34">
        <f t="shared" si="54"/>
        <v>311</v>
      </c>
    </row>
    <row r="354" spans="2:9" x14ac:dyDescent="0.4">
      <c r="B354">
        <v>312</v>
      </c>
      <c r="C354" s="40">
        <v>70000</v>
      </c>
      <c r="D354" s="42">
        <f t="shared" si="50"/>
        <v>2.5630584000000001E-5</v>
      </c>
      <c r="E354" s="31">
        <f t="shared" si="51"/>
        <v>12.779708688227913</v>
      </c>
      <c r="F354" s="41">
        <v>0.33</v>
      </c>
      <c r="G354" s="31">
        <f t="shared" si="52"/>
        <v>781.92408501492537</v>
      </c>
      <c r="H354" s="31">
        <f t="shared" si="53"/>
        <v>769.14437632669751</v>
      </c>
      <c r="I354" s="34">
        <f t="shared" si="54"/>
        <v>312</v>
      </c>
    </row>
    <row r="355" spans="2:9" x14ac:dyDescent="0.4">
      <c r="B355">
        <v>313</v>
      </c>
      <c r="C355" s="40">
        <v>70000</v>
      </c>
      <c r="D355" s="42">
        <f t="shared" si="50"/>
        <v>2.5637541000000002E-5</v>
      </c>
      <c r="E355" s="31">
        <f t="shared" si="51"/>
        <v>12.560711702507149</v>
      </c>
      <c r="F355" s="41">
        <v>0.33</v>
      </c>
      <c r="G355" s="31">
        <f t="shared" si="52"/>
        <v>784.81487449253746</v>
      </c>
      <c r="H355" s="31">
        <f t="shared" si="53"/>
        <v>772.25416279003025</v>
      </c>
      <c r="I355" s="34">
        <f t="shared" si="54"/>
        <v>313</v>
      </c>
    </row>
    <row r="356" spans="2:9" x14ac:dyDescent="0.4">
      <c r="B356">
        <v>314</v>
      </c>
      <c r="C356" s="40">
        <v>70000</v>
      </c>
      <c r="D356" s="42">
        <f t="shared" si="50"/>
        <v>2.5644498000000003E-5</v>
      </c>
      <c r="E356" s="31">
        <f t="shared" si="51"/>
        <v>12.352480981908968</v>
      </c>
      <c r="F356" s="41">
        <v>0.33</v>
      </c>
      <c r="G356" s="31">
        <f t="shared" si="52"/>
        <v>787.70711767164187</v>
      </c>
      <c r="H356" s="31">
        <f t="shared" si="53"/>
        <v>775.35463668973284</v>
      </c>
      <c r="I356" s="34">
        <f t="shared" si="54"/>
        <v>314</v>
      </c>
    </row>
    <row r="357" spans="2:9" x14ac:dyDescent="0.4">
      <c r="B357">
        <v>315</v>
      </c>
      <c r="C357" s="40">
        <v>70000</v>
      </c>
      <c r="D357" s="42">
        <f t="shared" si="50"/>
        <v>2.5651455000000004E-5</v>
      </c>
      <c r="E357" s="31">
        <f t="shared" si="51"/>
        <v>12.154914146467434</v>
      </c>
      <c r="F357" s="41">
        <v>0.33</v>
      </c>
      <c r="G357" s="31">
        <f t="shared" si="52"/>
        <v>790.60081455223894</v>
      </c>
      <c r="H357" s="31">
        <f t="shared" si="53"/>
        <v>778.44590040577145</v>
      </c>
      <c r="I357" s="34">
        <f t="shared" si="54"/>
        <v>315</v>
      </c>
    </row>
    <row r="358" spans="2:9" x14ac:dyDescent="0.4">
      <c r="B358">
        <v>316</v>
      </c>
      <c r="C358" s="40">
        <v>70000</v>
      </c>
      <c r="D358" s="42">
        <f t="shared" si="50"/>
        <v>2.5658412000000004E-5</v>
      </c>
      <c r="E358" s="31">
        <f t="shared" si="51"/>
        <v>11.967906557196841</v>
      </c>
      <c r="F358" s="41">
        <v>0.33</v>
      </c>
      <c r="G358" s="31">
        <f t="shared" si="52"/>
        <v>793.49596513432869</v>
      </c>
      <c r="H358" s="31">
        <f t="shared" si="53"/>
        <v>781.52805857713179</v>
      </c>
      <c r="I358" s="34">
        <f t="shared" si="54"/>
        <v>316</v>
      </c>
    </row>
    <row r="359" spans="2:9" x14ac:dyDescent="0.4">
      <c r="B359">
        <v>317</v>
      </c>
      <c r="C359" s="40">
        <v>70000</v>
      </c>
      <c r="D359" s="42">
        <f t="shared" si="50"/>
        <v>2.5665369000000002E-5</v>
      </c>
      <c r="E359" s="31">
        <f t="shared" si="51"/>
        <v>11.791351316091152</v>
      </c>
      <c r="F359" s="41">
        <v>0.33</v>
      </c>
      <c r="G359" s="31">
        <f t="shared" si="52"/>
        <v>796.39256941791052</v>
      </c>
      <c r="H359" s="31">
        <f t="shared" si="53"/>
        <v>784.60121810181931</v>
      </c>
      <c r="I359" s="34">
        <f t="shared" si="54"/>
        <v>317</v>
      </c>
    </row>
    <row r="360" spans="2:9" x14ac:dyDescent="0.4">
      <c r="B360">
        <v>318</v>
      </c>
      <c r="C360" s="40">
        <v>70000</v>
      </c>
      <c r="D360" s="42">
        <f t="shared" si="50"/>
        <v>2.5672326000000003E-5</v>
      </c>
      <c r="E360" s="31">
        <f t="shared" si="51"/>
        <v>11.625139266120357</v>
      </c>
      <c r="F360" s="41">
        <v>0.33</v>
      </c>
      <c r="G360" s="31">
        <f t="shared" si="52"/>
        <v>799.29062740298525</v>
      </c>
      <c r="H360" s="31">
        <f t="shared" si="53"/>
        <v>787.66548813686495</v>
      </c>
      <c r="I360" s="34">
        <f t="shared" si="54"/>
        <v>318</v>
      </c>
    </row>
    <row r="361" spans="2:9" x14ac:dyDescent="0.4">
      <c r="B361">
        <v>319</v>
      </c>
      <c r="C361" s="40">
        <v>70000</v>
      </c>
      <c r="D361" s="42">
        <f t="shared" si="50"/>
        <v>2.5679283000000003E-5</v>
      </c>
      <c r="E361" s="31">
        <f t="shared" si="51"/>
        <v>11.469158991236611</v>
      </c>
      <c r="F361" s="41">
        <v>0.33</v>
      </c>
      <c r="G361" s="31">
        <f t="shared" si="52"/>
        <v>802.19013908955242</v>
      </c>
      <c r="H361" s="31">
        <f t="shared" si="53"/>
        <v>790.72098009831575</v>
      </c>
      <c r="I361" s="34">
        <f t="shared" si="54"/>
        <v>319</v>
      </c>
    </row>
    <row r="362" spans="2:9" x14ac:dyDescent="0.4">
      <c r="B362">
        <v>320</v>
      </c>
      <c r="C362" s="40">
        <v>70000</v>
      </c>
      <c r="D362" s="42">
        <f t="shared" si="50"/>
        <v>2.5686240000000001E-5</v>
      </c>
      <c r="E362" s="31">
        <f t="shared" si="51"/>
        <v>11.323296816366963</v>
      </c>
      <c r="F362" s="41">
        <v>0.33</v>
      </c>
      <c r="G362" s="31">
        <f t="shared" si="52"/>
        <v>805.09110447761191</v>
      </c>
      <c r="H362" s="31">
        <f t="shared" si="53"/>
        <v>793.76780766124489</v>
      </c>
      <c r="I362" s="34">
        <f t="shared" si="54"/>
        <v>320</v>
      </c>
    </row>
    <row r="363" spans="2:9" x14ac:dyDescent="0.4">
      <c r="B363">
        <v>321</v>
      </c>
      <c r="C363" s="40">
        <v>70000</v>
      </c>
      <c r="D363" s="42">
        <f t="shared" si="50"/>
        <v>2.5693197000000002E-5</v>
      </c>
      <c r="E363" s="31">
        <f t="shared" si="51"/>
        <v>11.187436807420056</v>
      </c>
      <c r="F363" s="41">
        <v>0.33</v>
      </c>
      <c r="G363" s="31">
        <f t="shared" si="52"/>
        <v>807.99352356716429</v>
      </c>
      <c r="H363" s="31">
        <f t="shared" si="53"/>
        <v>796.80608675974418</v>
      </c>
      <c r="I363" s="34">
        <f t="shared" si="54"/>
        <v>321</v>
      </c>
    </row>
    <row r="364" spans="2:9" x14ac:dyDescent="0.4">
      <c r="B364">
        <v>322</v>
      </c>
      <c r="C364" s="40">
        <v>70000</v>
      </c>
      <c r="D364" s="42">
        <f t="shared" si="50"/>
        <v>2.5700154000000003E-5</v>
      </c>
      <c r="E364" s="31">
        <f t="shared" si="51"/>
        <v>11.061460771281475</v>
      </c>
      <c r="F364" s="41">
        <v>0.33</v>
      </c>
      <c r="G364" s="31">
        <f t="shared" si="52"/>
        <v>810.89739635820911</v>
      </c>
      <c r="H364" s="31">
        <f t="shared" si="53"/>
        <v>799.83593558692769</v>
      </c>
      <c r="I364" s="34">
        <f t="shared" si="54"/>
        <v>322</v>
      </c>
    </row>
    <row r="365" spans="2:9" x14ac:dyDescent="0.4">
      <c r="B365">
        <v>323</v>
      </c>
      <c r="C365" s="40">
        <v>70000</v>
      </c>
      <c r="D365" s="42">
        <f t="shared" si="50"/>
        <v>2.5707111000000003E-5</v>
      </c>
      <c r="E365" s="31">
        <f t="shared" si="51"/>
        <v>10.945248255816466</v>
      </c>
      <c r="F365" s="41">
        <v>0.33</v>
      </c>
      <c r="G365" s="31">
        <f t="shared" si="52"/>
        <v>813.80272285074648</v>
      </c>
      <c r="H365" s="31">
        <f t="shared" si="53"/>
        <v>802.85747459492995</v>
      </c>
      <c r="I365" s="34">
        <f t="shared" si="54"/>
        <v>323</v>
      </c>
    </row>
    <row r="366" spans="2:9" x14ac:dyDescent="0.4">
      <c r="B366">
        <v>324</v>
      </c>
      <c r="C366" s="40">
        <v>70000</v>
      </c>
      <c r="D366" s="42">
        <f t="shared" si="50"/>
        <v>2.5714068000000004E-5</v>
      </c>
      <c r="E366" s="31">
        <f t="shared" si="51"/>
        <v>10.838676549869263</v>
      </c>
      <c r="F366" s="41">
        <v>0.33</v>
      </c>
      <c r="G366" s="31">
        <f t="shared" si="52"/>
        <v>816.70950304477628</v>
      </c>
      <c r="H366" s="31">
        <f t="shared" si="53"/>
        <v>805.87082649490708</v>
      </c>
      <c r="I366" s="34">
        <f t="shared" si="54"/>
        <v>324</v>
      </c>
    </row>
    <row r="367" spans="2:9" x14ac:dyDescent="0.4">
      <c r="B367">
        <v>325</v>
      </c>
      <c r="C367" s="40">
        <v>70000</v>
      </c>
      <c r="D367" s="42">
        <f t="shared" si="50"/>
        <v>2.5721025000000002E-5</v>
      </c>
      <c r="E367" s="31">
        <f t="shared" si="51"/>
        <v>10.74162068326126</v>
      </c>
      <c r="F367" s="41">
        <v>0.33</v>
      </c>
      <c r="G367" s="31">
        <f t="shared" si="52"/>
        <v>819.61773694029853</v>
      </c>
      <c r="H367" s="31">
        <f t="shared" si="53"/>
        <v>808.87611625703721</v>
      </c>
      <c r="I367" s="34">
        <f t="shared" si="54"/>
        <v>325</v>
      </c>
    </row>
    <row r="368" spans="2:9" x14ac:dyDescent="0.4">
      <c r="B368">
        <v>326</v>
      </c>
      <c r="C368" s="40">
        <v>70000</v>
      </c>
      <c r="D368" s="42">
        <f t="shared" si="50"/>
        <v>2.5727982000000002E-5</v>
      </c>
      <c r="E368" s="31">
        <f t="shared" si="51"/>
        <v>10.653953426793635</v>
      </c>
      <c r="F368" s="41">
        <v>0.33</v>
      </c>
      <c r="G368" s="31">
        <f t="shared" si="52"/>
        <v>822.52742453731355</v>
      </c>
      <c r="H368" s="31">
        <f t="shared" si="53"/>
        <v>811.87347111051986</v>
      </c>
      <c r="I368" s="34">
        <f t="shared" si="54"/>
        <v>326</v>
      </c>
    </row>
    <row r="369" spans="2:9" x14ac:dyDescent="0.4">
      <c r="B369">
        <v>327</v>
      </c>
      <c r="C369" s="40">
        <v>70000</v>
      </c>
      <c r="D369" s="42">
        <f t="shared" si="50"/>
        <v>2.5734939000000003E-5</v>
      </c>
      <c r="E369" s="31">
        <f t="shared" si="51"/>
        <v>10.575545292246318</v>
      </c>
      <c r="F369" s="41">
        <v>0.33</v>
      </c>
      <c r="G369" s="31">
        <f t="shared" si="52"/>
        <v>825.43856583582101</v>
      </c>
      <c r="H369" s="31">
        <f t="shared" si="53"/>
        <v>814.86302054357475</v>
      </c>
      <c r="I369" s="34">
        <f t="shared" si="54"/>
        <v>327</v>
      </c>
    </row>
    <row r="370" spans="2:9" x14ac:dyDescent="0.4">
      <c r="B370">
        <v>328</v>
      </c>
      <c r="C370" s="40">
        <v>70000</v>
      </c>
      <c r="D370" s="42">
        <f t="shared" si="50"/>
        <v>2.5741896000000001E-5</v>
      </c>
      <c r="E370" s="31">
        <f t="shared" si="51"/>
        <v>10.506264532377998</v>
      </c>
      <c r="F370" s="41">
        <v>0.33</v>
      </c>
      <c r="G370" s="31">
        <f t="shared" si="52"/>
        <v>828.35116083582102</v>
      </c>
      <c r="H370" s="31">
        <f t="shared" si="53"/>
        <v>817.84489630344297</v>
      </c>
      <c r="I370" s="34">
        <f t="shared" si="54"/>
        <v>328</v>
      </c>
    </row>
    <row r="371" spans="2:9" x14ac:dyDescent="0.4">
      <c r="B371">
        <v>329</v>
      </c>
      <c r="C371" s="40">
        <v>70000</v>
      </c>
      <c r="D371" s="42">
        <f t="shared" si="50"/>
        <v>2.5748853000000002E-5</v>
      </c>
      <c r="E371" s="31">
        <f t="shared" si="51"/>
        <v>10.445977140924072</v>
      </c>
      <c r="F371" s="41">
        <v>0.33</v>
      </c>
      <c r="G371" s="31">
        <f t="shared" si="52"/>
        <v>831.26520953731358</v>
      </c>
      <c r="H371" s="31">
        <f t="shared" si="53"/>
        <v>820.81923239638945</v>
      </c>
      <c r="I371" s="34">
        <f t="shared" si="54"/>
        <v>329</v>
      </c>
    </row>
    <row r="372" spans="2:9" x14ac:dyDescent="0.4">
      <c r="B372">
        <v>330</v>
      </c>
      <c r="C372" s="40">
        <v>70000</v>
      </c>
      <c r="D372" s="42">
        <f t="shared" si="50"/>
        <v>2.5755810000000002E-5</v>
      </c>
      <c r="E372" s="31">
        <f t="shared" si="51"/>
        <v>10.394546852602559</v>
      </c>
      <c r="F372" s="41">
        <v>0.33</v>
      </c>
      <c r="G372" s="31">
        <f t="shared" si="52"/>
        <v>834.18071194029858</v>
      </c>
      <c r="H372" s="31">
        <f t="shared" si="53"/>
        <v>823.78616508769596</v>
      </c>
      <c r="I372" s="34">
        <f t="shared" si="54"/>
        <v>330</v>
      </c>
    </row>
    <row r="373" spans="2:9" x14ac:dyDescent="0.4">
      <c r="B373">
        <v>331</v>
      </c>
      <c r="C373" s="40">
        <v>70000</v>
      </c>
      <c r="D373" s="42">
        <f t="shared" si="50"/>
        <v>2.5762767000000003E-5</v>
      </c>
      <c r="E373" s="31">
        <f t="shared" si="51"/>
        <v>10.351835143106143</v>
      </c>
      <c r="F373" s="41">
        <v>0.33</v>
      </c>
      <c r="G373" s="31">
        <f t="shared" si="52"/>
        <v>837.09766804477636</v>
      </c>
      <c r="H373" s="31">
        <f t="shared" si="53"/>
        <v>826.74583290167016</v>
      </c>
      <c r="I373" s="34">
        <f t="shared" si="54"/>
        <v>331</v>
      </c>
    </row>
    <row r="374" spans="2:9" x14ac:dyDescent="0.4">
      <c r="B374">
        <v>332</v>
      </c>
      <c r="C374" s="40">
        <v>70000</v>
      </c>
      <c r="D374" s="42">
        <f t="shared" si="50"/>
        <v>2.5769724000000004E-5</v>
      </c>
      <c r="E374" s="31">
        <f t="shared" si="51"/>
        <v>10.317701229108081</v>
      </c>
      <c r="F374" s="41">
        <v>0.33</v>
      </c>
      <c r="G374" s="31">
        <f t="shared" si="52"/>
        <v>840.01607785074646</v>
      </c>
      <c r="H374" s="31">
        <f t="shared" si="53"/>
        <v>829.69837662163832</v>
      </c>
      <c r="I374" s="34">
        <f t="shared" si="54"/>
        <v>332</v>
      </c>
    </row>
    <row r="375" spans="2:9" x14ac:dyDescent="0.4">
      <c r="B375">
        <v>333</v>
      </c>
      <c r="C375" s="40">
        <v>70000</v>
      </c>
      <c r="D375" s="42">
        <f t="shared" si="50"/>
        <v>2.5776681000000001E-5</v>
      </c>
      <c r="E375" s="31">
        <f t="shared" si="51"/>
        <v>10.29200206826107</v>
      </c>
      <c r="F375" s="41">
        <v>0.33</v>
      </c>
      <c r="G375" s="31">
        <f t="shared" si="52"/>
        <v>842.93594135820911</v>
      </c>
      <c r="H375" s="31">
        <f t="shared" si="53"/>
        <v>832.64393928994809</v>
      </c>
      <c r="I375" s="34">
        <f t="shared" si="54"/>
        <v>333</v>
      </c>
    </row>
    <row r="376" spans="2:9" x14ac:dyDescent="0.4">
      <c r="B376">
        <v>334</v>
      </c>
      <c r="C376" s="40">
        <v>70000</v>
      </c>
      <c r="D376" s="42">
        <f t="shared" si="50"/>
        <v>2.5783638000000002E-5</v>
      </c>
      <c r="E376" s="31">
        <f t="shared" si="51"/>
        <v>10.274592359194514</v>
      </c>
      <c r="F376" s="41">
        <v>0.33</v>
      </c>
      <c r="G376" s="31">
        <f t="shared" si="52"/>
        <v>845.85725856716431</v>
      </c>
      <c r="H376" s="31">
        <f t="shared" si="53"/>
        <v>835.58266620796985</v>
      </c>
      <c r="I376" s="34">
        <f t="shared" si="54"/>
        <v>334</v>
      </c>
    </row>
    <row r="377" spans="2:9" x14ac:dyDescent="0.4">
      <c r="B377">
        <v>335</v>
      </c>
      <c r="C377" s="40">
        <v>70000</v>
      </c>
      <c r="D377" s="42">
        <f t="shared" si="50"/>
        <v>2.5790595000000003E-5</v>
      </c>
      <c r="E377" s="31">
        <f t="shared" si="51"/>
        <v>10.26532454151851</v>
      </c>
      <c r="F377" s="41">
        <v>0.33</v>
      </c>
      <c r="G377" s="31">
        <f t="shared" si="52"/>
        <v>848.78002947761217</v>
      </c>
      <c r="H377" s="31">
        <f t="shared" si="53"/>
        <v>838.51470493609372</v>
      </c>
      <c r="I377" s="34">
        <f t="shared" si="54"/>
        <v>335</v>
      </c>
    </row>
    <row r="378" spans="2:9" x14ac:dyDescent="0.4">
      <c r="B378">
        <v>336</v>
      </c>
      <c r="C378" s="40">
        <v>70000</v>
      </c>
      <c r="D378" s="42">
        <f t="shared" si="50"/>
        <v>2.5797552000000004E-5</v>
      </c>
      <c r="E378" s="31">
        <f t="shared" si="51"/>
        <v>10.264048795820088</v>
      </c>
      <c r="F378" s="41">
        <v>0.33</v>
      </c>
      <c r="G378" s="31">
        <f t="shared" si="52"/>
        <v>851.70425408955236</v>
      </c>
      <c r="H378" s="31">
        <f t="shared" si="53"/>
        <v>841.44020529373233</v>
      </c>
      <c r="I378" s="34">
        <f t="shared" si="54"/>
        <v>336</v>
      </c>
    </row>
    <row r="379" spans="2:9" x14ac:dyDescent="0.4">
      <c r="B379">
        <v>337</v>
      </c>
      <c r="C379" s="40">
        <v>70000</v>
      </c>
      <c r="D379" s="42">
        <f t="shared" si="50"/>
        <v>2.5804509000000001E-5</v>
      </c>
      <c r="E379" s="31">
        <f t="shared" si="51"/>
        <v>10.270613043665492</v>
      </c>
      <c r="F379" s="41">
        <v>0.33</v>
      </c>
      <c r="G379" s="31">
        <f t="shared" si="52"/>
        <v>854.62993240298522</v>
      </c>
      <c r="H379" s="31">
        <f t="shared" si="53"/>
        <v>844.35931935931967</v>
      </c>
      <c r="I379" s="34">
        <f t="shared" si="54"/>
        <v>337</v>
      </c>
    </row>
    <row r="380" spans="2:9" x14ac:dyDescent="0.4">
      <c r="B380">
        <v>338</v>
      </c>
      <c r="C380" s="40">
        <v>70000</v>
      </c>
      <c r="D380" s="42">
        <f t="shared" si="50"/>
        <v>2.5811466000000002E-5</v>
      </c>
      <c r="E380" s="31">
        <f t="shared" si="51"/>
        <v>10.284862947601312</v>
      </c>
      <c r="F380" s="41">
        <v>0.33</v>
      </c>
      <c r="G380" s="31">
        <f t="shared" si="52"/>
        <v>857.55706441791074</v>
      </c>
      <c r="H380" s="31">
        <f t="shared" si="53"/>
        <v>847.27220147030948</v>
      </c>
      <c r="I380" s="34">
        <f t="shared" si="54"/>
        <v>338</v>
      </c>
    </row>
    <row r="381" spans="2:9" x14ac:dyDescent="0.4">
      <c r="B381">
        <v>339</v>
      </c>
      <c r="C381" s="40">
        <v>70000</v>
      </c>
      <c r="D381" s="42">
        <f t="shared" si="50"/>
        <v>2.5818423000000003E-5</v>
      </c>
      <c r="E381" s="31">
        <f t="shared" si="51"/>
        <v>10.306641911149939</v>
      </c>
      <c r="F381" s="41">
        <v>0.33</v>
      </c>
      <c r="G381" s="31">
        <f t="shared" si="52"/>
        <v>860.48565013432847</v>
      </c>
      <c r="H381" s="31">
        <f t="shared" si="53"/>
        <v>850.17900822317847</v>
      </c>
      <c r="I381" s="34">
        <f t="shared" si="54"/>
        <v>339</v>
      </c>
    </row>
    <row r="382" spans="2:9" x14ac:dyDescent="0.4">
      <c r="B382">
        <v>340</v>
      </c>
      <c r="C382" s="40">
        <v>70000</v>
      </c>
      <c r="D382" s="42">
        <f t="shared" si="50"/>
        <v>2.5825380000000004E-5</v>
      </c>
      <c r="E382" s="31">
        <f t="shared" si="51"/>
        <v>10.335791078813998</v>
      </c>
      <c r="F382" s="41">
        <v>0.33</v>
      </c>
      <c r="G382" s="31">
        <f t="shared" si="52"/>
        <v>863.41568955223897</v>
      </c>
      <c r="H382" s="31">
        <f t="shared" si="53"/>
        <v>853.07989847342492</v>
      </c>
      <c r="I382" s="34">
        <f t="shared" si="54"/>
        <v>340</v>
      </c>
    </row>
    <row r="383" spans="2:9" x14ac:dyDescent="0.4">
      <c r="B383">
        <v>341</v>
      </c>
      <c r="C383" s="40">
        <v>70000</v>
      </c>
      <c r="D383" s="42">
        <f t="shared" ref="D383:D446" si="55">6.957*10^-9*B383+2.346*10^-5</f>
        <v>2.5832337000000001E-5</v>
      </c>
      <c r="E383" s="31">
        <f t="shared" ref="E383:E446" si="56">($J$80*B383^4+$K$80*B383^3+$L$80*B383^2+$M$80*B383+$N$80)</f>
        <v>10.37214933607487</v>
      </c>
      <c r="F383" s="41">
        <v>0.33</v>
      </c>
      <c r="G383" s="31">
        <f t="shared" ref="G383:G446" si="57">C383*D383*(B383-$B$62)/(1-F383)</f>
        <v>866.34718267164192</v>
      </c>
      <c r="H383" s="31">
        <f t="shared" ref="H383:H446" si="58">IF(G383&gt;E383,G383-E383,0)</f>
        <v>855.9750333355671</v>
      </c>
      <c r="I383" s="34">
        <f t="shared" ref="I383:I446" si="59">IF(H383&gt;0,B383)</f>
        <v>341</v>
      </c>
    </row>
    <row r="384" spans="2:9" x14ac:dyDescent="0.4">
      <c r="B384">
        <v>342</v>
      </c>
      <c r="C384" s="40">
        <v>70000</v>
      </c>
      <c r="D384" s="42">
        <f t="shared" si="55"/>
        <v>2.5839294000000002E-5</v>
      </c>
      <c r="E384" s="31">
        <f t="shared" si="56"/>
        <v>10.415553309393715</v>
      </c>
      <c r="F384" s="41">
        <v>0.33</v>
      </c>
      <c r="G384" s="31">
        <f t="shared" si="57"/>
        <v>869.28012949253741</v>
      </c>
      <c r="H384" s="31">
        <f t="shared" si="58"/>
        <v>858.86457618314375</v>
      </c>
      <c r="I384" s="34">
        <f t="shared" si="59"/>
        <v>342</v>
      </c>
    </row>
    <row r="385" spans="2:9" x14ac:dyDescent="0.4">
      <c r="B385">
        <v>343</v>
      </c>
      <c r="C385" s="40">
        <v>70000</v>
      </c>
      <c r="D385" s="42">
        <f t="shared" si="55"/>
        <v>2.5846251000000003E-5</v>
      </c>
      <c r="E385" s="31">
        <f t="shared" si="56"/>
        <v>10.46583736620704</v>
      </c>
      <c r="F385" s="41">
        <v>0.33</v>
      </c>
      <c r="G385" s="31">
        <f t="shared" si="57"/>
        <v>872.21453001492557</v>
      </c>
      <c r="H385" s="31">
        <f t="shared" si="58"/>
        <v>861.74869264871859</v>
      </c>
      <c r="I385" s="34">
        <f t="shared" si="59"/>
        <v>343</v>
      </c>
    </row>
    <row r="386" spans="2:9" x14ac:dyDescent="0.4">
      <c r="B386">
        <v>344</v>
      </c>
      <c r="C386" s="40">
        <v>70000</v>
      </c>
      <c r="D386" s="42">
        <f t="shared" si="55"/>
        <v>2.5853208000000004E-5</v>
      </c>
      <c r="E386" s="31">
        <f t="shared" si="56"/>
        <v>10.522833614933631</v>
      </c>
      <c r="F386" s="41">
        <v>0.33</v>
      </c>
      <c r="G386" s="31">
        <f t="shared" si="57"/>
        <v>875.15038423880617</v>
      </c>
      <c r="H386" s="31">
        <f t="shared" si="58"/>
        <v>864.62755062387259</v>
      </c>
      <c r="I386" s="34">
        <f t="shared" si="59"/>
        <v>344</v>
      </c>
    </row>
    <row r="387" spans="2:9" x14ac:dyDescent="0.4">
      <c r="B387">
        <v>345</v>
      </c>
      <c r="C387" s="40">
        <v>70000</v>
      </c>
      <c r="D387" s="42">
        <f t="shared" si="55"/>
        <v>2.5860165000000005E-5</v>
      </c>
      <c r="E387" s="31">
        <f t="shared" si="56"/>
        <v>10.586371904968871</v>
      </c>
      <c r="F387" s="41">
        <v>0.33</v>
      </c>
      <c r="G387" s="31">
        <f t="shared" si="57"/>
        <v>878.08769216417932</v>
      </c>
      <c r="H387" s="31">
        <f t="shared" si="58"/>
        <v>867.50132025921039</v>
      </c>
      <c r="I387" s="34">
        <f t="shared" si="59"/>
        <v>345</v>
      </c>
    </row>
    <row r="388" spans="2:9" x14ac:dyDescent="0.4">
      <c r="B388">
        <v>346</v>
      </c>
      <c r="C388" s="40">
        <v>70000</v>
      </c>
      <c r="D388" s="42">
        <f t="shared" si="55"/>
        <v>2.5867122000000002E-5</v>
      </c>
      <c r="E388" s="31">
        <f t="shared" si="56"/>
        <v>10.656279826687239</v>
      </c>
      <c r="F388" s="41">
        <v>0.33</v>
      </c>
      <c r="G388" s="31">
        <f t="shared" si="57"/>
        <v>881.0264537910449</v>
      </c>
      <c r="H388" s="31">
        <f t="shared" si="58"/>
        <v>870.37017396435772</v>
      </c>
      <c r="I388" s="34">
        <f t="shared" si="59"/>
        <v>346</v>
      </c>
    </row>
    <row r="389" spans="2:9" x14ac:dyDescent="0.4">
      <c r="B389">
        <v>347</v>
      </c>
      <c r="C389" s="40">
        <v>70000</v>
      </c>
      <c r="D389" s="42">
        <f t="shared" si="55"/>
        <v>2.5874079000000003E-5</v>
      </c>
      <c r="E389" s="31">
        <f t="shared" si="56"/>
        <v>10.732382711442085</v>
      </c>
      <c r="F389" s="41">
        <v>0.33</v>
      </c>
      <c r="G389" s="31">
        <f t="shared" si="57"/>
        <v>883.96666911940326</v>
      </c>
      <c r="H389" s="31">
        <f t="shared" si="58"/>
        <v>873.23428640796124</v>
      </c>
      <c r="I389" s="34">
        <f t="shared" si="59"/>
        <v>347</v>
      </c>
    </row>
    <row r="390" spans="2:9" x14ac:dyDescent="0.4">
      <c r="B390">
        <v>348</v>
      </c>
      <c r="C390" s="40">
        <v>70000</v>
      </c>
      <c r="D390" s="42">
        <f t="shared" si="55"/>
        <v>2.5881036000000004E-5</v>
      </c>
      <c r="E390" s="31">
        <f t="shared" si="56"/>
        <v>10.814503631565174</v>
      </c>
      <c r="F390" s="41">
        <v>0.33</v>
      </c>
      <c r="G390" s="31">
        <f t="shared" si="57"/>
        <v>886.90833814925406</v>
      </c>
      <c r="H390" s="31">
        <f t="shared" si="58"/>
        <v>876.09383451768895</v>
      </c>
      <c r="I390" s="34">
        <f t="shared" si="59"/>
        <v>348</v>
      </c>
    </row>
    <row r="391" spans="2:9" x14ac:dyDescent="0.4">
      <c r="B391">
        <v>349</v>
      </c>
      <c r="C391" s="40">
        <v>70000</v>
      </c>
      <c r="D391" s="42">
        <f t="shared" si="55"/>
        <v>2.5887993000000001E-5</v>
      </c>
      <c r="E391" s="31">
        <f t="shared" si="56"/>
        <v>10.902463400368276</v>
      </c>
      <c r="F391" s="41">
        <v>0.33</v>
      </c>
      <c r="G391" s="31">
        <f t="shared" si="57"/>
        <v>889.85146088059719</v>
      </c>
      <c r="H391" s="31">
        <f t="shared" si="58"/>
        <v>878.94899748022885</v>
      </c>
      <c r="I391" s="34">
        <f t="shared" si="59"/>
        <v>349</v>
      </c>
    </row>
    <row r="392" spans="2:9" x14ac:dyDescent="0.4">
      <c r="B392">
        <v>350</v>
      </c>
      <c r="C392" s="40">
        <v>70000</v>
      </c>
      <c r="D392" s="42">
        <f t="shared" si="55"/>
        <v>2.5894950000000002E-5</v>
      </c>
      <c r="E392" s="31">
        <f t="shared" si="56"/>
        <v>10.996080572138396</v>
      </c>
      <c r="F392" s="41">
        <v>0.33</v>
      </c>
      <c r="G392" s="31">
        <f t="shared" si="57"/>
        <v>892.79603731343298</v>
      </c>
      <c r="H392" s="31">
        <f t="shared" si="58"/>
        <v>881.79995674129464</v>
      </c>
      <c r="I392" s="34">
        <f t="shared" si="59"/>
        <v>350</v>
      </c>
    </row>
    <row r="393" spans="2:9" x14ac:dyDescent="0.4">
      <c r="B393">
        <v>351</v>
      </c>
      <c r="C393" s="40">
        <v>70000</v>
      </c>
      <c r="D393" s="42">
        <f t="shared" si="55"/>
        <v>2.5901907000000003E-5</v>
      </c>
      <c r="E393" s="31">
        <f t="shared" si="56"/>
        <v>11.095171442146636</v>
      </c>
      <c r="F393" s="41">
        <v>0.33</v>
      </c>
      <c r="G393" s="31">
        <f t="shared" si="57"/>
        <v>895.74206744776143</v>
      </c>
      <c r="H393" s="31">
        <f t="shared" si="58"/>
        <v>884.64689600561474</v>
      </c>
      <c r="I393" s="34">
        <f t="shared" si="59"/>
        <v>351</v>
      </c>
    </row>
    <row r="394" spans="2:9" x14ac:dyDescent="0.4">
      <c r="B394">
        <v>352</v>
      </c>
      <c r="C394" s="40">
        <v>70000</v>
      </c>
      <c r="D394" s="42">
        <f t="shared" si="55"/>
        <v>2.5908864000000003E-5</v>
      </c>
      <c r="E394" s="31">
        <f t="shared" si="56"/>
        <v>11.199550046637967</v>
      </c>
      <c r="F394" s="41">
        <v>0.33</v>
      </c>
      <c r="G394" s="31">
        <f t="shared" si="57"/>
        <v>898.6895512835822</v>
      </c>
      <c r="H394" s="31">
        <f t="shared" si="58"/>
        <v>887.49000123694418</v>
      </c>
      <c r="I394" s="34">
        <f t="shared" si="59"/>
        <v>352</v>
      </c>
    </row>
    <row r="395" spans="2:9" x14ac:dyDescent="0.4">
      <c r="B395">
        <v>353</v>
      </c>
      <c r="C395" s="40">
        <v>70000</v>
      </c>
      <c r="D395" s="42">
        <f t="shared" si="55"/>
        <v>2.5915821000000004E-5</v>
      </c>
      <c r="E395" s="31">
        <f t="shared" si="56"/>
        <v>11.309028162837137</v>
      </c>
      <c r="F395" s="41">
        <v>0.33</v>
      </c>
      <c r="G395" s="31">
        <f t="shared" si="57"/>
        <v>901.63848882089576</v>
      </c>
      <c r="H395" s="31">
        <f t="shared" si="58"/>
        <v>890.32946065805868</v>
      </c>
      <c r="I395" s="34">
        <f t="shared" si="59"/>
        <v>353</v>
      </c>
    </row>
    <row r="396" spans="2:9" x14ac:dyDescent="0.4">
      <c r="B396">
        <v>354</v>
      </c>
      <c r="C396" s="40">
        <v>70000</v>
      </c>
      <c r="D396" s="42">
        <f t="shared" si="55"/>
        <v>2.5922778000000002E-5</v>
      </c>
      <c r="E396" s="31">
        <f t="shared" si="56"/>
        <v>11.423415308948449</v>
      </c>
      <c r="F396" s="41">
        <v>0.33</v>
      </c>
      <c r="G396" s="31">
        <f t="shared" si="57"/>
        <v>904.58888005970175</v>
      </c>
      <c r="H396" s="31">
        <f t="shared" si="58"/>
        <v>893.16546475075324</v>
      </c>
      <c r="I396" s="34">
        <f t="shared" si="59"/>
        <v>354</v>
      </c>
    </row>
    <row r="397" spans="2:9" x14ac:dyDescent="0.4">
      <c r="B397">
        <v>355</v>
      </c>
      <c r="C397" s="40">
        <v>70000</v>
      </c>
      <c r="D397" s="42">
        <f t="shared" si="55"/>
        <v>2.5929735000000003E-5</v>
      </c>
      <c r="E397" s="31">
        <f t="shared" si="56"/>
        <v>11.542518744155984</v>
      </c>
      <c r="F397" s="41">
        <v>0.33</v>
      </c>
      <c r="G397" s="31">
        <f t="shared" si="57"/>
        <v>907.54072500000007</v>
      </c>
      <c r="H397" s="31">
        <f t="shared" si="58"/>
        <v>895.99820625584402</v>
      </c>
      <c r="I397" s="34">
        <f t="shared" si="59"/>
        <v>355</v>
      </c>
    </row>
    <row r="398" spans="2:9" x14ac:dyDescent="0.4">
      <c r="B398">
        <v>356</v>
      </c>
      <c r="C398" s="40">
        <v>70000</v>
      </c>
      <c r="D398" s="42">
        <f t="shared" si="55"/>
        <v>2.5936692000000003E-5</v>
      </c>
      <c r="E398" s="31">
        <f t="shared" si="56"/>
        <v>11.666143468619282</v>
      </c>
      <c r="F398" s="41">
        <v>0.33</v>
      </c>
      <c r="G398" s="31">
        <f t="shared" si="57"/>
        <v>910.49402364179127</v>
      </c>
      <c r="H398" s="31">
        <f t="shared" si="58"/>
        <v>898.82788017317193</v>
      </c>
      <c r="I398" s="34">
        <f t="shared" si="59"/>
        <v>356</v>
      </c>
    </row>
    <row r="399" spans="2:9" x14ac:dyDescent="0.4">
      <c r="B399">
        <v>357</v>
      </c>
      <c r="C399" s="40">
        <v>70000</v>
      </c>
      <c r="D399" s="42">
        <f t="shared" si="55"/>
        <v>2.5943649000000001E-5</v>
      </c>
      <c r="E399" s="31">
        <f t="shared" si="56"/>
        <v>11.7940922234813</v>
      </c>
      <c r="F399" s="41">
        <v>0.33</v>
      </c>
      <c r="G399" s="31">
        <f t="shared" si="57"/>
        <v>913.4487759850748</v>
      </c>
      <c r="H399" s="31">
        <f t="shared" si="58"/>
        <v>901.65468376159356</v>
      </c>
      <c r="I399" s="34">
        <f t="shared" si="59"/>
        <v>357</v>
      </c>
    </row>
    <row r="400" spans="2:9" x14ac:dyDescent="0.4">
      <c r="B400">
        <v>358</v>
      </c>
      <c r="C400" s="40">
        <v>70000</v>
      </c>
      <c r="D400" s="42">
        <f t="shared" si="55"/>
        <v>2.5950606000000002E-5</v>
      </c>
      <c r="E400" s="31">
        <f t="shared" si="56"/>
        <v>11.9261654908575</v>
      </c>
      <c r="F400" s="41">
        <v>0.33</v>
      </c>
      <c r="G400" s="31">
        <f t="shared" si="57"/>
        <v>916.404982029851</v>
      </c>
      <c r="H400" s="31">
        <f t="shared" si="58"/>
        <v>904.47881653899344</v>
      </c>
      <c r="I400" s="34">
        <f t="shared" si="59"/>
        <v>358</v>
      </c>
    </row>
    <row r="401" spans="2:9" x14ac:dyDescent="0.4">
      <c r="B401">
        <v>359</v>
      </c>
      <c r="C401" s="40">
        <v>70000</v>
      </c>
      <c r="D401" s="42">
        <f t="shared" si="55"/>
        <v>2.5957563000000002E-5</v>
      </c>
      <c r="E401" s="31">
        <f t="shared" si="56"/>
        <v>12.062161493847441</v>
      </c>
      <c r="F401" s="41">
        <v>0.33</v>
      </c>
      <c r="G401" s="31">
        <f t="shared" si="57"/>
        <v>919.36264177611952</v>
      </c>
      <c r="H401" s="31">
        <f t="shared" si="58"/>
        <v>907.30048028227202</v>
      </c>
      <c r="I401" s="34">
        <f t="shared" si="59"/>
        <v>359</v>
      </c>
    </row>
    <row r="402" spans="2:9" x14ac:dyDescent="0.4">
      <c r="B402">
        <v>360</v>
      </c>
      <c r="C402" s="40">
        <v>70000</v>
      </c>
      <c r="D402" s="42">
        <f t="shared" si="55"/>
        <v>2.5964520000000003E-5</v>
      </c>
      <c r="E402" s="31">
        <f t="shared" si="56"/>
        <v>12.20187619652728</v>
      </c>
      <c r="F402" s="41">
        <v>0.33</v>
      </c>
      <c r="G402" s="31">
        <f t="shared" si="57"/>
        <v>922.32175522388081</v>
      </c>
      <c r="H402" s="31">
        <f t="shared" si="58"/>
        <v>910.11987902735359</v>
      </c>
      <c r="I402" s="34">
        <f t="shared" si="59"/>
        <v>360</v>
      </c>
    </row>
    <row r="403" spans="2:9" x14ac:dyDescent="0.4">
      <c r="B403">
        <v>361</v>
      </c>
      <c r="C403" s="40">
        <v>70000</v>
      </c>
      <c r="D403" s="42">
        <f t="shared" si="55"/>
        <v>2.5971477000000004E-5</v>
      </c>
      <c r="E403" s="31">
        <f t="shared" si="56"/>
        <v>12.345103303949543</v>
      </c>
      <c r="F403" s="41">
        <v>0.33</v>
      </c>
      <c r="G403" s="31">
        <f t="shared" si="57"/>
        <v>925.28232237313466</v>
      </c>
      <c r="H403" s="31">
        <f t="shared" si="58"/>
        <v>912.93721906918518</v>
      </c>
      <c r="I403" s="34">
        <f t="shared" si="59"/>
        <v>361</v>
      </c>
    </row>
    <row r="404" spans="2:9" x14ac:dyDescent="0.4">
      <c r="B404">
        <v>362</v>
      </c>
      <c r="C404" s="40">
        <v>70000</v>
      </c>
      <c r="D404" s="42">
        <f t="shared" si="55"/>
        <v>2.5978434000000002E-5</v>
      </c>
      <c r="E404" s="31">
        <f t="shared" si="56"/>
        <v>12.491634262151081</v>
      </c>
      <c r="F404" s="41">
        <v>0.33</v>
      </c>
      <c r="G404" s="31">
        <f t="shared" si="57"/>
        <v>928.24434322388072</v>
      </c>
      <c r="H404" s="31">
        <f t="shared" si="58"/>
        <v>915.7527089617297</v>
      </c>
      <c r="I404" s="34">
        <f t="shared" si="59"/>
        <v>362</v>
      </c>
    </row>
    <row r="405" spans="2:9" x14ac:dyDescent="0.4">
      <c r="B405">
        <v>363</v>
      </c>
      <c r="C405" s="40">
        <v>70000</v>
      </c>
      <c r="D405" s="42">
        <f t="shared" si="55"/>
        <v>2.5985391000000002E-5</v>
      </c>
      <c r="E405" s="31">
        <f t="shared" si="56"/>
        <v>12.641258258141704</v>
      </c>
      <c r="F405" s="41">
        <v>0.33</v>
      </c>
      <c r="G405" s="31">
        <f t="shared" si="57"/>
        <v>931.20781777611967</v>
      </c>
      <c r="H405" s="31">
        <f t="shared" si="58"/>
        <v>918.56655951797802</v>
      </c>
      <c r="I405" s="34">
        <f t="shared" si="59"/>
        <v>363</v>
      </c>
    </row>
    <row r="406" spans="2:9" x14ac:dyDescent="0.4">
      <c r="B406">
        <v>364</v>
      </c>
      <c r="C406" s="40">
        <v>70000</v>
      </c>
      <c r="D406" s="42">
        <f t="shared" si="55"/>
        <v>2.5992348000000003E-5</v>
      </c>
      <c r="E406" s="31">
        <f t="shared" si="56"/>
        <v>12.793762219913503</v>
      </c>
      <c r="F406" s="41">
        <v>0.33</v>
      </c>
      <c r="G406" s="31">
        <f t="shared" si="57"/>
        <v>934.17274602985094</v>
      </c>
      <c r="H406" s="31">
        <f t="shared" si="58"/>
        <v>921.37898380993738</v>
      </c>
      <c r="I406" s="34">
        <f t="shared" si="59"/>
        <v>364</v>
      </c>
    </row>
    <row r="407" spans="2:9" x14ac:dyDescent="0.4">
      <c r="B407">
        <v>365</v>
      </c>
      <c r="C407" s="40">
        <v>70000</v>
      </c>
      <c r="D407" s="42">
        <f t="shared" si="55"/>
        <v>2.5999305000000004E-5</v>
      </c>
      <c r="E407" s="31">
        <f t="shared" si="56"/>
        <v>12.94893081643562</v>
      </c>
      <c r="F407" s="41">
        <v>0.33</v>
      </c>
      <c r="G407" s="31">
        <f t="shared" si="57"/>
        <v>937.13912798507488</v>
      </c>
      <c r="H407" s="31">
        <f t="shared" si="58"/>
        <v>924.19019716863932</v>
      </c>
      <c r="I407" s="34">
        <f t="shared" si="59"/>
        <v>365</v>
      </c>
    </row>
    <row r="408" spans="2:9" x14ac:dyDescent="0.4">
      <c r="B408">
        <v>366</v>
      </c>
      <c r="C408" s="40">
        <v>70000</v>
      </c>
      <c r="D408" s="42">
        <f t="shared" si="55"/>
        <v>2.6006262000000001E-5</v>
      </c>
      <c r="E408" s="31">
        <f t="shared" si="56"/>
        <v>13.106546457655838</v>
      </c>
      <c r="F408" s="41">
        <v>0.33</v>
      </c>
      <c r="G408" s="31">
        <f t="shared" si="57"/>
        <v>940.10696364179125</v>
      </c>
      <c r="H408" s="31">
        <f t="shared" si="58"/>
        <v>927.00041718413536</v>
      </c>
      <c r="I408" s="34">
        <f t="shared" si="59"/>
        <v>366</v>
      </c>
    </row>
    <row r="409" spans="2:9" x14ac:dyDescent="0.4">
      <c r="B409">
        <v>367</v>
      </c>
      <c r="C409" s="40">
        <v>70000</v>
      </c>
      <c r="D409" s="42">
        <f t="shared" si="55"/>
        <v>2.6013219000000002E-5</v>
      </c>
      <c r="E409" s="31">
        <f t="shared" si="56"/>
        <v>13.266389294501721</v>
      </c>
      <c r="F409" s="41">
        <v>0.33</v>
      </c>
      <c r="G409" s="31">
        <f t="shared" si="57"/>
        <v>943.07625300000018</v>
      </c>
      <c r="H409" s="31">
        <f t="shared" si="58"/>
        <v>929.8098637054984</v>
      </c>
      <c r="I409" s="34">
        <f t="shared" si="59"/>
        <v>367</v>
      </c>
    </row>
    <row r="410" spans="2:9" x14ac:dyDescent="0.4">
      <c r="B410">
        <v>368</v>
      </c>
      <c r="C410" s="40">
        <v>70000</v>
      </c>
      <c r="D410" s="42">
        <f t="shared" si="55"/>
        <v>2.6020176000000003E-5</v>
      </c>
      <c r="E410" s="31">
        <f t="shared" si="56"/>
        <v>13.428237218879246</v>
      </c>
      <c r="F410" s="41">
        <v>0.33</v>
      </c>
      <c r="G410" s="31">
        <f t="shared" si="57"/>
        <v>946.04699605970166</v>
      </c>
      <c r="H410" s="31">
        <f t="shared" si="58"/>
        <v>932.61875884082247</v>
      </c>
      <c r="I410" s="34">
        <f t="shared" si="59"/>
        <v>368</v>
      </c>
    </row>
    <row r="411" spans="2:9" x14ac:dyDescent="0.4">
      <c r="B411">
        <v>369</v>
      </c>
      <c r="C411" s="40">
        <v>70000</v>
      </c>
      <c r="D411" s="42">
        <f t="shared" si="55"/>
        <v>2.6027133000000004E-5</v>
      </c>
      <c r="E411" s="31">
        <f t="shared" si="56"/>
        <v>13.591865863671217</v>
      </c>
      <c r="F411" s="41">
        <v>0.33</v>
      </c>
      <c r="G411" s="31">
        <f t="shared" si="57"/>
        <v>949.0191928208958</v>
      </c>
      <c r="H411" s="31">
        <f t="shared" si="58"/>
        <v>935.42732695722452</v>
      </c>
      <c r="I411" s="34">
        <f t="shared" si="59"/>
        <v>369</v>
      </c>
    </row>
    <row r="412" spans="2:9" x14ac:dyDescent="0.4">
      <c r="B412">
        <v>370</v>
      </c>
      <c r="C412" s="40">
        <v>70000</v>
      </c>
      <c r="D412" s="42">
        <f t="shared" si="55"/>
        <v>2.6034090000000001E-5</v>
      </c>
      <c r="E412" s="31">
        <f t="shared" si="56"/>
        <v>13.757048602741577</v>
      </c>
      <c r="F412" s="41">
        <v>0.33</v>
      </c>
      <c r="G412" s="31">
        <f t="shared" si="57"/>
        <v>951.99284328358215</v>
      </c>
      <c r="H412" s="31">
        <f t="shared" si="58"/>
        <v>938.23579468084063</v>
      </c>
      <c r="I412" s="34">
        <f t="shared" si="59"/>
        <v>370</v>
      </c>
    </row>
    <row r="413" spans="2:9" x14ac:dyDescent="0.4">
      <c r="B413">
        <v>371</v>
      </c>
      <c r="C413" s="40">
        <v>70000</v>
      </c>
      <c r="D413" s="42">
        <f t="shared" si="55"/>
        <v>2.6041047000000002E-5</v>
      </c>
      <c r="E413" s="31">
        <f t="shared" si="56"/>
        <v>13.923556550932005</v>
      </c>
      <c r="F413" s="41">
        <v>0.33</v>
      </c>
      <c r="G413" s="31">
        <f t="shared" si="57"/>
        <v>954.96794744776139</v>
      </c>
      <c r="H413" s="31">
        <f t="shared" si="58"/>
        <v>941.04439089682933</v>
      </c>
      <c r="I413" s="34">
        <f t="shared" si="59"/>
        <v>371</v>
      </c>
    </row>
    <row r="414" spans="2:9" x14ac:dyDescent="0.4">
      <c r="B414">
        <v>372</v>
      </c>
      <c r="C414" s="40">
        <v>70000</v>
      </c>
      <c r="D414" s="42">
        <f t="shared" si="55"/>
        <v>2.6048004000000003E-5</v>
      </c>
      <c r="E414" s="31">
        <f t="shared" si="56"/>
        <v>14.091158564061914</v>
      </c>
      <c r="F414" s="41">
        <v>0.33</v>
      </c>
      <c r="G414" s="31">
        <f t="shared" si="57"/>
        <v>957.94450531343307</v>
      </c>
      <c r="H414" s="31">
        <f t="shared" si="58"/>
        <v>943.85334674937121</v>
      </c>
      <c r="I414" s="34">
        <f t="shared" si="59"/>
        <v>372</v>
      </c>
    </row>
    <row r="415" spans="2:9" x14ac:dyDescent="0.4">
      <c r="B415">
        <v>373</v>
      </c>
      <c r="C415" s="40">
        <v>70000</v>
      </c>
      <c r="D415" s="42">
        <f t="shared" si="55"/>
        <v>2.6054961000000004E-5</v>
      </c>
      <c r="E415" s="31">
        <f t="shared" si="56"/>
        <v>14.259621238931857</v>
      </c>
      <c r="F415" s="41">
        <v>0.33</v>
      </c>
      <c r="G415" s="31">
        <f t="shared" si="57"/>
        <v>960.9225168805973</v>
      </c>
      <c r="H415" s="31">
        <f t="shared" si="58"/>
        <v>946.6628956416655</v>
      </c>
      <c r="I415" s="34">
        <f t="shared" si="59"/>
        <v>373</v>
      </c>
    </row>
    <row r="416" spans="2:9" x14ac:dyDescent="0.4">
      <c r="B416">
        <v>374</v>
      </c>
      <c r="C416" s="40">
        <v>70000</v>
      </c>
      <c r="D416" s="42">
        <f t="shared" si="55"/>
        <v>2.6061918000000001E-5</v>
      </c>
      <c r="E416" s="31">
        <f t="shared" si="56"/>
        <v>14.428708913317848</v>
      </c>
      <c r="F416" s="41">
        <v>0.33</v>
      </c>
      <c r="G416" s="31">
        <f t="shared" si="57"/>
        <v>963.90198214925397</v>
      </c>
      <c r="H416" s="31">
        <f t="shared" si="58"/>
        <v>949.47327323593618</v>
      </c>
      <c r="I416" s="34">
        <f t="shared" si="59"/>
        <v>374</v>
      </c>
    </row>
    <row r="417" spans="2:9" x14ac:dyDescent="0.4">
      <c r="B417">
        <v>375</v>
      </c>
      <c r="C417" s="40">
        <v>70000</v>
      </c>
      <c r="D417" s="42">
        <f t="shared" si="55"/>
        <v>2.6068875000000002E-5</v>
      </c>
      <c r="E417" s="31">
        <f t="shared" si="56"/>
        <v>14.598183665978866</v>
      </c>
      <c r="F417" s="41">
        <v>0.33</v>
      </c>
      <c r="G417" s="31">
        <f t="shared" si="57"/>
        <v>966.88290111940319</v>
      </c>
      <c r="H417" s="31">
        <f t="shared" si="58"/>
        <v>952.28471745342426</v>
      </c>
      <c r="I417" s="34">
        <f t="shared" si="59"/>
        <v>375</v>
      </c>
    </row>
    <row r="418" spans="2:9" x14ac:dyDescent="0.4">
      <c r="B418">
        <v>376</v>
      </c>
      <c r="C418" s="40">
        <v>70000</v>
      </c>
      <c r="D418" s="42">
        <f t="shared" si="55"/>
        <v>2.6075832000000003E-5</v>
      </c>
      <c r="E418" s="31">
        <f t="shared" si="56"/>
        <v>14.767805316646843</v>
      </c>
      <c r="F418" s="41">
        <v>0.33</v>
      </c>
      <c r="G418" s="31">
        <f t="shared" si="57"/>
        <v>969.86527379104496</v>
      </c>
      <c r="H418" s="31">
        <f t="shared" si="58"/>
        <v>955.09746847439806</v>
      </c>
      <c r="I418" s="34">
        <f t="shared" si="59"/>
        <v>376</v>
      </c>
    </row>
    <row r="419" spans="2:9" x14ac:dyDescent="0.4">
      <c r="B419">
        <v>377</v>
      </c>
      <c r="C419" s="40">
        <v>70000</v>
      </c>
      <c r="D419" s="42">
        <f t="shared" si="55"/>
        <v>2.6082789000000004E-5</v>
      </c>
      <c r="E419" s="31">
        <f t="shared" si="56"/>
        <v>14.93733142603827</v>
      </c>
      <c r="F419" s="41">
        <v>0.33</v>
      </c>
      <c r="G419" s="31">
        <f t="shared" si="57"/>
        <v>972.84910016417939</v>
      </c>
      <c r="H419" s="31">
        <f t="shared" si="58"/>
        <v>957.91176873814106</v>
      </c>
      <c r="I419" s="34">
        <f t="shared" si="59"/>
        <v>377</v>
      </c>
    </row>
    <row r="420" spans="2:9" x14ac:dyDescent="0.4">
      <c r="B420">
        <v>378</v>
      </c>
      <c r="C420" s="40">
        <v>70000</v>
      </c>
      <c r="D420" s="42">
        <f t="shared" si="55"/>
        <v>2.6089746000000001E-5</v>
      </c>
      <c r="E420" s="31">
        <f t="shared" si="56"/>
        <v>15.106517295842139</v>
      </c>
      <c r="F420" s="41">
        <v>0.33</v>
      </c>
      <c r="G420" s="31">
        <f t="shared" si="57"/>
        <v>975.83438023880615</v>
      </c>
      <c r="H420" s="31">
        <f t="shared" si="58"/>
        <v>960.72786294296407</v>
      </c>
      <c r="I420" s="34">
        <f t="shared" si="59"/>
        <v>378</v>
      </c>
    </row>
    <row r="421" spans="2:9" x14ac:dyDescent="0.4">
      <c r="B421">
        <v>379</v>
      </c>
      <c r="C421" s="40">
        <v>70000</v>
      </c>
      <c r="D421" s="42">
        <f t="shared" si="55"/>
        <v>2.6096703000000002E-5</v>
      </c>
      <c r="E421" s="31">
        <f t="shared" si="56"/>
        <v>15.27511596873245</v>
      </c>
      <c r="F421" s="41">
        <v>0.33</v>
      </c>
      <c r="G421" s="31">
        <f t="shared" si="57"/>
        <v>978.82111401492546</v>
      </c>
      <c r="H421" s="31">
        <f t="shared" si="58"/>
        <v>963.54599804619306</v>
      </c>
      <c r="I421" s="34">
        <f t="shared" si="59"/>
        <v>379</v>
      </c>
    </row>
    <row r="422" spans="2:9" x14ac:dyDescent="0.4">
      <c r="B422">
        <v>380</v>
      </c>
      <c r="C422" s="40">
        <v>70000</v>
      </c>
      <c r="D422" s="42">
        <f t="shared" si="55"/>
        <v>2.6103660000000003E-5</v>
      </c>
      <c r="E422" s="31">
        <f t="shared" si="56"/>
        <v>15.442878228358893</v>
      </c>
      <c r="F422" s="41">
        <v>0.33</v>
      </c>
      <c r="G422" s="31">
        <f t="shared" si="57"/>
        <v>981.80930149253743</v>
      </c>
      <c r="H422" s="31">
        <f t="shared" si="58"/>
        <v>966.36642326417859</v>
      </c>
      <c r="I422" s="34">
        <f t="shared" si="59"/>
        <v>380</v>
      </c>
    </row>
    <row r="423" spans="2:9" x14ac:dyDescent="0.4">
      <c r="B423">
        <v>381</v>
      </c>
      <c r="C423" s="40">
        <v>70000</v>
      </c>
      <c r="D423" s="42">
        <f t="shared" si="55"/>
        <v>2.6110617000000004E-5</v>
      </c>
      <c r="E423" s="31">
        <f t="shared" si="56"/>
        <v>15.609552599349115</v>
      </c>
      <c r="F423" s="41">
        <v>0.33</v>
      </c>
      <c r="G423" s="31">
        <f t="shared" si="57"/>
        <v>984.79894267164207</v>
      </c>
      <c r="H423" s="31">
        <f t="shared" si="58"/>
        <v>969.18939007229301</v>
      </c>
      <c r="I423" s="34">
        <f t="shared" si="59"/>
        <v>381</v>
      </c>
    </row>
    <row r="424" spans="2:9" x14ac:dyDescent="0.4">
      <c r="B424">
        <v>382</v>
      </c>
      <c r="C424" s="40">
        <v>70000</v>
      </c>
      <c r="D424" s="42">
        <f t="shared" si="55"/>
        <v>2.6117574000000004E-5</v>
      </c>
      <c r="E424" s="31">
        <f t="shared" si="56"/>
        <v>15.774885347309407</v>
      </c>
      <c r="F424" s="41">
        <v>0.33</v>
      </c>
      <c r="G424" s="31">
        <f t="shared" si="57"/>
        <v>987.79003755223903</v>
      </c>
      <c r="H424" s="31">
        <f t="shared" si="58"/>
        <v>972.01515220492956</v>
      </c>
      <c r="I424" s="34">
        <f t="shared" si="59"/>
        <v>382</v>
      </c>
    </row>
    <row r="425" spans="2:9" x14ac:dyDescent="0.4">
      <c r="B425">
        <v>383</v>
      </c>
      <c r="C425" s="40">
        <v>70000</v>
      </c>
      <c r="D425" s="42">
        <f t="shared" si="55"/>
        <v>2.6124531000000002E-5</v>
      </c>
      <c r="E425" s="31">
        <f t="shared" si="56"/>
        <v>15.938620478826749</v>
      </c>
      <c r="F425" s="41">
        <v>0.33</v>
      </c>
      <c r="G425" s="31">
        <f t="shared" si="57"/>
        <v>990.78258613432865</v>
      </c>
      <c r="H425" s="31">
        <f t="shared" si="58"/>
        <v>974.84396565550196</v>
      </c>
      <c r="I425" s="34">
        <f t="shared" si="59"/>
        <v>383</v>
      </c>
    </row>
    <row r="426" spans="2:9" x14ac:dyDescent="0.4">
      <c r="B426">
        <v>384</v>
      </c>
      <c r="C426" s="40">
        <v>70000</v>
      </c>
      <c r="D426" s="42">
        <f t="shared" si="55"/>
        <v>2.6131488000000003E-5</v>
      </c>
      <c r="E426" s="31">
        <f t="shared" si="56"/>
        <v>16.100499741465399</v>
      </c>
      <c r="F426" s="41">
        <v>0.33</v>
      </c>
      <c r="G426" s="31">
        <f t="shared" si="57"/>
        <v>993.77658841791072</v>
      </c>
      <c r="H426" s="31">
        <f t="shared" si="58"/>
        <v>977.67608867644526</v>
      </c>
      <c r="I426" s="34">
        <f t="shared" si="59"/>
        <v>384</v>
      </c>
    </row>
    <row r="427" spans="2:9" x14ac:dyDescent="0.4">
      <c r="B427">
        <v>385</v>
      </c>
      <c r="C427" s="40">
        <v>70000</v>
      </c>
      <c r="D427" s="42">
        <f t="shared" si="55"/>
        <v>2.6138445000000003E-5</v>
      </c>
      <c r="E427" s="31">
        <f t="shared" si="56"/>
        <v>16.260262623768028</v>
      </c>
      <c r="F427" s="41">
        <v>0.33</v>
      </c>
      <c r="G427" s="31">
        <f t="shared" si="57"/>
        <v>996.77204440298522</v>
      </c>
      <c r="H427" s="31">
        <f t="shared" si="58"/>
        <v>980.51178177921724</v>
      </c>
      <c r="I427" s="34">
        <f t="shared" si="59"/>
        <v>385</v>
      </c>
    </row>
    <row r="428" spans="2:9" x14ac:dyDescent="0.4">
      <c r="B428">
        <v>386</v>
      </c>
      <c r="C428" s="40">
        <v>70000</v>
      </c>
      <c r="D428" s="42">
        <f t="shared" si="55"/>
        <v>2.6145402000000001E-5</v>
      </c>
      <c r="E428" s="31">
        <f t="shared" si="56"/>
        <v>16.417646355257091</v>
      </c>
      <c r="F428" s="41">
        <v>0.33</v>
      </c>
      <c r="G428" s="31">
        <f t="shared" si="57"/>
        <v>999.76895408955238</v>
      </c>
      <c r="H428" s="31">
        <f t="shared" si="58"/>
        <v>983.35130773429523</v>
      </c>
      <c r="I428" s="34">
        <f t="shared" si="59"/>
        <v>386</v>
      </c>
    </row>
    <row r="429" spans="2:9" x14ac:dyDescent="0.4">
      <c r="B429">
        <v>387</v>
      </c>
      <c r="C429" s="40">
        <v>70000</v>
      </c>
      <c r="D429" s="42">
        <f t="shared" si="55"/>
        <v>2.6152359000000002E-5</v>
      </c>
      <c r="E429" s="31">
        <f t="shared" si="56"/>
        <v>16.572385906434135</v>
      </c>
      <c r="F429" s="41">
        <v>0.33</v>
      </c>
      <c r="G429" s="31">
        <f t="shared" si="57"/>
        <v>1002.7673174776121</v>
      </c>
      <c r="H429" s="31">
        <f t="shared" si="58"/>
        <v>986.1949315711779</v>
      </c>
      <c r="I429" s="34">
        <f t="shared" si="59"/>
        <v>387</v>
      </c>
    </row>
    <row r="430" spans="2:9" x14ac:dyDescent="0.4">
      <c r="B430">
        <v>388</v>
      </c>
      <c r="C430" s="40">
        <v>70000</v>
      </c>
      <c r="D430" s="42">
        <f t="shared" si="55"/>
        <v>2.6159316000000003E-5</v>
      </c>
      <c r="E430" s="31">
        <f t="shared" si="56"/>
        <v>16.724213988775944</v>
      </c>
      <c r="F430" s="41">
        <v>0.33</v>
      </c>
      <c r="G430" s="31">
        <f t="shared" si="57"/>
        <v>1005.7671345671645</v>
      </c>
      <c r="H430" s="31">
        <f t="shared" si="58"/>
        <v>989.04292057838848</v>
      </c>
      <c r="I430" s="34">
        <f t="shared" si="59"/>
        <v>388</v>
      </c>
    </row>
    <row r="431" spans="2:9" x14ac:dyDescent="0.4">
      <c r="B431">
        <v>389</v>
      </c>
      <c r="C431" s="40">
        <v>70000</v>
      </c>
      <c r="D431" s="42">
        <f t="shared" si="55"/>
        <v>2.6166273000000003E-5</v>
      </c>
      <c r="E431" s="31">
        <f t="shared" si="56"/>
        <v>16.872861054742032</v>
      </c>
      <c r="F431" s="41">
        <v>0.33</v>
      </c>
      <c r="G431" s="31">
        <f t="shared" si="57"/>
        <v>1008.7684053582092</v>
      </c>
      <c r="H431" s="31">
        <f t="shared" si="58"/>
        <v>991.8955443034672</v>
      </c>
      <c r="I431" s="34">
        <f t="shared" si="59"/>
        <v>389</v>
      </c>
    </row>
    <row r="432" spans="2:9" x14ac:dyDescent="0.4">
      <c r="B432">
        <v>390</v>
      </c>
      <c r="C432" s="40">
        <v>70000</v>
      </c>
      <c r="D432" s="42">
        <f t="shared" si="55"/>
        <v>2.6173230000000004E-5</v>
      </c>
      <c r="E432" s="31">
        <f t="shared" si="56"/>
        <v>17.018055297768967</v>
      </c>
      <c r="F432" s="41">
        <v>0.33</v>
      </c>
      <c r="G432" s="31">
        <f t="shared" si="57"/>
        <v>1011.7711298507465</v>
      </c>
      <c r="H432" s="31">
        <f t="shared" si="58"/>
        <v>994.75307455297752</v>
      </c>
      <c r="I432" s="34">
        <f t="shared" si="59"/>
        <v>390</v>
      </c>
    </row>
    <row r="433" spans="2:9" x14ac:dyDescent="0.4">
      <c r="B433">
        <v>391</v>
      </c>
      <c r="C433" s="40">
        <v>70000</v>
      </c>
      <c r="D433" s="42">
        <f t="shared" si="55"/>
        <v>2.6180187000000002E-5</v>
      </c>
      <c r="E433" s="31">
        <f t="shared" si="56"/>
        <v>17.159522652271278</v>
      </c>
      <c r="F433" s="41">
        <v>0.33</v>
      </c>
      <c r="G433" s="31">
        <f t="shared" si="57"/>
        <v>1014.7753080447764</v>
      </c>
      <c r="H433" s="31">
        <f t="shared" si="58"/>
        <v>997.61578539250513</v>
      </c>
      <c r="I433" s="34">
        <f t="shared" si="59"/>
        <v>391</v>
      </c>
    </row>
    <row r="434" spans="2:9" x14ac:dyDescent="0.4">
      <c r="B434">
        <v>392</v>
      </c>
      <c r="C434" s="40">
        <v>70000</v>
      </c>
      <c r="D434" s="42">
        <f t="shared" si="55"/>
        <v>2.6187144000000002E-5</v>
      </c>
      <c r="E434" s="31">
        <f t="shared" si="56"/>
        <v>17.296986793644407</v>
      </c>
      <c r="F434" s="41">
        <v>0.33</v>
      </c>
      <c r="G434" s="31">
        <f t="shared" si="57"/>
        <v>1017.7809399402987</v>
      </c>
      <c r="H434" s="31">
        <f t="shared" si="58"/>
        <v>1000.4839531466544</v>
      </c>
      <c r="I434" s="34">
        <f t="shared" si="59"/>
        <v>392</v>
      </c>
    </row>
    <row r="435" spans="2:9" x14ac:dyDescent="0.4">
      <c r="B435">
        <v>393</v>
      </c>
      <c r="C435" s="40">
        <v>70000</v>
      </c>
      <c r="D435" s="42">
        <f t="shared" si="55"/>
        <v>2.6194101000000003E-5</v>
      </c>
      <c r="E435" s="31">
        <f t="shared" si="56"/>
        <v>17.430169138259942</v>
      </c>
      <c r="F435" s="41">
        <v>0.33</v>
      </c>
      <c r="G435" s="31">
        <f t="shared" si="57"/>
        <v>1020.7880255373137</v>
      </c>
      <c r="H435" s="31">
        <f t="shared" si="58"/>
        <v>1003.3578563990538</v>
      </c>
      <c r="I435" s="34">
        <f t="shared" si="59"/>
        <v>393</v>
      </c>
    </row>
    <row r="436" spans="2:9" x14ac:dyDescent="0.4">
      <c r="B436">
        <v>394</v>
      </c>
      <c r="C436" s="40">
        <v>70000</v>
      </c>
      <c r="D436" s="42">
        <f t="shared" si="55"/>
        <v>2.6201058000000004E-5</v>
      </c>
      <c r="E436" s="31">
        <f t="shared" si="56"/>
        <v>17.558788843467653</v>
      </c>
      <c r="F436" s="41">
        <v>0.33</v>
      </c>
      <c r="G436" s="31">
        <f t="shared" si="57"/>
        <v>1023.7965648358213</v>
      </c>
      <c r="H436" s="31">
        <f t="shared" si="58"/>
        <v>1006.2377759923536</v>
      </c>
      <c r="I436" s="34">
        <f t="shared" si="59"/>
        <v>394</v>
      </c>
    </row>
    <row r="437" spans="2:9" x14ac:dyDescent="0.4">
      <c r="B437">
        <v>395</v>
      </c>
      <c r="C437" s="40">
        <v>70000</v>
      </c>
      <c r="D437" s="42">
        <f t="shared" si="55"/>
        <v>2.6208015000000002E-5</v>
      </c>
      <c r="E437" s="31">
        <f t="shared" si="56"/>
        <v>17.682562807601187</v>
      </c>
      <c r="F437" s="41">
        <v>0.33</v>
      </c>
      <c r="G437" s="31">
        <f t="shared" si="57"/>
        <v>1026.806557835821</v>
      </c>
      <c r="H437" s="31">
        <f t="shared" si="58"/>
        <v>1009.1239950282197</v>
      </c>
      <c r="I437" s="34">
        <f t="shared" si="59"/>
        <v>395</v>
      </c>
    </row>
    <row r="438" spans="2:9" x14ac:dyDescent="0.4">
      <c r="B438">
        <v>396</v>
      </c>
      <c r="C438" s="40">
        <v>70000</v>
      </c>
      <c r="D438" s="42">
        <f t="shared" si="55"/>
        <v>2.6214972000000002E-5</v>
      </c>
      <c r="E438" s="31">
        <f t="shared" si="56"/>
        <v>17.801205669965327</v>
      </c>
      <c r="F438" s="41">
        <v>0.33</v>
      </c>
      <c r="G438" s="31">
        <f t="shared" si="57"/>
        <v>1029.8180045373135</v>
      </c>
      <c r="H438" s="31">
        <f t="shared" si="58"/>
        <v>1012.0167988673481</v>
      </c>
      <c r="I438" s="34">
        <f t="shared" si="59"/>
        <v>396</v>
      </c>
    </row>
    <row r="439" spans="2:9" x14ac:dyDescent="0.4">
      <c r="B439">
        <v>397</v>
      </c>
      <c r="C439" s="40">
        <v>70000</v>
      </c>
      <c r="D439" s="42">
        <f t="shared" si="55"/>
        <v>2.6221929000000003E-5</v>
      </c>
      <c r="E439" s="31">
        <f t="shared" si="56"/>
        <v>17.914429810849413</v>
      </c>
      <c r="F439" s="41">
        <v>0.33</v>
      </c>
      <c r="G439" s="31">
        <f t="shared" si="57"/>
        <v>1032.8309049402988</v>
      </c>
      <c r="H439" s="31">
        <f t="shared" si="58"/>
        <v>1014.9164751294493</v>
      </c>
      <c r="I439" s="34">
        <f t="shared" si="59"/>
        <v>397</v>
      </c>
    </row>
    <row r="440" spans="2:9" x14ac:dyDescent="0.4">
      <c r="B440">
        <v>398</v>
      </c>
      <c r="C440" s="40">
        <v>70000</v>
      </c>
      <c r="D440" s="42">
        <f t="shared" si="55"/>
        <v>2.6228886000000004E-5</v>
      </c>
      <c r="E440" s="31">
        <f t="shared" si="56"/>
        <v>18.021945351519832</v>
      </c>
      <c r="F440" s="41">
        <v>0.33</v>
      </c>
      <c r="G440" s="31">
        <f t="shared" si="57"/>
        <v>1035.8452590447764</v>
      </c>
      <c r="H440" s="31">
        <f t="shared" si="58"/>
        <v>1017.8233136932565</v>
      </c>
      <c r="I440" s="34">
        <f t="shared" si="59"/>
        <v>398</v>
      </c>
    </row>
    <row r="441" spans="2:9" x14ac:dyDescent="0.4">
      <c r="B441">
        <v>399</v>
      </c>
      <c r="C441" s="40">
        <v>70000</v>
      </c>
      <c r="D441" s="42">
        <f t="shared" si="55"/>
        <v>2.6235843000000001E-5</v>
      </c>
      <c r="E441" s="31">
        <f t="shared" si="56"/>
        <v>18.123460154221164</v>
      </c>
      <c r="F441" s="41">
        <v>0.33</v>
      </c>
      <c r="G441" s="31">
        <f t="shared" si="57"/>
        <v>1038.8610668507465</v>
      </c>
      <c r="H441" s="31">
        <f t="shared" si="58"/>
        <v>1020.7376066965253</v>
      </c>
      <c r="I441" s="34">
        <f t="shared" si="59"/>
        <v>399</v>
      </c>
    </row>
    <row r="442" spans="2:9" x14ac:dyDescent="0.4">
      <c r="B442">
        <v>400</v>
      </c>
      <c r="C442" s="40">
        <v>70000</v>
      </c>
      <c r="D442" s="42">
        <f t="shared" si="55"/>
        <v>2.6242800000000002E-5</v>
      </c>
      <c r="E442" s="31">
        <f t="shared" si="56"/>
        <v>18.218679822176398</v>
      </c>
      <c r="F442" s="41">
        <v>0.33</v>
      </c>
      <c r="G442" s="31">
        <f t="shared" si="57"/>
        <v>1041.878328358209</v>
      </c>
      <c r="H442" s="31">
        <f t="shared" si="58"/>
        <v>1023.6596485360326</v>
      </c>
      <c r="I442" s="34">
        <f t="shared" si="59"/>
        <v>400</v>
      </c>
    </row>
    <row r="443" spans="2:9" x14ac:dyDescent="0.4">
      <c r="B443">
        <v>401</v>
      </c>
      <c r="C443" s="40">
        <v>70000</v>
      </c>
      <c r="D443" s="42">
        <f t="shared" si="55"/>
        <v>2.6249757000000003E-5</v>
      </c>
      <c r="E443" s="31">
        <f t="shared" si="56"/>
        <v>18.307307699586488</v>
      </c>
      <c r="F443" s="41">
        <v>0.33</v>
      </c>
      <c r="G443" s="31">
        <f t="shared" si="57"/>
        <v>1044.8970435671645</v>
      </c>
      <c r="H443" s="31">
        <f t="shared" si="58"/>
        <v>1026.5897358675779</v>
      </c>
      <c r="I443" s="34">
        <f t="shared" si="59"/>
        <v>401</v>
      </c>
    </row>
    <row r="444" spans="2:9" x14ac:dyDescent="0.4">
      <c r="B444">
        <v>402</v>
      </c>
      <c r="C444" s="40">
        <v>70000</v>
      </c>
      <c r="D444" s="42">
        <f t="shared" si="55"/>
        <v>2.6256714000000004E-5</v>
      </c>
      <c r="E444" s="31">
        <f t="shared" si="56"/>
        <v>18.389044871635576</v>
      </c>
      <c r="F444" s="41">
        <v>0.33</v>
      </c>
      <c r="G444" s="31">
        <f t="shared" si="57"/>
        <v>1047.9172124776123</v>
      </c>
      <c r="H444" s="31">
        <f t="shared" si="58"/>
        <v>1029.5281676059767</v>
      </c>
      <c r="I444" s="34">
        <f t="shared" si="59"/>
        <v>402</v>
      </c>
    </row>
    <row r="445" spans="2:9" x14ac:dyDescent="0.4">
      <c r="B445">
        <v>403</v>
      </c>
      <c r="C445" s="40">
        <v>70000</v>
      </c>
      <c r="D445" s="42">
        <f t="shared" si="55"/>
        <v>2.6263671000000001E-5</v>
      </c>
      <c r="E445" s="31">
        <f t="shared" si="56"/>
        <v>18.463590164478489</v>
      </c>
      <c r="F445" s="41">
        <v>0.33</v>
      </c>
      <c r="G445" s="31">
        <f t="shared" si="57"/>
        <v>1050.9388350895524</v>
      </c>
      <c r="H445" s="31">
        <f t="shared" si="58"/>
        <v>1032.4752449250739</v>
      </c>
      <c r="I445" s="34">
        <f t="shared" si="59"/>
        <v>403</v>
      </c>
    </row>
    <row r="446" spans="2:9" x14ac:dyDescent="0.4">
      <c r="B446">
        <v>404</v>
      </c>
      <c r="C446" s="40">
        <v>70000</v>
      </c>
      <c r="D446" s="42">
        <f t="shared" si="55"/>
        <v>2.6270628000000002E-5</v>
      </c>
      <c r="E446" s="31">
        <f t="shared" si="56"/>
        <v>18.530640145255518</v>
      </c>
      <c r="F446" s="41">
        <v>0.33</v>
      </c>
      <c r="G446" s="31">
        <f t="shared" si="57"/>
        <v>1053.9619114029854</v>
      </c>
      <c r="H446" s="31">
        <f t="shared" si="58"/>
        <v>1035.4312712577298</v>
      </c>
      <c r="I446" s="34">
        <f t="shared" si="59"/>
        <v>404</v>
      </c>
    </row>
    <row r="447" spans="2:9" x14ac:dyDescent="0.4">
      <c r="B447">
        <v>405</v>
      </c>
      <c r="C447" s="40">
        <v>70000</v>
      </c>
      <c r="D447" s="42">
        <f t="shared" ref="D447:D510" si="60">6.957*10^-9*B447+2.346*10^-5</f>
        <v>2.6277585000000003E-5</v>
      </c>
      <c r="E447" s="31">
        <f t="shared" ref="E447:E510" si="61">($J$80*B447^4+$K$80*B447^3+$L$80*B447^2+$M$80*B447+$N$80)</f>
        <v>18.589889122085822</v>
      </c>
      <c r="F447" s="41">
        <v>0.33</v>
      </c>
      <c r="G447" s="31">
        <f t="shared" ref="G447:G510" si="62">C447*D447*(B447-$B$62)/(1-F447)</f>
        <v>1056.9864414179106</v>
      </c>
      <c r="H447" s="31">
        <f t="shared" ref="H447:H510" si="63">IF(G447&gt;E447,G447-E447,0)</f>
        <v>1038.3965522958247</v>
      </c>
      <c r="I447" s="34">
        <f t="shared" ref="I447:I510" si="64">IF(H447&gt;0,B447)</f>
        <v>405</v>
      </c>
    </row>
    <row r="448" spans="2:9" x14ac:dyDescent="0.4">
      <c r="B448">
        <v>406</v>
      </c>
      <c r="C448" s="40">
        <v>70000</v>
      </c>
      <c r="D448" s="42">
        <f t="shared" si="60"/>
        <v>2.6284542000000004E-5</v>
      </c>
      <c r="E448" s="31">
        <f t="shared" si="61"/>
        <v>18.641029144061974</v>
      </c>
      <c r="F448" s="41">
        <v>0.33</v>
      </c>
      <c r="G448" s="31">
        <f t="shared" si="62"/>
        <v>1060.0124251343286</v>
      </c>
      <c r="H448" s="31">
        <f t="shared" si="63"/>
        <v>1041.3713959902666</v>
      </c>
      <c r="I448" s="34">
        <f t="shared" si="64"/>
        <v>406</v>
      </c>
    </row>
    <row r="449" spans="2:9" x14ac:dyDescent="0.4">
      <c r="B449">
        <v>407</v>
      </c>
      <c r="C449" s="40">
        <v>70000</v>
      </c>
      <c r="D449" s="42">
        <f t="shared" si="60"/>
        <v>2.6291499000000001E-5</v>
      </c>
      <c r="E449" s="31">
        <f t="shared" si="61"/>
        <v>18.683750001258829</v>
      </c>
      <c r="F449" s="41">
        <v>0.33</v>
      </c>
      <c r="G449" s="31">
        <f t="shared" si="62"/>
        <v>1063.0398625522389</v>
      </c>
      <c r="H449" s="31">
        <f t="shared" si="63"/>
        <v>1044.35611255098</v>
      </c>
      <c r="I449" s="34">
        <f t="shared" si="64"/>
        <v>407</v>
      </c>
    </row>
    <row r="450" spans="2:9" x14ac:dyDescent="0.4">
      <c r="B450">
        <v>408</v>
      </c>
      <c r="C450" s="40">
        <v>70000</v>
      </c>
      <c r="D450" s="42">
        <f t="shared" si="60"/>
        <v>2.6298456000000002E-5</v>
      </c>
      <c r="E450" s="31">
        <f t="shared" si="61"/>
        <v>18.71773922473011</v>
      </c>
      <c r="F450" s="41">
        <v>0.33</v>
      </c>
      <c r="G450" s="31">
        <f t="shared" si="62"/>
        <v>1066.0687536716421</v>
      </c>
      <c r="H450" s="31">
        <f t="shared" si="63"/>
        <v>1047.3510144469119</v>
      </c>
      <c r="I450" s="34">
        <f t="shared" si="64"/>
        <v>408</v>
      </c>
    </row>
    <row r="451" spans="2:9" x14ac:dyDescent="0.4">
      <c r="B451">
        <v>409</v>
      </c>
      <c r="C451" s="40">
        <v>70000</v>
      </c>
      <c r="D451" s="42">
        <f t="shared" si="60"/>
        <v>2.6305413000000003E-5</v>
      </c>
      <c r="E451" s="31">
        <f t="shared" si="61"/>
        <v>18.742682086505909</v>
      </c>
      <c r="F451" s="41">
        <v>0.33</v>
      </c>
      <c r="G451" s="31">
        <f t="shared" si="62"/>
        <v>1069.0990984925375</v>
      </c>
      <c r="H451" s="31">
        <f t="shared" si="63"/>
        <v>1050.3564164060315</v>
      </c>
      <c r="I451" s="34">
        <f t="shared" si="64"/>
        <v>409</v>
      </c>
    </row>
    <row r="452" spans="2:9" x14ac:dyDescent="0.4">
      <c r="B452">
        <v>410</v>
      </c>
      <c r="C452" s="40">
        <v>70000</v>
      </c>
      <c r="D452" s="42">
        <f t="shared" si="60"/>
        <v>2.6312370000000004E-5</v>
      </c>
      <c r="E452" s="31">
        <f t="shared" si="61"/>
        <v>18.758261599596096</v>
      </c>
      <c r="F452" s="41">
        <v>0.33</v>
      </c>
      <c r="G452" s="31">
        <f t="shared" si="62"/>
        <v>1072.1308970149255</v>
      </c>
      <c r="H452" s="31">
        <f t="shared" si="63"/>
        <v>1053.3726354153293</v>
      </c>
      <c r="I452" s="34">
        <f t="shared" si="64"/>
        <v>410</v>
      </c>
    </row>
    <row r="453" spans="2:9" x14ac:dyDescent="0.4">
      <c r="B453">
        <v>411</v>
      </c>
      <c r="C453" s="40">
        <v>70000</v>
      </c>
      <c r="D453" s="42">
        <f t="shared" si="60"/>
        <v>2.6319327000000004E-5</v>
      </c>
      <c r="E453" s="31">
        <f t="shared" si="61"/>
        <v>18.764158517992144</v>
      </c>
      <c r="F453" s="41">
        <v>0.33</v>
      </c>
      <c r="G453" s="31">
        <f t="shared" si="62"/>
        <v>1075.1641492388064</v>
      </c>
      <c r="H453" s="31">
        <f t="shared" si="63"/>
        <v>1056.3999907208142</v>
      </c>
      <c r="I453" s="34">
        <f t="shared" si="64"/>
        <v>411</v>
      </c>
    </row>
    <row r="454" spans="2:9" x14ac:dyDescent="0.4">
      <c r="B454">
        <v>412</v>
      </c>
      <c r="C454" s="40">
        <v>70000</v>
      </c>
      <c r="D454" s="42">
        <f t="shared" si="60"/>
        <v>2.6326284000000002E-5</v>
      </c>
      <c r="E454" s="31">
        <f t="shared" si="61"/>
        <v>18.760051336659615</v>
      </c>
      <c r="F454" s="41">
        <v>0.33</v>
      </c>
      <c r="G454" s="31">
        <f t="shared" si="62"/>
        <v>1078.1988551641793</v>
      </c>
      <c r="H454" s="31">
        <f t="shared" si="63"/>
        <v>1059.4388038275197</v>
      </c>
      <c r="I454" s="34">
        <f t="shared" si="64"/>
        <v>412</v>
      </c>
    </row>
    <row r="455" spans="2:9" x14ac:dyDescent="0.4">
      <c r="B455">
        <v>413</v>
      </c>
      <c r="C455" s="40">
        <v>70000</v>
      </c>
      <c r="D455" s="42">
        <f t="shared" si="60"/>
        <v>2.6333241000000003E-5</v>
      </c>
      <c r="E455" s="31">
        <f t="shared" si="61"/>
        <v>18.745616291544763</v>
      </c>
      <c r="F455" s="41">
        <v>0.33</v>
      </c>
      <c r="G455" s="31">
        <f t="shared" si="62"/>
        <v>1081.2350147910452</v>
      </c>
      <c r="H455" s="31">
        <f t="shared" si="63"/>
        <v>1062.4893984995003</v>
      </c>
      <c r="I455" s="34">
        <f t="shared" si="64"/>
        <v>413</v>
      </c>
    </row>
    <row r="456" spans="2:9" x14ac:dyDescent="0.4">
      <c r="B456">
        <v>414</v>
      </c>
      <c r="C456" s="40">
        <v>70000</v>
      </c>
      <c r="D456" s="42">
        <f t="shared" si="60"/>
        <v>2.6340198000000004E-5</v>
      </c>
      <c r="E456" s="31">
        <f t="shared" si="61"/>
        <v>18.72052735957385</v>
      </c>
      <c r="F456" s="41">
        <v>0.33</v>
      </c>
      <c r="G456" s="31">
        <f t="shared" si="62"/>
        <v>1084.2726281194032</v>
      </c>
      <c r="H456" s="31">
        <f t="shared" si="63"/>
        <v>1065.5521007598293</v>
      </c>
      <c r="I456" s="34">
        <f t="shared" si="64"/>
        <v>414</v>
      </c>
    </row>
    <row r="457" spans="2:9" x14ac:dyDescent="0.4">
      <c r="B457">
        <v>415</v>
      </c>
      <c r="C457" s="40">
        <v>70000</v>
      </c>
      <c r="D457" s="42">
        <f t="shared" si="60"/>
        <v>2.6347155000000001E-5</v>
      </c>
      <c r="E457" s="31">
        <f t="shared" si="61"/>
        <v>18.684456258648368</v>
      </c>
      <c r="F457" s="41">
        <v>0.33</v>
      </c>
      <c r="G457" s="31">
        <f t="shared" si="62"/>
        <v>1087.3116951492539</v>
      </c>
      <c r="H457" s="31">
        <f t="shared" si="63"/>
        <v>1068.6272388906054</v>
      </c>
      <c r="I457" s="34">
        <f t="shared" si="64"/>
        <v>415</v>
      </c>
    </row>
    <row r="458" spans="2:9" x14ac:dyDescent="0.4">
      <c r="B458">
        <v>416</v>
      </c>
      <c r="C458" s="40">
        <v>70000</v>
      </c>
      <c r="D458" s="42">
        <f t="shared" si="60"/>
        <v>2.6354112000000002E-5</v>
      </c>
      <c r="E458" s="31">
        <f t="shared" si="61"/>
        <v>18.637072447653225</v>
      </c>
      <c r="F458" s="41">
        <v>0.33</v>
      </c>
      <c r="G458" s="31">
        <f t="shared" si="62"/>
        <v>1090.3522158805972</v>
      </c>
      <c r="H458" s="31">
        <f t="shared" si="63"/>
        <v>1071.7151434329439</v>
      </c>
      <c r="I458" s="34">
        <f t="shared" si="64"/>
        <v>416</v>
      </c>
    </row>
    <row r="459" spans="2:9" x14ac:dyDescent="0.4">
      <c r="B459">
        <v>417</v>
      </c>
      <c r="C459" s="40">
        <v>70000</v>
      </c>
      <c r="D459" s="42">
        <f t="shared" si="60"/>
        <v>2.6361069000000003E-5</v>
      </c>
      <c r="E459" s="31">
        <f t="shared" si="61"/>
        <v>18.578043126446516</v>
      </c>
      <c r="F459" s="41">
        <v>0.33</v>
      </c>
      <c r="G459" s="31">
        <f t="shared" si="62"/>
        <v>1093.394190313433</v>
      </c>
      <c r="H459" s="31">
        <f t="shared" si="63"/>
        <v>1074.8161471869864</v>
      </c>
      <c r="I459" s="34">
        <f t="shared" si="64"/>
        <v>417</v>
      </c>
    </row>
    <row r="460" spans="2:9" x14ac:dyDescent="0.4">
      <c r="B460">
        <v>418</v>
      </c>
      <c r="C460" s="40">
        <v>70000</v>
      </c>
      <c r="D460" s="42">
        <f t="shared" si="60"/>
        <v>2.6368026000000003E-5</v>
      </c>
      <c r="E460" s="31">
        <f t="shared" si="61"/>
        <v>18.507033235871575</v>
      </c>
      <c r="F460" s="41">
        <v>0.33</v>
      </c>
      <c r="G460" s="31">
        <f t="shared" si="62"/>
        <v>1096.4376184477615</v>
      </c>
      <c r="H460" s="31">
        <f t="shared" si="63"/>
        <v>1077.9305852118898</v>
      </c>
      <c r="I460" s="34">
        <f t="shared" si="64"/>
        <v>418</v>
      </c>
    </row>
    <row r="461" spans="2:9" x14ac:dyDescent="0.4">
      <c r="B461">
        <v>419</v>
      </c>
      <c r="C461" s="40">
        <v>70000</v>
      </c>
      <c r="D461" s="42">
        <f t="shared" si="60"/>
        <v>2.6374983000000004E-5</v>
      </c>
      <c r="E461" s="31">
        <f t="shared" si="61"/>
        <v>18.423705457742642</v>
      </c>
      <c r="F461" s="41">
        <v>0.33</v>
      </c>
      <c r="G461" s="31">
        <f t="shared" si="62"/>
        <v>1099.4825002835823</v>
      </c>
      <c r="H461" s="31">
        <f t="shared" si="63"/>
        <v>1081.0587948258396</v>
      </c>
      <c r="I461" s="34">
        <f t="shared" si="64"/>
        <v>419</v>
      </c>
    </row>
    <row r="462" spans="2:9" x14ac:dyDescent="0.4">
      <c r="B462">
        <v>420</v>
      </c>
      <c r="C462" s="40">
        <v>70000</v>
      </c>
      <c r="D462" s="42">
        <f t="shared" si="60"/>
        <v>2.6381940000000002E-5</v>
      </c>
      <c r="E462" s="31">
        <f t="shared" si="61"/>
        <v>18.327720214861017</v>
      </c>
      <c r="F462" s="41">
        <v>0.33</v>
      </c>
      <c r="G462" s="31">
        <f t="shared" si="62"/>
        <v>1102.5288358208957</v>
      </c>
      <c r="H462" s="31">
        <f t="shared" si="63"/>
        <v>1084.2011156060346</v>
      </c>
      <c r="I462" s="34">
        <f t="shared" si="64"/>
        <v>420</v>
      </c>
    </row>
    <row r="463" spans="2:9" x14ac:dyDescent="0.4">
      <c r="B463">
        <v>421</v>
      </c>
      <c r="C463" s="40">
        <v>70000</v>
      </c>
      <c r="D463" s="42">
        <f t="shared" si="60"/>
        <v>2.6388897000000003E-5</v>
      </c>
      <c r="E463" s="31">
        <f t="shared" si="61"/>
        <v>18.218735670997773</v>
      </c>
      <c r="F463" s="41">
        <v>0.33</v>
      </c>
      <c r="G463" s="31">
        <f t="shared" si="62"/>
        <v>1105.5766250597017</v>
      </c>
      <c r="H463" s="31">
        <f t="shared" si="63"/>
        <v>1087.3578893887038</v>
      </c>
      <c r="I463" s="34">
        <f t="shared" si="64"/>
        <v>421</v>
      </c>
    </row>
    <row r="464" spans="2:9" x14ac:dyDescent="0.4">
      <c r="B464">
        <v>422</v>
      </c>
      <c r="C464" s="40">
        <v>70000</v>
      </c>
      <c r="D464" s="42">
        <f t="shared" si="60"/>
        <v>2.6395854000000003E-5</v>
      </c>
      <c r="E464" s="31">
        <f t="shared" si="61"/>
        <v>18.096407730909903</v>
      </c>
      <c r="F464" s="41">
        <v>0.33</v>
      </c>
      <c r="G464" s="31">
        <f t="shared" si="62"/>
        <v>1108.6258680000003</v>
      </c>
      <c r="H464" s="31">
        <f t="shared" si="63"/>
        <v>1090.5294602690904</v>
      </c>
      <c r="I464" s="34">
        <f t="shared" si="64"/>
        <v>422</v>
      </c>
    </row>
    <row r="465" spans="2:9" x14ac:dyDescent="0.4">
      <c r="B465">
        <v>423</v>
      </c>
      <c r="C465" s="40">
        <v>70000</v>
      </c>
      <c r="D465" s="42">
        <f t="shared" si="60"/>
        <v>2.6402811000000001E-5</v>
      </c>
      <c r="E465" s="31">
        <f t="shared" si="61"/>
        <v>17.960390040331447</v>
      </c>
      <c r="F465" s="41">
        <v>0.33</v>
      </c>
      <c r="G465" s="31">
        <f t="shared" si="62"/>
        <v>1111.6765646417912</v>
      </c>
      <c r="H465" s="31">
        <f t="shared" si="63"/>
        <v>1093.7161746014597</v>
      </c>
      <c r="I465" s="34">
        <f t="shared" si="64"/>
        <v>423</v>
      </c>
    </row>
    <row r="466" spans="2:9" x14ac:dyDescent="0.4">
      <c r="B466">
        <v>424</v>
      </c>
      <c r="C466" s="40">
        <v>70000</v>
      </c>
      <c r="D466" s="42">
        <f t="shared" si="60"/>
        <v>2.6409768000000002E-5</v>
      </c>
      <c r="E466" s="31">
        <f t="shared" si="61"/>
        <v>17.810333985972818</v>
      </c>
      <c r="F466" s="41">
        <v>0.33</v>
      </c>
      <c r="G466" s="31">
        <f t="shared" si="62"/>
        <v>1114.7287149850749</v>
      </c>
      <c r="H466" s="31">
        <f t="shared" si="63"/>
        <v>1096.9183809991021</v>
      </c>
      <c r="I466" s="34">
        <f t="shared" si="64"/>
        <v>424</v>
      </c>
    </row>
    <row r="467" spans="2:9" x14ac:dyDescent="0.4">
      <c r="B467">
        <v>425</v>
      </c>
      <c r="C467" s="40">
        <v>70000</v>
      </c>
      <c r="D467" s="42">
        <f t="shared" si="60"/>
        <v>2.6416725000000002E-5</v>
      </c>
      <c r="E467" s="31">
        <f t="shared" si="61"/>
        <v>17.645888695524206</v>
      </c>
      <c r="F467" s="41">
        <v>0.33</v>
      </c>
      <c r="G467" s="31">
        <f t="shared" si="62"/>
        <v>1117.7823190298509</v>
      </c>
      <c r="H467" s="31">
        <f t="shared" si="63"/>
        <v>1100.1364303343266</v>
      </c>
      <c r="I467" s="34">
        <f t="shared" si="64"/>
        <v>425</v>
      </c>
    </row>
    <row r="468" spans="2:9" x14ac:dyDescent="0.4">
      <c r="B468">
        <v>426</v>
      </c>
      <c r="C468" s="40">
        <v>70000</v>
      </c>
      <c r="D468" s="42">
        <f t="shared" si="60"/>
        <v>2.6423682000000003E-5</v>
      </c>
      <c r="E468" s="31">
        <f t="shared" si="61"/>
        <v>17.466701037653763</v>
      </c>
      <c r="F468" s="41">
        <v>0.33</v>
      </c>
      <c r="G468" s="31">
        <f t="shared" si="62"/>
        <v>1120.8373767761198</v>
      </c>
      <c r="H468" s="31">
        <f t="shared" si="63"/>
        <v>1103.3706757384659</v>
      </c>
      <c r="I468" s="34">
        <f t="shared" si="64"/>
        <v>426</v>
      </c>
    </row>
    <row r="469" spans="2:9" x14ac:dyDescent="0.4">
      <c r="B469">
        <v>427</v>
      </c>
      <c r="C469" s="40">
        <v>70000</v>
      </c>
      <c r="D469" s="42">
        <f t="shared" si="60"/>
        <v>2.6430639000000004E-5</v>
      </c>
      <c r="E469" s="31">
        <f t="shared" si="61"/>
        <v>17.272415622012829</v>
      </c>
      <c r="F469" s="41">
        <v>0.33</v>
      </c>
      <c r="G469" s="31">
        <f t="shared" si="62"/>
        <v>1123.8938882238808</v>
      </c>
      <c r="H469" s="31">
        <f t="shared" si="63"/>
        <v>1106.6214726018679</v>
      </c>
      <c r="I469" s="34">
        <f t="shared" si="64"/>
        <v>427</v>
      </c>
    </row>
    <row r="470" spans="2:9" x14ac:dyDescent="0.4">
      <c r="B470">
        <v>428</v>
      </c>
      <c r="C470" s="40">
        <v>70000</v>
      </c>
      <c r="D470" s="42">
        <f t="shared" si="60"/>
        <v>2.6437596000000002E-5</v>
      </c>
      <c r="E470" s="31">
        <f t="shared" si="61"/>
        <v>17.062674799224339</v>
      </c>
      <c r="F470" s="41">
        <v>0.33</v>
      </c>
      <c r="G470" s="31">
        <f t="shared" si="62"/>
        <v>1126.9518533731346</v>
      </c>
      <c r="H470" s="31">
        <f t="shared" si="63"/>
        <v>1109.8891785739102</v>
      </c>
      <c r="I470" s="34">
        <f t="shared" si="64"/>
        <v>428</v>
      </c>
    </row>
    <row r="471" spans="2:9" x14ac:dyDescent="0.4">
      <c r="B471">
        <v>429</v>
      </c>
      <c r="C471" s="40">
        <v>70000</v>
      </c>
      <c r="D471" s="42">
        <f t="shared" si="60"/>
        <v>2.6444553000000002E-5</v>
      </c>
      <c r="E471" s="31">
        <f t="shared" si="61"/>
        <v>16.837118660894873</v>
      </c>
      <c r="F471" s="41">
        <v>0.33</v>
      </c>
      <c r="G471" s="31">
        <f t="shared" si="62"/>
        <v>1130.0112722238807</v>
      </c>
      <c r="H471" s="31">
        <f t="shared" si="63"/>
        <v>1113.1741535629858</v>
      </c>
      <c r="I471" s="34">
        <f t="shared" si="64"/>
        <v>429</v>
      </c>
    </row>
    <row r="472" spans="2:9" x14ac:dyDescent="0.4">
      <c r="B472">
        <v>430</v>
      </c>
      <c r="C472" s="40">
        <v>70000</v>
      </c>
      <c r="D472" s="42">
        <f t="shared" si="60"/>
        <v>2.6451510000000003E-5</v>
      </c>
      <c r="E472" s="31">
        <f t="shared" si="61"/>
        <v>16.595385039609653</v>
      </c>
      <c r="F472" s="41">
        <v>0.33</v>
      </c>
      <c r="G472" s="31">
        <f t="shared" si="62"/>
        <v>1133.0721447761196</v>
      </c>
      <c r="H472" s="31">
        <f t="shared" si="63"/>
        <v>1116.4767597365098</v>
      </c>
      <c r="I472" s="34">
        <f t="shared" si="64"/>
        <v>430</v>
      </c>
    </row>
    <row r="473" spans="2:9" x14ac:dyDescent="0.4">
      <c r="B473">
        <v>431</v>
      </c>
      <c r="C473" s="40">
        <v>70000</v>
      </c>
      <c r="D473" s="42">
        <f t="shared" si="60"/>
        <v>2.6458467000000004E-5</v>
      </c>
      <c r="E473" s="31">
        <f t="shared" si="61"/>
        <v>16.337109508928222</v>
      </c>
      <c r="F473" s="41">
        <v>0.33</v>
      </c>
      <c r="G473" s="31">
        <f t="shared" si="62"/>
        <v>1136.1344710298511</v>
      </c>
      <c r="H473" s="31">
        <f t="shared" si="63"/>
        <v>1119.7973615209228</v>
      </c>
      <c r="I473" s="34">
        <f t="shared" si="64"/>
        <v>431</v>
      </c>
    </row>
    <row r="474" spans="2:9" x14ac:dyDescent="0.4">
      <c r="B474">
        <v>432</v>
      </c>
      <c r="C474" s="40">
        <v>70000</v>
      </c>
      <c r="D474" s="42">
        <f t="shared" si="60"/>
        <v>2.6465424000000001E-5</v>
      </c>
      <c r="E474" s="31">
        <f t="shared" si="61"/>
        <v>16.06192538339468</v>
      </c>
      <c r="F474" s="41">
        <v>0.33</v>
      </c>
      <c r="G474" s="31">
        <f t="shared" si="62"/>
        <v>1139.1982509850748</v>
      </c>
      <c r="H474" s="31">
        <f t="shared" si="63"/>
        <v>1123.13632560168</v>
      </c>
      <c r="I474" s="34">
        <f t="shared" si="64"/>
        <v>432</v>
      </c>
    </row>
    <row r="475" spans="2:9" x14ac:dyDescent="0.4">
      <c r="B475">
        <v>433</v>
      </c>
      <c r="C475" s="40">
        <v>70000</v>
      </c>
      <c r="D475" s="42">
        <f t="shared" si="60"/>
        <v>2.6472381000000002E-5</v>
      </c>
      <c r="E475" s="31">
        <f t="shared" si="61"/>
        <v>15.769463718526538</v>
      </c>
      <c r="F475" s="41">
        <v>0.33</v>
      </c>
      <c r="G475" s="31">
        <f t="shared" si="62"/>
        <v>1142.2634846417914</v>
      </c>
      <c r="H475" s="31">
        <f t="shared" si="63"/>
        <v>1126.4940209232648</v>
      </c>
      <c r="I475" s="34">
        <f t="shared" si="64"/>
        <v>433</v>
      </c>
    </row>
    <row r="476" spans="2:9" x14ac:dyDescent="0.4">
      <c r="B476">
        <v>434</v>
      </c>
      <c r="C476" s="40">
        <v>70000</v>
      </c>
      <c r="D476" s="42">
        <f t="shared" si="60"/>
        <v>2.6479338000000003E-5</v>
      </c>
      <c r="E476" s="31">
        <f t="shared" si="61"/>
        <v>15.459353310823815</v>
      </c>
      <c r="F476" s="41">
        <v>0.33</v>
      </c>
      <c r="G476" s="31">
        <f t="shared" si="62"/>
        <v>1145.3301720000002</v>
      </c>
      <c r="H476" s="31">
        <f t="shared" si="63"/>
        <v>1129.8708186891763</v>
      </c>
      <c r="I476" s="34">
        <f t="shared" si="64"/>
        <v>434</v>
      </c>
    </row>
    <row r="477" spans="2:9" x14ac:dyDescent="0.4">
      <c r="B477">
        <v>435</v>
      </c>
      <c r="C477" s="40">
        <v>70000</v>
      </c>
      <c r="D477" s="42">
        <f t="shared" si="60"/>
        <v>2.6486295000000004E-5</v>
      </c>
      <c r="E477" s="31">
        <f t="shared" si="61"/>
        <v>15.131220697762444</v>
      </c>
      <c r="F477" s="41">
        <v>0.33</v>
      </c>
      <c r="G477" s="31">
        <f t="shared" si="62"/>
        <v>1148.3983130597016</v>
      </c>
      <c r="H477" s="31">
        <f t="shared" si="63"/>
        <v>1133.2670923619391</v>
      </c>
      <c r="I477" s="34">
        <f t="shared" si="64"/>
        <v>435</v>
      </c>
    </row>
    <row r="478" spans="2:9" x14ac:dyDescent="0.4">
      <c r="B478">
        <v>436</v>
      </c>
      <c r="C478" s="40">
        <v>70000</v>
      </c>
      <c r="D478" s="42">
        <f t="shared" si="60"/>
        <v>2.6493252000000001E-5</v>
      </c>
      <c r="E478" s="31">
        <f t="shared" si="61"/>
        <v>14.784690157799957</v>
      </c>
      <c r="F478" s="41">
        <v>0.33</v>
      </c>
      <c r="G478" s="31">
        <f t="shared" si="62"/>
        <v>1151.4679078208956</v>
      </c>
      <c r="H478" s="31">
        <f t="shared" si="63"/>
        <v>1136.6832176630955</v>
      </c>
      <c r="I478" s="34">
        <f t="shared" si="64"/>
        <v>436</v>
      </c>
    </row>
    <row r="479" spans="2:9" x14ac:dyDescent="0.4">
      <c r="B479">
        <v>437</v>
      </c>
      <c r="C479" s="40">
        <v>70000</v>
      </c>
      <c r="D479" s="42">
        <f t="shared" si="60"/>
        <v>2.6500209000000002E-5</v>
      </c>
      <c r="E479" s="31">
        <f t="shared" si="61"/>
        <v>14.419383710370255</v>
      </c>
      <c r="F479" s="41">
        <v>0.33</v>
      </c>
      <c r="G479" s="31">
        <f t="shared" si="62"/>
        <v>1154.5389562835821</v>
      </c>
      <c r="H479" s="31">
        <f t="shared" si="63"/>
        <v>1140.1195725732118</v>
      </c>
      <c r="I479" s="34">
        <f t="shared" si="64"/>
        <v>437</v>
      </c>
    </row>
    <row r="480" spans="2:9" x14ac:dyDescent="0.4">
      <c r="B480">
        <v>438</v>
      </c>
      <c r="C480" s="40">
        <v>70000</v>
      </c>
      <c r="D480" s="42">
        <f t="shared" si="60"/>
        <v>2.6507166000000003E-5</v>
      </c>
      <c r="E480" s="31">
        <f t="shared" si="61"/>
        <v>14.034921115887016</v>
      </c>
      <c r="F480" s="41">
        <v>0.33</v>
      </c>
      <c r="G480" s="31">
        <f t="shared" si="62"/>
        <v>1157.6114584477616</v>
      </c>
      <c r="H480" s="31">
        <f t="shared" si="63"/>
        <v>1143.5765373318745</v>
      </c>
      <c r="I480" s="34">
        <f t="shared" si="64"/>
        <v>438</v>
      </c>
    </row>
    <row r="481" spans="2:9" x14ac:dyDescent="0.4">
      <c r="B481">
        <v>439</v>
      </c>
      <c r="C481" s="40">
        <v>70000</v>
      </c>
      <c r="D481" s="42">
        <f t="shared" si="60"/>
        <v>2.6514123000000004E-5</v>
      </c>
      <c r="E481" s="31">
        <f t="shared" si="61"/>
        <v>13.630919875740062</v>
      </c>
      <c r="F481" s="41">
        <v>0.33</v>
      </c>
      <c r="G481" s="31">
        <f t="shared" si="62"/>
        <v>1160.6854143134331</v>
      </c>
      <c r="H481" s="31">
        <f t="shared" si="63"/>
        <v>1147.0544944376929</v>
      </c>
      <c r="I481" s="34">
        <f t="shared" si="64"/>
        <v>439</v>
      </c>
    </row>
    <row r="482" spans="2:9" x14ac:dyDescent="0.4">
      <c r="B482">
        <v>440</v>
      </c>
      <c r="C482" s="40">
        <v>70000</v>
      </c>
      <c r="D482" s="42">
        <f t="shared" si="60"/>
        <v>2.6521080000000005E-5</v>
      </c>
      <c r="E482" s="31">
        <f t="shared" si="61"/>
        <v>13.206995232302404</v>
      </c>
      <c r="F482" s="41">
        <v>0.33</v>
      </c>
      <c r="G482" s="31">
        <f t="shared" si="62"/>
        <v>1163.7608238805972</v>
      </c>
      <c r="H482" s="31">
        <f t="shared" si="63"/>
        <v>1150.5538286482947</v>
      </c>
      <c r="I482" s="34">
        <f t="shared" si="64"/>
        <v>440</v>
      </c>
    </row>
    <row r="483" spans="2:9" x14ac:dyDescent="0.4">
      <c r="B483">
        <v>441</v>
      </c>
      <c r="C483" s="40">
        <v>70000</v>
      </c>
      <c r="D483" s="42">
        <f t="shared" si="60"/>
        <v>2.6528037000000002E-5</v>
      </c>
      <c r="E483" s="31">
        <f t="shared" si="61"/>
        <v>12.762760168924103</v>
      </c>
      <c r="F483" s="41">
        <v>0.33</v>
      </c>
      <c r="G483" s="31">
        <f t="shared" si="62"/>
        <v>1166.837687149254</v>
      </c>
      <c r="H483" s="31">
        <f t="shared" si="63"/>
        <v>1154.0749269803298</v>
      </c>
      <c r="I483" s="34">
        <f t="shared" si="64"/>
        <v>441</v>
      </c>
    </row>
    <row r="484" spans="2:9" x14ac:dyDescent="0.4">
      <c r="B484">
        <v>442</v>
      </c>
      <c r="C484" s="40">
        <v>70000</v>
      </c>
      <c r="D484" s="42">
        <f t="shared" si="60"/>
        <v>2.6534994000000003E-5</v>
      </c>
      <c r="E484" s="31">
        <f t="shared" si="61"/>
        <v>12.297825409930681</v>
      </c>
      <c r="F484" s="41">
        <v>0.33</v>
      </c>
      <c r="G484" s="31">
        <f t="shared" si="62"/>
        <v>1169.9160041194032</v>
      </c>
      <c r="H484" s="31">
        <f t="shared" si="63"/>
        <v>1157.6181787094724</v>
      </c>
      <c r="I484" s="34">
        <f t="shared" si="64"/>
        <v>442</v>
      </c>
    </row>
    <row r="485" spans="2:9" x14ac:dyDescent="0.4">
      <c r="B485">
        <v>443</v>
      </c>
      <c r="C485" s="40">
        <v>70000</v>
      </c>
      <c r="D485" s="42">
        <f t="shared" si="60"/>
        <v>2.6541951000000004E-5</v>
      </c>
      <c r="E485" s="31">
        <f t="shared" si="61"/>
        <v>11.811799420631985</v>
      </c>
      <c r="F485" s="41">
        <v>0.33</v>
      </c>
      <c r="G485" s="31">
        <f t="shared" si="62"/>
        <v>1172.9957747910451</v>
      </c>
      <c r="H485" s="31">
        <f t="shared" si="63"/>
        <v>1161.183975370413</v>
      </c>
      <c r="I485" s="34">
        <f t="shared" si="64"/>
        <v>443</v>
      </c>
    </row>
    <row r="486" spans="2:9" x14ac:dyDescent="0.4">
      <c r="B486">
        <v>444</v>
      </c>
      <c r="C486" s="40">
        <v>70000</v>
      </c>
      <c r="D486" s="42">
        <f t="shared" si="60"/>
        <v>2.6548908000000001E-5</v>
      </c>
      <c r="E486" s="31">
        <f t="shared" si="61"/>
        <v>11.304288407309457</v>
      </c>
      <c r="F486" s="41">
        <v>0.33</v>
      </c>
      <c r="G486" s="31">
        <f t="shared" si="62"/>
        <v>1176.0769991641791</v>
      </c>
      <c r="H486" s="31">
        <f t="shared" si="63"/>
        <v>1164.7727107568696</v>
      </c>
      <c r="I486" s="34">
        <f t="shared" si="64"/>
        <v>444</v>
      </c>
    </row>
    <row r="487" spans="2:9" x14ac:dyDescent="0.4">
      <c r="B487">
        <v>445</v>
      </c>
      <c r="C487" s="40">
        <v>70000</v>
      </c>
      <c r="D487" s="42">
        <f t="shared" si="60"/>
        <v>2.6555865000000002E-5</v>
      </c>
      <c r="E487" s="31">
        <f t="shared" si="61"/>
        <v>10.774896317228638</v>
      </c>
      <c r="F487" s="41">
        <v>0.33</v>
      </c>
      <c r="G487" s="31">
        <f t="shared" si="62"/>
        <v>1179.1596772388061</v>
      </c>
      <c r="H487" s="31">
        <f t="shared" si="63"/>
        <v>1168.3847809215774</v>
      </c>
      <c r="I487" s="34">
        <f t="shared" si="64"/>
        <v>445</v>
      </c>
    </row>
    <row r="488" spans="2:9" x14ac:dyDescent="0.4">
      <c r="B488">
        <v>446</v>
      </c>
      <c r="C488" s="40">
        <v>70000</v>
      </c>
      <c r="D488" s="42">
        <f t="shared" si="60"/>
        <v>2.6562822000000003E-5</v>
      </c>
      <c r="E488" s="31">
        <f t="shared" si="61"/>
        <v>10.22322483863303</v>
      </c>
      <c r="F488" s="41">
        <v>0.33</v>
      </c>
      <c r="G488" s="31">
        <f t="shared" si="62"/>
        <v>1182.2438090149258</v>
      </c>
      <c r="H488" s="31">
        <f t="shared" si="63"/>
        <v>1172.0205841762927</v>
      </c>
      <c r="I488" s="34">
        <f t="shared" si="64"/>
        <v>446</v>
      </c>
    </row>
    <row r="489" spans="2:9" x14ac:dyDescent="0.4">
      <c r="B489">
        <v>447</v>
      </c>
      <c r="C489" s="40">
        <v>70000</v>
      </c>
      <c r="D489" s="42">
        <f t="shared" si="60"/>
        <v>2.6569779000000004E-5</v>
      </c>
      <c r="E489" s="31">
        <f t="shared" si="61"/>
        <v>9.6488734007443213</v>
      </c>
      <c r="F489" s="41">
        <v>0.33</v>
      </c>
      <c r="G489" s="31">
        <f t="shared" si="62"/>
        <v>1185.3293944925374</v>
      </c>
      <c r="H489" s="31">
        <f t="shared" si="63"/>
        <v>1175.680521091793</v>
      </c>
      <c r="I489" s="34">
        <f t="shared" si="64"/>
        <v>447</v>
      </c>
    </row>
    <row r="490" spans="2:9" x14ac:dyDescent="0.4">
      <c r="B490">
        <v>448</v>
      </c>
      <c r="C490" s="40">
        <v>70000</v>
      </c>
      <c r="D490" s="42">
        <f t="shared" si="60"/>
        <v>2.6576736000000004E-5</v>
      </c>
      <c r="E490" s="31">
        <f t="shared" si="61"/>
        <v>9.0514391737621622</v>
      </c>
      <c r="F490" s="41">
        <v>0.33</v>
      </c>
      <c r="G490" s="31">
        <f t="shared" si="62"/>
        <v>1188.4164336716422</v>
      </c>
      <c r="H490" s="31">
        <f t="shared" si="63"/>
        <v>1179.3649944978799</v>
      </c>
      <c r="I490" s="34">
        <f t="shared" si="64"/>
        <v>448</v>
      </c>
    </row>
    <row r="491" spans="2:9" x14ac:dyDescent="0.4">
      <c r="B491">
        <v>449</v>
      </c>
      <c r="C491" s="40">
        <v>70000</v>
      </c>
      <c r="D491" s="42">
        <f t="shared" si="60"/>
        <v>2.6583693000000002E-5</v>
      </c>
      <c r="E491" s="31">
        <f t="shared" si="61"/>
        <v>8.4305170688650719</v>
      </c>
      <c r="F491" s="41">
        <v>0.33</v>
      </c>
      <c r="G491" s="31">
        <f t="shared" si="62"/>
        <v>1191.5049265522391</v>
      </c>
      <c r="H491" s="31">
        <f t="shared" si="63"/>
        <v>1183.074409483374</v>
      </c>
      <c r="I491" s="34">
        <f t="shared" si="64"/>
        <v>449</v>
      </c>
    </row>
    <row r="492" spans="2:9" x14ac:dyDescent="0.4">
      <c r="B492">
        <v>450</v>
      </c>
      <c r="C492" s="40">
        <v>70000</v>
      </c>
      <c r="D492" s="42">
        <f t="shared" si="60"/>
        <v>2.6590650000000003E-5</v>
      </c>
      <c r="E492" s="31">
        <f t="shared" si="61"/>
        <v>7.7856997382102122</v>
      </c>
      <c r="F492" s="41">
        <v>0.33</v>
      </c>
      <c r="G492" s="31">
        <f t="shared" si="62"/>
        <v>1194.5948731343287</v>
      </c>
      <c r="H492" s="31">
        <f t="shared" si="63"/>
        <v>1186.8091733961185</v>
      </c>
      <c r="I492" s="34">
        <f t="shared" si="64"/>
        <v>450</v>
      </c>
    </row>
    <row r="493" spans="2:9" x14ac:dyDescent="0.4">
      <c r="B493">
        <v>451</v>
      </c>
      <c r="C493" s="40">
        <v>70000</v>
      </c>
      <c r="D493" s="42">
        <f t="shared" si="60"/>
        <v>2.6597607000000003E-5</v>
      </c>
      <c r="E493" s="31">
        <f t="shared" si="61"/>
        <v>7.1165775749345244</v>
      </c>
      <c r="F493" s="41">
        <v>0.33</v>
      </c>
      <c r="G493" s="31">
        <f t="shared" si="62"/>
        <v>1197.6862734179108</v>
      </c>
      <c r="H493" s="31">
        <f t="shared" si="63"/>
        <v>1190.5696958429762</v>
      </c>
      <c r="I493" s="34">
        <f t="shared" si="64"/>
        <v>451</v>
      </c>
    </row>
    <row r="494" spans="2:9" x14ac:dyDescent="0.4">
      <c r="B494">
        <v>452</v>
      </c>
      <c r="C494" s="40">
        <v>70000</v>
      </c>
      <c r="D494" s="42">
        <f t="shared" si="60"/>
        <v>2.6604564000000001E-5</v>
      </c>
      <c r="E494" s="31">
        <f t="shared" si="61"/>
        <v>6.4227387131513183</v>
      </c>
      <c r="F494" s="41">
        <v>0.33</v>
      </c>
      <c r="G494" s="31">
        <f t="shared" si="62"/>
        <v>1200.7791274029853</v>
      </c>
      <c r="H494" s="31">
        <f t="shared" si="63"/>
        <v>1194.3563886898339</v>
      </c>
      <c r="I494" s="34">
        <f t="shared" si="64"/>
        <v>452</v>
      </c>
    </row>
    <row r="495" spans="2:9" x14ac:dyDescent="0.4">
      <c r="B495">
        <v>453</v>
      </c>
      <c r="C495" s="40">
        <v>70000</v>
      </c>
      <c r="D495" s="42">
        <f t="shared" si="60"/>
        <v>2.6611521000000002E-5</v>
      </c>
      <c r="E495" s="31">
        <f t="shared" si="61"/>
        <v>5.7037690279591402</v>
      </c>
      <c r="F495" s="41">
        <v>0.33</v>
      </c>
      <c r="G495" s="31">
        <f t="shared" si="62"/>
        <v>1203.8734350895525</v>
      </c>
      <c r="H495" s="31">
        <f t="shared" si="63"/>
        <v>1198.1696660615933</v>
      </c>
      <c r="I495" s="34">
        <f t="shared" si="64"/>
        <v>453</v>
      </c>
    </row>
    <row r="496" spans="2:9" x14ac:dyDescent="0.4">
      <c r="B496">
        <v>454</v>
      </c>
      <c r="C496" s="40">
        <v>70000</v>
      </c>
      <c r="D496" s="42">
        <f t="shared" si="60"/>
        <v>2.6618478000000003E-5</v>
      </c>
      <c r="E496" s="31">
        <f t="shared" si="61"/>
        <v>4.9592521354226733</v>
      </c>
      <c r="F496" s="41">
        <v>0.33</v>
      </c>
      <c r="G496" s="31">
        <f t="shared" si="62"/>
        <v>1206.9691964776121</v>
      </c>
      <c r="H496" s="31">
        <f t="shared" si="63"/>
        <v>1202.0099443421893</v>
      </c>
      <c r="I496" s="34">
        <f t="shared" si="64"/>
        <v>454</v>
      </c>
    </row>
    <row r="497" spans="2:9" x14ac:dyDescent="0.4">
      <c r="B497">
        <v>455</v>
      </c>
      <c r="C497" s="40">
        <v>70000</v>
      </c>
      <c r="D497" s="42">
        <f t="shared" si="60"/>
        <v>2.6625435000000003E-5</v>
      </c>
      <c r="E497" s="31">
        <f t="shared" si="61"/>
        <v>4.1887693925970666</v>
      </c>
      <c r="F497" s="41">
        <v>0.33</v>
      </c>
      <c r="G497" s="31">
        <f t="shared" si="62"/>
        <v>1210.0664115671643</v>
      </c>
      <c r="H497" s="31">
        <f t="shared" si="63"/>
        <v>1205.8776421745672</v>
      </c>
      <c r="I497" s="34">
        <f t="shared" si="64"/>
        <v>455</v>
      </c>
    </row>
    <row r="498" spans="2:9" x14ac:dyDescent="0.4">
      <c r="B498">
        <v>456</v>
      </c>
      <c r="C498" s="40">
        <v>70000</v>
      </c>
      <c r="D498" s="42">
        <f t="shared" si="60"/>
        <v>2.6632392000000004E-5</v>
      </c>
      <c r="E498" s="31">
        <f t="shared" si="61"/>
        <v>3.3918998975117916</v>
      </c>
      <c r="F498" s="41">
        <v>0.33</v>
      </c>
      <c r="G498" s="31">
        <f t="shared" si="62"/>
        <v>1213.1650803582093</v>
      </c>
      <c r="H498" s="31">
        <f t="shared" si="63"/>
        <v>1209.7731804606974</v>
      </c>
      <c r="I498" s="34">
        <f t="shared" si="64"/>
        <v>456</v>
      </c>
    </row>
    <row r="499" spans="2:9" x14ac:dyDescent="0.4">
      <c r="B499">
        <v>457</v>
      </c>
      <c r="C499" s="40">
        <v>70000</v>
      </c>
      <c r="D499" s="42">
        <f t="shared" si="60"/>
        <v>2.6639349000000002E-5</v>
      </c>
      <c r="E499" s="31">
        <f t="shared" si="61"/>
        <v>2.5682204891745073</v>
      </c>
      <c r="F499" s="41">
        <v>0.33</v>
      </c>
      <c r="G499" s="31">
        <f t="shared" si="62"/>
        <v>1216.2652028507464</v>
      </c>
      <c r="H499" s="31">
        <f t="shared" si="63"/>
        <v>1213.6969823615718</v>
      </c>
      <c r="I499" s="34">
        <f t="shared" si="64"/>
        <v>457</v>
      </c>
    </row>
    <row r="500" spans="2:9" x14ac:dyDescent="0.4">
      <c r="B500">
        <v>458</v>
      </c>
      <c r="C500" s="40">
        <v>70000</v>
      </c>
      <c r="D500" s="42">
        <f t="shared" si="60"/>
        <v>2.6646306000000002E-5</v>
      </c>
      <c r="E500" s="31">
        <f t="shared" si="61"/>
        <v>1.7173057475726523</v>
      </c>
      <c r="F500" s="41">
        <v>0.33</v>
      </c>
      <c r="G500" s="31">
        <f t="shared" si="62"/>
        <v>1219.3667790447764</v>
      </c>
      <c r="H500" s="31">
        <f t="shared" si="63"/>
        <v>1217.6494732972037</v>
      </c>
      <c r="I500" s="34">
        <f t="shared" si="64"/>
        <v>458</v>
      </c>
    </row>
    <row r="501" spans="2:9" x14ac:dyDescent="0.4">
      <c r="B501">
        <v>459</v>
      </c>
      <c r="C501" s="40">
        <v>70000</v>
      </c>
      <c r="D501" s="42">
        <f t="shared" si="60"/>
        <v>2.6653263000000003E-5</v>
      </c>
      <c r="E501" s="31">
        <f t="shared" si="61"/>
        <v>0.83872799366980644</v>
      </c>
      <c r="F501" s="41">
        <v>0.33</v>
      </c>
      <c r="G501" s="31">
        <f t="shared" si="62"/>
        <v>1222.4698089402987</v>
      </c>
      <c r="H501" s="31">
        <f t="shared" si="63"/>
        <v>1221.6310809466288</v>
      </c>
      <c r="I501" s="34">
        <f t="shared" si="64"/>
        <v>459</v>
      </c>
    </row>
    <row r="502" spans="2:9" x14ac:dyDescent="0.4">
      <c r="B502">
        <v>460</v>
      </c>
      <c r="C502" s="40">
        <v>70000</v>
      </c>
      <c r="D502" s="42">
        <f t="shared" si="60"/>
        <v>2.6660220000000004E-5</v>
      </c>
      <c r="E502" s="31">
        <f t="shared" si="61"/>
        <v>-6.7942710586351041E-2</v>
      </c>
      <c r="F502" s="41">
        <v>0.33</v>
      </c>
      <c r="G502" s="31">
        <f t="shared" si="62"/>
        <v>1225.5742925373138</v>
      </c>
      <c r="H502" s="31">
        <f t="shared" si="63"/>
        <v>1225.6422352479001</v>
      </c>
      <c r="I502" s="34">
        <f t="shared" si="64"/>
        <v>460</v>
      </c>
    </row>
    <row r="503" spans="2:9" x14ac:dyDescent="0.4">
      <c r="B503">
        <v>461</v>
      </c>
      <c r="C503" s="40">
        <v>70000</v>
      </c>
      <c r="D503" s="42">
        <f t="shared" si="60"/>
        <v>2.6667177000000002E-5</v>
      </c>
      <c r="E503" s="31">
        <f t="shared" si="61"/>
        <v>-1.0031385622756375</v>
      </c>
      <c r="F503" s="41">
        <v>0.33</v>
      </c>
      <c r="G503" s="31">
        <f t="shared" si="62"/>
        <v>1228.6802298358211</v>
      </c>
      <c r="H503" s="31">
        <f t="shared" si="63"/>
        <v>1229.6833683980967</v>
      </c>
      <c r="I503" s="34">
        <f t="shared" si="64"/>
        <v>461</v>
      </c>
    </row>
    <row r="504" spans="2:9" x14ac:dyDescent="0.4">
      <c r="B504">
        <v>462</v>
      </c>
      <c r="C504" s="40">
        <v>70000</v>
      </c>
      <c r="D504" s="42">
        <f t="shared" si="60"/>
        <v>2.6674134000000002E-5</v>
      </c>
      <c r="E504" s="31">
        <f t="shared" si="61"/>
        <v>-1.967294017493316</v>
      </c>
      <c r="F504" s="41">
        <v>0.33</v>
      </c>
      <c r="G504" s="31">
        <f t="shared" si="62"/>
        <v>1231.7876208358211</v>
      </c>
      <c r="H504" s="31">
        <f t="shared" si="63"/>
        <v>1233.7549148533144</v>
      </c>
      <c r="I504" s="34">
        <f t="shared" si="64"/>
        <v>462</v>
      </c>
    </row>
    <row r="505" spans="2:9" x14ac:dyDescent="0.4">
      <c r="B505">
        <v>463</v>
      </c>
      <c r="C505" s="40">
        <v>70000</v>
      </c>
      <c r="D505" s="42">
        <f t="shared" si="60"/>
        <v>2.6681091000000003E-5</v>
      </c>
      <c r="E505" s="31">
        <f t="shared" si="61"/>
        <v>-2.9608457913639654</v>
      </c>
      <c r="F505" s="41">
        <v>0.33</v>
      </c>
      <c r="G505" s="31">
        <f t="shared" si="62"/>
        <v>1234.8964655373138</v>
      </c>
      <c r="H505" s="31">
        <f t="shared" si="63"/>
        <v>1237.8573113286777</v>
      </c>
      <c r="I505" s="34">
        <f t="shared" si="64"/>
        <v>463</v>
      </c>
    </row>
    <row r="506" spans="2:9" x14ac:dyDescent="0.4">
      <c r="B506">
        <v>464</v>
      </c>
      <c r="C506" s="40">
        <v>70000</v>
      </c>
      <c r="D506" s="42">
        <f t="shared" si="60"/>
        <v>2.6688048000000004E-5</v>
      </c>
      <c r="E506" s="31">
        <f t="shared" si="61"/>
        <v>-3.9842328580251092</v>
      </c>
      <c r="F506" s="41">
        <v>0.33</v>
      </c>
      <c r="G506" s="31">
        <f t="shared" si="62"/>
        <v>1238.0067639402989</v>
      </c>
      <c r="H506" s="31">
        <f t="shared" si="63"/>
        <v>1241.990996798324</v>
      </c>
      <c r="I506" s="34">
        <f t="shared" si="64"/>
        <v>464</v>
      </c>
    </row>
    <row r="507" spans="2:9" x14ac:dyDescent="0.4">
      <c r="B507">
        <v>465</v>
      </c>
      <c r="C507" s="40">
        <v>70000</v>
      </c>
      <c r="D507" s="42">
        <f t="shared" si="60"/>
        <v>2.6695005000000001E-5</v>
      </c>
      <c r="E507" s="31">
        <f t="shared" si="61"/>
        <v>-5.0378964506392663</v>
      </c>
      <c r="F507" s="41">
        <v>0.33</v>
      </c>
      <c r="G507" s="31">
        <f t="shared" si="62"/>
        <v>1241.1185160447762</v>
      </c>
      <c r="H507" s="31">
        <f t="shared" si="63"/>
        <v>1246.1564124954155</v>
      </c>
      <c r="I507" s="34">
        <f t="shared" si="64"/>
        <v>465</v>
      </c>
    </row>
    <row r="508" spans="2:9" x14ac:dyDescent="0.4">
      <c r="B508">
        <v>466</v>
      </c>
      <c r="C508" s="40">
        <v>70000</v>
      </c>
      <c r="D508" s="42">
        <f t="shared" si="60"/>
        <v>2.6701962000000002E-5</v>
      </c>
      <c r="E508" s="31">
        <f t="shared" si="61"/>
        <v>-6.1222800613909953</v>
      </c>
      <c r="F508" s="41">
        <v>0.33</v>
      </c>
      <c r="G508" s="31">
        <f t="shared" si="62"/>
        <v>1244.2317218507465</v>
      </c>
      <c r="H508" s="31">
        <f t="shared" si="63"/>
        <v>1250.3540019121374</v>
      </c>
      <c r="I508" s="34">
        <f t="shared" si="64"/>
        <v>466</v>
      </c>
    </row>
    <row r="509" spans="2:9" x14ac:dyDescent="0.4">
      <c r="B509">
        <v>467</v>
      </c>
      <c r="C509" s="40">
        <v>70000</v>
      </c>
      <c r="D509" s="42">
        <f t="shared" si="60"/>
        <v>2.6708919000000003E-5</v>
      </c>
      <c r="E509" s="31">
        <f t="shared" si="61"/>
        <v>-7.2378294414839388</v>
      </c>
      <c r="F509" s="41">
        <v>0.33</v>
      </c>
      <c r="G509" s="31">
        <f t="shared" si="62"/>
        <v>1247.3463813582091</v>
      </c>
      <c r="H509" s="31">
        <f t="shared" si="63"/>
        <v>1254.584210799693</v>
      </c>
      <c r="I509" s="34">
        <f t="shared" si="64"/>
        <v>467</v>
      </c>
    </row>
    <row r="510" spans="2:9" x14ac:dyDescent="0.4">
      <c r="B510">
        <v>468</v>
      </c>
      <c r="C510" s="40">
        <v>70000</v>
      </c>
      <c r="D510" s="42">
        <f t="shared" si="60"/>
        <v>2.6715876000000004E-5</v>
      </c>
      <c r="E510" s="31">
        <f t="shared" si="61"/>
        <v>-8.3849926011455977</v>
      </c>
      <c r="F510" s="41">
        <v>0.33</v>
      </c>
      <c r="G510" s="31">
        <f t="shared" si="62"/>
        <v>1250.4624945671646</v>
      </c>
      <c r="H510" s="31">
        <f t="shared" si="63"/>
        <v>1258.8474871683102</v>
      </c>
      <c r="I510" s="34">
        <f t="shared" si="64"/>
        <v>468</v>
      </c>
    </row>
    <row r="511" spans="2:9" x14ac:dyDescent="0.4">
      <c r="B511">
        <v>469</v>
      </c>
      <c r="C511" s="40">
        <v>70000</v>
      </c>
      <c r="D511" s="42">
        <f t="shared" ref="D511:D574" si="65">6.957*10^-9*B511+2.346*10^-5</f>
        <v>2.6722833000000001E-5</v>
      </c>
      <c r="E511" s="31">
        <f t="shared" ref="E511:E574" si="66">($J$80*B511^4+$K$80*B511^3+$L$80*B511^2+$M$80*B511+$N$80)</f>
        <v>-9.5642198096246034</v>
      </c>
      <c r="F511" s="41">
        <v>0.33</v>
      </c>
      <c r="G511" s="31">
        <f t="shared" ref="G511:G574" si="67">C511*D511*(B511-$B$62)/(1-F511)</f>
        <v>1253.5800614776122</v>
      </c>
      <c r="H511" s="31">
        <f t="shared" ref="H511:H574" si="68">IF(G511&gt;E511,G511-E511,0)</f>
        <v>1263.1442812872367</v>
      </c>
      <c r="I511" s="34">
        <f t="shared" ref="I511:I574" si="69">IF(H511&gt;0,B511)</f>
        <v>469</v>
      </c>
    </row>
    <row r="512" spans="2:9" x14ac:dyDescent="0.4">
      <c r="B512">
        <v>470</v>
      </c>
      <c r="C512" s="40">
        <v>70000</v>
      </c>
      <c r="D512" s="42">
        <f t="shared" si="65"/>
        <v>2.6729790000000002E-5</v>
      </c>
      <c r="E512" s="31">
        <f t="shared" si="66"/>
        <v>-10.775963595187307</v>
      </c>
      <c r="F512" s="41">
        <v>0.33</v>
      </c>
      <c r="G512" s="31">
        <f t="shared" si="67"/>
        <v>1256.6990820895523</v>
      </c>
      <c r="H512" s="31">
        <f t="shared" si="68"/>
        <v>1267.4750456847396</v>
      </c>
      <c r="I512" s="34">
        <f t="shared" si="69"/>
        <v>470</v>
      </c>
    </row>
    <row r="513" spans="2:9" x14ac:dyDescent="0.4">
      <c r="B513">
        <v>471</v>
      </c>
      <c r="C513" s="40">
        <v>70000</v>
      </c>
      <c r="D513" s="42">
        <f t="shared" si="65"/>
        <v>2.6736747000000003E-5</v>
      </c>
      <c r="E513" s="31">
        <f t="shared" si="66"/>
        <v>-12.020678745125736</v>
      </c>
      <c r="F513" s="41">
        <v>0.33</v>
      </c>
      <c r="G513" s="31">
        <f t="shared" si="67"/>
        <v>1259.8195564029854</v>
      </c>
      <c r="H513" s="31">
        <f t="shared" si="68"/>
        <v>1271.8402351481111</v>
      </c>
      <c r="I513" s="34">
        <f t="shared" si="69"/>
        <v>471</v>
      </c>
    </row>
    <row r="514" spans="2:9" x14ac:dyDescent="0.4">
      <c r="B514">
        <v>472</v>
      </c>
      <c r="C514" s="40">
        <v>70000</v>
      </c>
      <c r="D514" s="42">
        <f t="shared" si="65"/>
        <v>2.6743704000000004E-5</v>
      </c>
      <c r="E514" s="31">
        <f t="shared" si="66"/>
        <v>-13.298822305750093</v>
      </c>
      <c r="F514" s="41">
        <v>0.33</v>
      </c>
      <c r="G514" s="31">
        <f t="shared" si="67"/>
        <v>1262.9414844179107</v>
      </c>
      <c r="H514" s="31">
        <f t="shared" si="68"/>
        <v>1276.2403067236608</v>
      </c>
      <c r="I514" s="34">
        <f t="shared" si="69"/>
        <v>472</v>
      </c>
    </row>
    <row r="515" spans="2:9" x14ac:dyDescent="0.4">
      <c r="B515">
        <v>473</v>
      </c>
      <c r="C515" s="40">
        <v>70000</v>
      </c>
      <c r="D515" s="42">
        <f t="shared" si="65"/>
        <v>2.6750661000000001E-5</v>
      </c>
      <c r="E515" s="31">
        <f t="shared" si="66"/>
        <v>-14.61085358239535</v>
      </c>
      <c r="F515" s="41">
        <v>0.33</v>
      </c>
      <c r="G515" s="31">
        <f t="shared" si="67"/>
        <v>1266.0648661343284</v>
      </c>
      <c r="H515" s="31">
        <f t="shared" si="68"/>
        <v>1280.6757197167237</v>
      </c>
      <c r="I515" s="34">
        <f t="shared" si="69"/>
        <v>473</v>
      </c>
    </row>
    <row r="516" spans="2:9" x14ac:dyDescent="0.4">
      <c r="B516">
        <v>474</v>
      </c>
      <c r="C516" s="40">
        <v>70000</v>
      </c>
      <c r="D516" s="42">
        <f t="shared" si="65"/>
        <v>2.6757618000000002E-5</v>
      </c>
      <c r="E516" s="31">
        <f t="shared" si="66"/>
        <v>-15.95723413941306</v>
      </c>
      <c r="F516" s="41">
        <v>0.33</v>
      </c>
      <c r="G516" s="31">
        <f t="shared" si="67"/>
        <v>1269.1897015522391</v>
      </c>
      <c r="H516" s="31">
        <f t="shared" si="68"/>
        <v>1285.1469356916521</v>
      </c>
      <c r="I516" s="34">
        <f t="shared" si="69"/>
        <v>474</v>
      </c>
    </row>
    <row r="517" spans="2:9" x14ac:dyDescent="0.4">
      <c r="B517">
        <v>475</v>
      </c>
      <c r="C517" s="40">
        <v>70000</v>
      </c>
      <c r="D517" s="42">
        <f t="shared" si="65"/>
        <v>2.6764575000000003E-5</v>
      </c>
      <c r="E517" s="31">
        <f t="shared" si="66"/>
        <v>-17.338427800177953</v>
      </c>
      <c r="F517" s="41">
        <v>0.33</v>
      </c>
      <c r="G517" s="31">
        <f t="shared" si="67"/>
        <v>1272.3159906716421</v>
      </c>
      <c r="H517" s="31">
        <f t="shared" si="68"/>
        <v>1289.65441847182</v>
      </c>
      <c r="I517" s="34">
        <f t="shared" si="69"/>
        <v>475</v>
      </c>
    </row>
    <row r="518" spans="2:9" x14ac:dyDescent="0.4">
      <c r="B518">
        <v>476</v>
      </c>
      <c r="C518" s="40">
        <v>70000</v>
      </c>
      <c r="D518" s="42">
        <f t="shared" si="65"/>
        <v>2.6771532000000004E-5</v>
      </c>
      <c r="E518" s="31">
        <f t="shared" si="66"/>
        <v>-18.754900647092256</v>
      </c>
      <c r="F518" s="41">
        <v>0.33</v>
      </c>
      <c r="G518" s="31">
        <f t="shared" si="67"/>
        <v>1275.4437334925378</v>
      </c>
      <c r="H518" s="31">
        <f t="shared" si="68"/>
        <v>1294.19863413963</v>
      </c>
      <c r="I518" s="34">
        <f t="shared" si="69"/>
        <v>476</v>
      </c>
    </row>
    <row r="519" spans="2:9" x14ac:dyDescent="0.4">
      <c r="B519">
        <v>477</v>
      </c>
      <c r="C519" s="40">
        <v>70000</v>
      </c>
      <c r="D519" s="42">
        <f t="shared" si="65"/>
        <v>2.6778489000000004E-5</v>
      </c>
      <c r="E519" s="31">
        <f t="shared" si="66"/>
        <v>-20.207121021569094</v>
      </c>
      <c r="F519" s="41">
        <v>0.33</v>
      </c>
      <c r="G519" s="31">
        <f t="shared" si="67"/>
        <v>1278.5729300149258</v>
      </c>
      <c r="H519" s="31">
        <f t="shared" si="68"/>
        <v>1298.7800510364948</v>
      </c>
      <c r="I519" s="34">
        <f t="shared" si="69"/>
        <v>477</v>
      </c>
    </row>
    <row r="520" spans="2:9" x14ac:dyDescent="0.4">
      <c r="B520">
        <v>478</v>
      </c>
      <c r="C520" s="40">
        <v>70000</v>
      </c>
      <c r="D520" s="42">
        <f t="shared" si="65"/>
        <v>2.6785446000000002E-5</v>
      </c>
      <c r="E520" s="31">
        <f t="shared" si="66"/>
        <v>-21.695559524049088</v>
      </c>
      <c r="F520" s="41">
        <v>0.33</v>
      </c>
      <c r="G520" s="31">
        <f t="shared" si="67"/>
        <v>1281.7035802388064</v>
      </c>
      <c r="H520" s="31">
        <f t="shared" si="68"/>
        <v>1303.3991397628554</v>
      </c>
      <c r="I520" s="34">
        <f t="shared" si="69"/>
        <v>478</v>
      </c>
    </row>
    <row r="521" spans="2:9" x14ac:dyDescent="0.4">
      <c r="B521">
        <v>479</v>
      </c>
      <c r="C521" s="40">
        <v>70000</v>
      </c>
      <c r="D521" s="42">
        <f t="shared" si="65"/>
        <v>2.6792403000000003E-5</v>
      </c>
      <c r="E521" s="31">
        <f t="shared" si="66"/>
        <v>-23.22068901399399</v>
      </c>
      <c r="F521" s="41">
        <v>0.33</v>
      </c>
      <c r="G521" s="31">
        <f t="shared" si="67"/>
        <v>1284.8356841641794</v>
      </c>
      <c r="H521" s="31">
        <f t="shared" si="68"/>
        <v>1308.0563731781733</v>
      </c>
      <c r="I521" s="34">
        <f t="shared" si="69"/>
        <v>479</v>
      </c>
    </row>
    <row r="522" spans="2:9" x14ac:dyDescent="0.4">
      <c r="B522">
        <v>480</v>
      </c>
      <c r="C522" s="40">
        <v>70000</v>
      </c>
      <c r="D522" s="42">
        <f t="shared" si="65"/>
        <v>2.6799360000000004E-5</v>
      </c>
      <c r="E522" s="31">
        <f t="shared" si="66"/>
        <v>-24.782984609885091</v>
      </c>
      <c r="F522" s="41">
        <v>0.33</v>
      </c>
      <c r="G522" s="31">
        <f t="shared" si="67"/>
        <v>1287.9692417910451</v>
      </c>
      <c r="H522" s="31">
        <f t="shared" si="68"/>
        <v>1312.7522264009301</v>
      </c>
      <c r="I522" s="34">
        <f t="shared" si="69"/>
        <v>480</v>
      </c>
    </row>
    <row r="523" spans="2:9" x14ac:dyDescent="0.4">
      <c r="B523">
        <v>481</v>
      </c>
      <c r="C523" s="40">
        <v>70000</v>
      </c>
      <c r="D523" s="42">
        <f t="shared" si="65"/>
        <v>2.6806317000000001E-5</v>
      </c>
      <c r="E523" s="31">
        <f t="shared" si="66"/>
        <v>-26.382923689226629</v>
      </c>
      <c r="F523" s="41">
        <v>0.33</v>
      </c>
      <c r="G523" s="31">
        <f t="shared" si="67"/>
        <v>1291.1042531194032</v>
      </c>
      <c r="H523" s="31">
        <f t="shared" si="68"/>
        <v>1317.4871768086298</v>
      </c>
      <c r="I523" s="34">
        <f t="shared" si="69"/>
        <v>481</v>
      </c>
    </row>
    <row r="524" spans="2:9" x14ac:dyDescent="0.4">
      <c r="B524">
        <v>482</v>
      </c>
      <c r="C524" s="40">
        <v>70000</v>
      </c>
      <c r="D524" s="42">
        <f t="shared" si="65"/>
        <v>2.6813274000000002E-5</v>
      </c>
      <c r="E524" s="31">
        <f t="shared" si="66"/>
        <v>-28.020985888542839</v>
      </c>
      <c r="F524" s="41">
        <v>0.33</v>
      </c>
      <c r="G524" s="31">
        <f t="shared" si="67"/>
        <v>1294.240718149254</v>
      </c>
      <c r="H524" s="31">
        <f t="shared" si="68"/>
        <v>1322.2617040377968</v>
      </c>
      <c r="I524" s="34">
        <f t="shared" si="69"/>
        <v>482</v>
      </c>
    </row>
    <row r="525" spans="2:9" x14ac:dyDescent="0.4">
      <c r="B525">
        <v>483</v>
      </c>
      <c r="C525" s="40">
        <v>70000</v>
      </c>
      <c r="D525" s="42">
        <f t="shared" si="65"/>
        <v>2.6820231000000003E-5</v>
      </c>
      <c r="E525" s="31">
        <f t="shared" si="66"/>
        <v>-29.697653103378173</v>
      </c>
      <c r="F525" s="41">
        <v>0.33</v>
      </c>
      <c r="G525" s="31">
        <f t="shared" si="67"/>
        <v>1297.3786368805972</v>
      </c>
      <c r="H525" s="31">
        <f t="shared" si="68"/>
        <v>1327.0762899839754</v>
      </c>
      <c r="I525" s="34">
        <f t="shared" si="69"/>
        <v>483</v>
      </c>
    </row>
    <row r="526" spans="2:9" x14ac:dyDescent="0.4">
      <c r="B526">
        <v>484</v>
      </c>
      <c r="C526" s="40">
        <v>70000</v>
      </c>
      <c r="D526" s="42">
        <f t="shared" si="65"/>
        <v>2.6827188000000003E-5</v>
      </c>
      <c r="E526" s="31">
        <f t="shared" si="66"/>
        <v>-31.413409488303671</v>
      </c>
      <c r="F526" s="41">
        <v>0.33</v>
      </c>
      <c r="G526" s="31">
        <f t="shared" si="67"/>
        <v>1300.5180093134331</v>
      </c>
      <c r="H526" s="31">
        <f t="shared" si="68"/>
        <v>1331.9314188017368</v>
      </c>
      <c r="I526" s="34">
        <f t="shared" si="69"/>
        <v>484</v>
      </c>
    </row>
    <row r="527" spans="2:9" x14ac:dyDescent="0.4">
      <c r="B527">
        <v>485</v>
      </c>
      <c r="C527" s="40">
        <v>70000</v>
      </c>
      <c r="D527" s="42">
        <f t="shared" si="65"/>
        <v>2.6834145000000004E-5</v>
      </c>
      <c r="E527" s="31">
        <f t="shared" si="66"/>
        <v>-33.168741456903547</v>
      </c>
      <c r="F527" s="41">
        <v>0.33</v>
      </c>
      <c r="G527" s="31">
        <f t="shared" si="67"/>
        <v>1303.6588354477615</v>
      </c>
      <c r="H527" s="31">
        <f t="shared" si="68"/>
        <v>1336.827576904665</v>
      </c>
      <c r="I527" s="34">
        <f t="shared" si="69"/>
        <v>485</v>
      </c>
    </row>
    <row r="528" spans="2:9" x14ac:dyDescent="0.4">
      <c r="B528">
        <v>486</v>
      </c>
      <c r="C528" s="40">
        <v>70000</v>
      </c>
      <c r="D528" s="42">
        <f t="shared" si="65"/>
        <v>2.6841102000000002E-5</v>
      </c>
      <c r="E528" s="31">
        <f t="shared" si="66"/>
        <v>-34.964137681791328</v>
      </c>
      <c r="F528" s="41">
        <v>0.33</v>
      </c>
      <c r="G528" s="31">
        <f t="shared" si="67"/>
        <v>1306.8011152835822</v>
      </c>
      <c r="H528" s="31">
        <f t="shared" si="68"/>
        <v>1341.7652529653735</v>
      </c>
      <c r="I528" s="34">
        <f t="shared" si="69"/>
        <v>486</v>
      </c>
    </row>
    <row r="529" spans="2:9" x14ac:dyDescent="0.4">
      <c r="B529">
        <v>487</v>
      </c>
      <c r="C529" s="40">
        <v>70000</v>
      </c>
      <c r="D529" s="42">
        <f t="shared" si="65"/>
        <v>2.6848059000000003E-5</v>
      </c>
      <c r="E529" s="31">
        <f t="shared" si="66"/>
        <v>-36.800089094597809</v>
      </c>
      <c r="F529" s="41">
        <v>0.33</v>
      </c>
      <c r="G529" s="31">
        <f t="shared" si="67"/>
        <v>1309.9448488208959</v>
      </c>
      <c r="H529" s="31">
        <f t="shared" si="68"/>
        <v>1346.7449379154937</v>
      </c>
      <c r="I529" s="34">
        <f t="shared" si="69"/>
        <v>487</v>
      </c>
    </row>
    <row r="530" spans="2:9" x14ac:dyDescent="0.4">
      <c r="B530">
        <v>488</v>
      </c>
      <c r="C530" s="40">
        <v>70000</v>
      </c>
      <c r="D530" s="42">
        <f t="shared" si="65"/>
        <v>2.6855016000000003E-5</v>
      </c>
      <c r="E530" s="31">
        <f t="shared" si="66"/>
        <v>-38.677088885974229</v>
      </c>
      <c r="F530" s="41">
        <v>0.33</v>
      </c>
      <c r="G530" s="31">
        <f t="shared" si="67"/>
        <v>1313.090036059702</v>
      </c>
      <c r="H530" s="31">
        <f t="shared" si="68"/>
        <v>1351.7671249456762</v>
      </c>
      <c r="I530" s="34">
        <f t="shared" si="69"/>
        <v>488</v>
      </c>
    </row>
    <row r="531" spans="2:9" x14ac:dyDescent="0.4">
      <c r="B531">
        <v>489</v>
      </c>
      <c r="C531" s="40">
        <v>70000</v>
      </c>
      <c r="D531" s="42">
        <f t="shared" si="65"/>
        <v>2.6861973000000004E-5</v>
      </c>
      <c r="E531" s="31">
        <f t="shared" si="66"/>
        <v>-40.595632505594779</v>
      </c>
      <c r="F531" s="41">
        <v>0.33</v>
      </c>
      <c r="G531" s="31">
        <f t="shared" si="67"/>
        <v>1316.2366770000003</v>
      </c>
      <c r="H531" s="31">
        <f t="shared" si="68"/>
        <v>1356.832309505595</v>
      </c>
      <c r="I531" s="34">
        <f t="shared" si="69"/>
        <v>489</v>
      </c>
    </row>
    <row r="532" spans="2:9" x14ac:dyDescent="0.4">
      <c r="B532">
        <v>490</v>
      </c>
      <c r="C532" s="40">
        <v>70000</v>
      </c>
      <c r="D532" s="42">
        <f t="shared" si="65"/>
        <v>2.6868930000000002E-5</v>
      </c>
      <c r="E532" s="31">
        <f t="shared" si="66"/>
        <v>-42.556217662155461</v>
      </c>
      <c r="F532" s="41">
        <v>0.33</v>
      </c>
      <c r="G532" s="31">
        <f t="shared" si="67"/>
        <v>1319.3847716417911</v>
      </c>
      <c r="H532" s="31">
        <f t="shared" si="68"/>
        <v>1361.9409893039465</v>
      </c>
      <c r="I532" s="34">
        <f t="shared" si="69"/>
        <v>490</v>
      </c>
    </row>
    <row r="533" spans="2:9" x14ac:dyDescent="0.4">
      <c r="B533">
        <v>491</v>
      </c>
      <c r="C533" s="40">
        <v>70000</v>
      </c>
      <c r="D533" s="42">
        <f t="shared" si="65"/>
        <v>2.6875887000000002E-5</v>
      </c>
      <c r="E533" s="31">
        <f t="shared" si="66"/>
        <v>-44.559344323374319</v>
      </c>
      <c r="F533" s="41">
        <v>0.33</v>
      </c>
      <c r="G533" s="31">
        <f t="shared" si="67"/>
        <v>1322.5343199850749</v>
      </c>
      <c r="H533" s="31">
        <f t="shared" si="68"/>
        <v>1367.0936643084492</v>
      </c>
      <c r="I533" s="34">
        <f t="shared" si="69"/>
        <v>491</v>
      </c>
    </row>
    <row r="534" spans="2:9" x14ac:dyDescent="0.4">
      <c r="B534">
        <v>492</v>
      </c>
      <c r="C534" s="40">
        <v>70000</v>
      </c>
      <c r="D534" s="42">
        <f t="shared" si="65"/>
        <v>2.6882844000000003E-5</v>
      </c>
      <c r="E534" s="31">
        <f t="shared" si="66"/>
        <v>-46.605514715985066</v>
      </c>
      <c r="F534" s="41">
        <v>0.33</v>
      </c>
      <c r="G534" s="31">
        <f t="shared" si="67"/>
        <v>1325.685322029851</v>
      </c>
      <c r="H534" s="31">
        <f t="shared" si="68"/>
        <v>1372.290836745836</v>
      </c>
      <c r="I534" s="34">
        <f t="shared" si="69"/>
        <v>492</v>
      </c>
    </row>
    <row r="535" spans="2:9" x14ac:dyDescent="0.4">
      <c r="B535">
        <v>493</v>
      </c>
      <c r="C535" s="40">
        <v>70000</v>
      </c>
      <c r="D535" s="42">
        <f t="shared" si="65"/>
        <v>2.6889801000000004E-5</v>
      </c>
      <c r="E535" s="31">
        <f t="shared" si="66"/>
        <v>-48.695233325749143</v>
      </c>
      <c r="F535" s="41">
        <v>0.33</v>
      </c>
      <c r="G535" s="31">
        <f t="shared" si="67"/>
        <v>1328.8377777761198</v>
      </c>
      <c r="H535" s="31">
        <f t="shared" si="68"/>
        <v>1377.5330111018689</v>
      </c>
      <c r="I535" s="34">
        <f t="shared" si="69"/>
        <v>493</v>
      </c>
    </row>
    <row r="536" spans="2:9" x14ac:dyDescent="0.4">
      <c r="B536">
        <v>494</v>
      </c>
      <c r="C536" s="40">
        <v>70000</v>
      </c>
      <c r="D536" s="42">
        <f t="shared" si="65"/>
        <v>2.6896758000000002E-5</v>
      </c>
      <c r="E536" s="31">
        <f t="shared" si="66"/>
        <v>-50.82900689744821</v>
      </c>
      <c r="F536" s="41">
        <v>0.33</v>
      </c>
      <c r="G536" s="31">
        <f t="shared" si="67"/>
        <v>1331.9916872238807</v>
      </c>
      <c r="H536" s="31">
        <f t="shared" si="68"/>
        <v>1382.8206941213289</v>
      </c>
      <c r="I536" s="34">
        <f t="shared" si="69"/>
        <v>494</v>
      </c>
    </row>
    <row r="537" spans="2:9" x14ac:dyDescent="0.4">
      <c r="B537">
        <v>495</v>
      </c>
      <c r="C537" s="40">
        <v>70000</v>
      </c>
      <c r="D537" s="42">
        <f t="shared" si="65"/>
        <v>2.6903715000000002E-5</v>
      </c>
      <c r="E537" s="31">
        <f t="shared" si="66"/>
        <v>-53.007344434883919</v>
      </c>
      <c r="F537" s="41">
        <v>0.33</v>
      </c>
      <c r="G537" s="31">
        <f t="shared" si="67"/>
        <v>1335.1470503731346</v>
      </c>
      <c r="H537" s="31">
        <f t="shared" si="68"/>
        <v>1388.1543948080184</v>
      </c>
      <c r="I537" s="34">
        <f t="shared" si="69"/>
        <v>495</v>
      </c>
    </row>
    <row r="538" spans="2:9" x14ac:dyDescent="0.4">
      <c r="B538">
        <v>496</v>
      </c>
      <c r="C538" s="40">
        <v>70000</v>
      </c>
      <c r="D538" s="42">
        <f t="shared" si="65"/>
        <v>2.6910672000000003E-5</v>
      </c>
      <c r="E538" s="31">
        <f t="shared" si="66"/>
        <v>-55.230757200879054</v>
      </c>
      <c r="F538" s="41">
        <v>0.33</v>
      </c>
      <c r="G538" s="31">
        <f t="shared" si="67"/>
        <v>1338.3038672238808</v>
      </c>
      <c r="H538" s="31">
        <f t="shared" si="68"/>
        <v>1393.5346244247598</v>
      </c>
      <c r="I538" s="34">
        <f t="shared" si="69"/>
        <v>496</v>
      </c>
    </row>
    <row r="539" spans="2:9" x14ac:dyDescent="0.4">
      <c r="B539">
        <v>497</v>
      </c>
      <c r="C539" s="40">
        <v>70000</v>
      </c>
      <c r="D539" s="42">
        <f t="shared" si="65"/>
        <v>2.6917629000000004E-5</v>
      </c>
      <c r="E539" s="31">
        <f t="shared" si="66"/>
        <v>-57.49975871727753</v>
      </c>
      <c r="F539" s="41">
        <v>0.33</v>
      </c>
      <c r="G539" s="31">
        <f t="shared" si="67"/>
        <v>1341.4621377761198</v>
      </c>
      <c r="H539" s="31">
        <f t="shared" si="68"/>
        <v>1398.9618964933973</v>
      </c>
      <c r="I539" s="34">
        <f t="shared" si="69"/>
        <v>497</v>
      </c>
    </row>
    <row r="540" spans="2:9" x14ac:dyDescent="0.4">
      <c r="B540">
        <v>498</v>
      </c>
      <c r="C540" s="40">
        <v>70000</v>
      </c>
      <c r="D540" s="42">
        <f t="shared" si="65"/>
        <v>2.6924586000000001E-5</v>
      </c>
      <c r="E540" s="31">
        <f t="shared" si="66"/>
        <v>-59.814864764946435</v>
      </c>
      <c r="F540" s="41">
        <v>0.33</v>
      </c>
      <c r="G540" s="31">
        <f t="shared" si="67"/>
        <v>1344.6218620298512</v>
      </c>
      <c r="H540" s="31">
        <f t="shared" si="68"/>
        <v>1404.4367267947976</v>
      </c>
      <c r="I540" s="34">
        <f t="shared" si="69"/>
        <v>498</v>
      </c>
    </row>
    <row r="541" spans="2:9" x14ac:dyDescent="0.4">
      <c r="B541">
        <v>499</v>
      </c>
      <c r="C541" s="40">
        <v>70000</v>
      </c>
      <c r="D541" s="42">
        <f t="shared" si="65"/>
        <v>2.6931543000000002E-5</v>
      </c>
      <c r="E541" s="31">
        <f t="shared" si="66"/>
        <v>-62.176593383771262</v>
      </c>
      <c r="F541" s="41">
        <v>0.33</v>
      </c>
      <c r="G541" s="31">
        <f t="shared" si="67"/>
        <v>1347.7830399850748</v>
      </c>
      <c r="H541" s="31">
        <f t="shared" si="68"/>
        <v>1409.959633368846</v>
      </c>
      <c r="I541" s="34">
        <f t="shared" si="69"/>
        <v>499</v>
      </c>
    </row>
    <row r="542" spans="2:9" x14ac:dyDescent="0.4">
      <c r="B542">
        <v>500</v>
      </c>
      <c r="C542" s="40">
        <v>70000</v>
      </c>
      <c r="D542" s="42">
        <f t="shared" si="65"/>
        <v>2.6938500000000003E-5</v>
      </c>
      <c r="E542" s="31">
        <f t="shared" si="66"/>
        <v>-64.585464872661134</v>
      </c>
      <c r="F542" s="41">
        <v>0.33</v>
      </c>
      <c r="G542" s="31">
        <f t="shared" si="67"/>
        <v>1350.9456716417913</v>
      </c>
      <c r="H542" s="31">
        <f t="shared" si="68"/>
        <v>1415.5311365144523</v>
      </c>
      <c r="I542" s="34">
        <f t="shared" si="69"/>
        <v>500</v>
      </c>
    </row>
    <row r="543" spans="2:9" x14ac:dyDescent="0.4">
      <c r="B543">
        <v>501</v>
      </c>
      <c r="C543" s="40">
        <v>70000</v>
      </c>
      <c r="D543" s="42">
        <f t="shared" si="65"/>
        <v>2.6945457000000004E-5</v>
      </c>
      <c r="E543" s="31">
        <f t="shared" si="66"/>
        <v>-67.042001789546305</v>
      </c>
      <c r="F543" s="41">
        <v>0.33</v>
      </c>
      <c r="G543" s="31">
        <f t="shared" si="67"/>
        <v>1354.1097570000004</v>
      </c>
      <c r="H543" s="31">
        <f t="shared" si="68"/>
        <v>1421.1517587895466</v>
      </c>
      <c r="I543" s="34">
        <f t="shared" si="69"/>
        <v>501</v>
      </c>
    </row>
    <row r="544" spans="2:9" x14ac:dyDescent="0.4">
      <c r="B544">
        <v>502</v>
      </c>
      <c r="C544" s="40">
        <v>70000</v>
      </c>
      <c r="D544" s="42">
        <f t="shared" si="65"/>
        <v>2.6952414000000001E-5</v>
      </c>
      <c r="E544" s="31">
        <f t="shared" si="66"/>
        <v>-69.546728951376338</v>
      </c>
      <c r="F544" s="41">
        <v>0.33</v>
      </c>
      <c r="G544" s="31">
        <f t="shared" si="67"/>
        <v>1357.2752960597015</v>
      </c>
      <c r="H544" s="31">
        <f t="shared" si="68"/>
        <v>1426.8220250110778</v>
      </c>
      <c r="I544" s="34">
        <f t="shared" si="69"/>
        <v>502</v>
      </c>
    </row>
    <row r="545" spans="2:9" x14ac:dyDescent="0.4">
      <c r="B545">
        <v>503</v>
      </c>
      <c r="C545" s="40">
        <v>70000</v>
      </c>
      <c r="D545" s="42">
        <f t="shared" si="65"/>
        <v>2.6959371000000002E-5</v>
      </c>
      <c r="E545" s="31">
        <f t="shared" si="66"/>
        <v>-72.100173434125793</v>
      </c>
      <c r="F545" s="41">
        <v>0.33</v>
      </c>
      <c r="G545" s="31">
        <f t="shared" si="67"/>
        <v>1360.4422888208958</v>
      </c>
      <c r="H545" s="31">
        <f t="shared" si="68"/>
        <v>1432.5424622550215</v>
      </c>
      <c r="I545" s="34">
        <f t="shared" si="69"/>
        <v>503</v>
      </c>
    </row>
    <row r="546" spans="2:9" x14ac:dyDescent="0.4">
      <c r="B546">
        <v>504</v>
      </c>
      <c r="C546" s="40">
        <v>70000</v>
      </c>
      <c r="D546" s="42">
        <f t="shared" si="65"/>
        <v>2.6966328000000003E-5</v>
      </c>
      <c r="E546" s="31">
        <f t="shared" si="66"/>
        <v>-74.702864572788542</v>
      </c>
      <c r="F546" s="41">
        <v>0.33</v>
      </c>
      <c r="G546" s="31">
        <f t="shared" si="67"/>
        <v>1363.6107352835822</v>
      </c>
      <c r="H546" s="31">
        <f t="shared" si="68"/>
        <v>1438.3135998563707</v>
      </c>
      <c r="I546" s="34">
        <f t="shared" si="69"/>
        <v>504</v>
      </c>
    </row>
    <row r="547" spans="2:9" x14ac:dyDescent="0.4">
      <c r="B547">
        <v>505</v>
      </c>
      <c r="C547" s="40">
        <v>70000</v>
      </c>
      <c r="D547" s="42">
        <f t="shared" si="65"/>
        <v>2.6973285000000004E-5</v>
      </c>
      <c r="E547" s="31">
        <f t="shared" si="66"/>
        <v>-77.35533396137572</v>
      </c>
      <c r="F547" s="41">
        <v>0.33</v>
      </c>
      <c r="G547" s="31">
        <f t="shared" si="67"/>
        <v>1366.7806354477616</v>
      </c>
      <c r="H547" s="31">
        <f t="shared" si="68"/>
        <v>1444.1359694091373</v>
      </c>
      <c r="I547" s="34">
        <f t="shared" si="69"/>
        <v>505</v>
      </c>
    </row>
    <row r="548" spans="2:9" x14ac:dyDescent="0.4">
      <c r="B548">
        <v>506</v>
      </c>
      <c r="C548" s="40">
        <v>70000</v>
      </c>
      <c r="D548" s="42">
        <f t="shared" si="65"/>
        <v>2.6980242000000005E-5</v>
      </c>
      <c r="E548" s="31">
        <f t="shared" si="66"/>
        <v>-80.058115452930508</v>
      </c>
      <c r="F548" s="41">
        <v>0.33</v>
      </c>
      <c r="G548" s="31">
        <f t="shared" si="67"/>
        <v>1369.9519893134332</v>
      </c>
      <c r="H548" s="31">
        <f t="shared" si="68"/>
        <v>1450.0101047663636</v>
      </c>
      <c r="I548" s="34">
        <f t="shared" si="69"/>
        <v>506</v>
      </c>
    </row>
    <row r="549" spans="2:9" x14ac:dyDescent="0.4">
      <c r="B549">
        <v>507</v>
      </c>
      <c r="C549" s="40">
        <v>70000</v>
      </c>
      <c r="D549" s="42">
        <f t="shared" si="65"/>
        <v>2.6987199000000002E-5</v>
      </c>
      <c r="E549" s="31">
        <f t="shared" si="66"/>
        <v>-82.811745159503573</v>
      </c>
      <c r="F549" s="41">
        <v>0.33</v>
      </c>
      <c r="G549" s="31">
        <f t="shared" si="67"/>
        <v>1373.1247968805972</v>
      </c>
      <c r="H549" s="31">
        <f t="shared" si="68"/>
        <v>1455.9365420401007</v>
      </c>
      <c r="I549" s="34">
        <f t="shared" si="69"/>
        <v>507</v>
      </c>
    </row>
    <row r="550" spans="2:9" x14ac:dyDescent="0.4">
      <c r="B550">
        <v>508</v>
      </c>
      <c r="C550" s="40">
        <v>70000</v>
      </c>
      <c r="D550" s="42">
        <f t="shared" si="65"/>
        <v>2.6994156000000003E-5</v>
      </c>
      <c r="E550" s="31">
        <f t="shared" si="66"/>
        <v>-85.616761452178764</v>
      </c>
      <c r="F550" s="41">
        <v>0.33</v>
      </c>
      <c r="G550" s="31">
        <f t="shared" si="67"/>
        <v>1376.2990581492541</v>
      </c>
      <c r="H550" s="31">
        <f t="shared" si="68"/>
        <v>1461.9158196014328</v>
      </c>
      <c r="I550" s="34">
        <f t="shared" si="69"/>
        <v>508</v>
      </c>
    </row>
    <row r="551" spans="2:9" x14ac:dyDescent="0.4">
      <c r="B551">
        <v>509</v>
      </c>
      <c r="C551" s="40">
        <v>70000</v>
      </c>
      <c r="D551" s="42">
        <f t="shared" si="65"/>
        <v>2.7001113000000004E-5</v>
      </c>
      <c r="E551" s="31">
        <f t="shared" si="66"/>
        <v>-88.473704961053784</v>
      </c>
      <c r="F551" s="41">
        <v>0.33</v>
      </c>
      <c r="G551" s="31">
        <f t="shared" si="67"/>
        <v>1379.4747731194034</v>
      </c>
      <c r="H551" s="31">
        <f t="shared" si="68"/>
        <v>1467.9484780804571</v>
      </c>
      <c r="I551" s="34">
        <f t="shared" si="69"/>
        <v>509</v>
      </c>
    </row>
    <row r="552" spans="2:9" x14ac:dyDescent="0.4">
      <c r="B552">
        <v>510</v>
      </c>
      <c r="C552" s="40">
        <v>70000</v>
      </c>
      <c r="D552" s="42">
        <f t="shared" si="65"/>
        <v>2.7008070000000001E-5</v>
      </c>
      <c r="E552" s="31">
        <f t="shared" si="66"/>
        <v>-91.383118575252695</v>
      </c>
      <c r="F552" s="41">
        <v>0.33</v>
      </c>
      <c r="G552" s="31">
        <f t="shared" si="67"/>
        <v>1382.6519417910449</v>
      </c>
      <c r="H552" s="31">
        <f t="shared" si="68"/>
        <v>1474.0350603662976</v>
      </c>
      <c r="I552" s="34">
        <f t="shared" si="69"/>
        <v>510</v>
      </c>
    </row>
    <row r="553" spans="2:9" x14ac:dyDescent="0.4">
      <c r="B553">
        <v>511</v>
      </c>
      <c r="C553" s="40">
        <v>70000</v>
      </c>
      <c r="D553" s="42">
        <f t="shared" si="65"/>
        <v>2.7015027000000002E-5</v>
      </c>
      <c r="E553" s="31">
        <f t="shared" si="66"/>
        <v>-94.345547442914324</v>
      </c>
      <c r="F553" s="41">
        <v>0.33</v>
      </c>
      <c r="G553" s="31">
        <f t="shared" si="67"/>
        <v>1385.8305641641793</v>
      </c>
      <c r="H553" s="31">
        <f t="shared" si="68"/>
        <v>1480.1761116070936</v>
      </c>
      <c r="I553" s="34">
        <f t="shared" si="69"/>
        <v>511</v>
      </c>
    </row>
    <row r="554" spans="2:9" x14ac:dyDescent="0.4">
      <c r="B554">
        <v>512</v>
      </c>
      <c r="C554" s="40">
        <v>70000</v>
      </c>
      <c r="D554" s="42">
        <f t="shared" si="65"/>
        <v>2.7021984000000003E-5</v>
      </c>
      <c r="E554" s="31">
        <f t="shared" si="66"/>
        <v>-97.361538971206812</v>
      </c>
      <c r="F554" s="41">
        <v>0.33</v>
      </c>
      <c r="G554" s="31">
        <f t="shared" si="67"/>
        <v>1389.0106402388062</v>
      </c>
      <c r="H554" s="31">
        <f t="shared" si="68"/>
        <v>1486.372179210013</v>
      </c>
      <c r="I554" s="34">
        <f t="shared" si="69"/>
        <v>512</v>
      </c>
    </row>
    <row r="555" spans="2:9" x14ac:dyDescent="0.4">
      <c r="B555">
        <v>513</v>
      </c>
      <c r="C555" s="40">
        <v>70000</v>
      </c>
      <c r="D555" s="42">
        <f t="shared" si="65"/>
        <v>2.7028941000000004E-5</v>
      </c>
      <c r="E555" s="31">
        <f t="shared" si="66"/>
        <v>-100.43164282631511</v>
      </c>
      <c r="F555" s="41">
        <v>0.33</v>
      </c>
      <c r="G555" s="31">
        <f t="shared" si="67"/>
        <v>1392.1921700149258</v>
      </c>
      <c r="H555" s="31">
        <f t="shared" si="68"/>
        <v>1492.6238128412408</v>
      </c>
      <c r="I555" s="34">
        <f t="shared" si="69"/>
        <v>513</v>
      </c>
    </row>
    <row r="556" spans="2:9" x14ac:dyDescent="0.4">
      <c r="B556">
        <v>514</v>
      </c>
      <c r="C556" s="40">
        <v>70000</v>
      </c>
      <c r="D556" s="42">
        <f t="shared" si="65"/>
        <v>2.7035898000000004E-5</v>
      </c>
      <c r="E556" s="31">
        <f t="shared" si="66"/>
        <v>-103.5564109334444</v>
      </c>
      <c r="F556" s="41">
        <v>0.33</v>
      </c>
      <c r="G556" s="31">
        <f t="shared" si="67"/>
        <v>1395.3751534925377</v>
      </c>
      <c r="H556" s="31">
        <f t="shared" si="68"/>
        <v>1498.9315644259821</v>
      </c>
      <c r="I556" s="34">
        <f t="shared" si="69"/>
        <v>514</v>
      </c>
    </row>
    <row r="557" spans="2:9" x14ac:dyDescent="0.4">
      <c r="B557">
        <v>515</v>
      </c>
      <c r="C557" s="40">
        <v>70000</v>
      </c>
      <c r="D557" s="42">
        <f t="shared" si="65"/>
        <v>2.7042855000000002E-5</v>
      </c>
      <c r="E557" s="31">
        <f t="shared" si="66"/>
        <v>-106.73639747682438</v>
      </c>
      <c r="F557" s="41">
        <v>0.33</v>
      </c>
      <c r="G557" s="31">
        <f t="shared" si="67"/>
        <v>1398.5595906716421</v>
      </c>
      <c r="H557" s="31">
        <f t="shared" si="68"/>
        <v>1505.2959881484664</v>
      </c>
      <c r="I557" s="34">
        <f t="shared" si="69"/>
        <v>515</v>
      </c>
    </row>
    <row r="558" spans="2:9" x14ac:dyDescent="0.4">
      <c r="B558">
        <v>516</v>
      </c>
      <c r="C558" s="40">
        <v>70000</v>
      </c>
      <c r="D558" s="42">
        <f t="shared" si="65"/>
        <v>2.7049812000000003E-5</v>
      </c>
      <c r="E558" s="31">
        <f t="shared" si="66"/>
        <v>-109.97215889970499</v>
      </c>
      <c r="F558" s="41">
        <v>0.33</v>
      </c>
      <c r="G558" s="31">
        <f t="shared" si="67"/>
        <v>1401.7454815522392</v>
      </c>
      <c r="H558" s="31">
        <f t="shared" si="68"/>
        <v>1511.7176404519441</v>
      </c>
      <c r="I558" s="34">
        <f t="shared" si="69"/>
        <v>516</v>
      </c>
    </row>
    <row r="559" spans="2:9" x14ac:dyDescent="0.4">
      <c r="B559">
        <v>517</v>
      </c>
      <c r="C559" s="40">
        <v>70000</v>
      </c>
      <c r="D559" s="42">
        <f t="shared" si="65"/>
        <v>2.7056769000000003E-5</v>
      </c>
      <c r="E559" s="31">
        <f t="shared" si="66"/>
        <v>-113.2642539043573</v>
      </c>
      <c r="F559" s="41">
        <v>0.33</v>
      </c>
      <c r="G559" s="31">
        <f t="shared" si="67"/>
        <v>1404.9328261343287</v>
      </c>
      <c r="H559" s="31">
        <f t="shared" si="68"/>
        <v>1518.197080038686</v>
      </c>
      <c r="I559" s="34">
        <f t="shared" si="69"/>
        <v>517</v>
      </c>
    </row>
    <row r="560" spans="2:9" x14ac:dyDescent="0.4">
      <c r="B560">
        <v>518</v>
      </c>
      <c r="C560" s="40">
        <v>70000</v>
      </c>
      <c r="D560" s="42">
        <f t="shared" si="65"/>
        <v>2.7063726000000001E-5</v>
      </c>
      <c r="E560" s="31">
        <f t="shared" si="66"/>
        <v>-116.61324345207009</v>
      </c>
      <c r="F560" s="41">
        <v>0.33</v>
      </c>
      <c r="G560" s="31">
        <f t="shared" si="67"/>
        <v>1408.1216244179107</v>
      </c>
      <c r="H560" s="31">
        <f t="shared" si="68"/>
        <v>1524.7348678699807</v>
      </c>
      <c r="I560" s="34">
        <f t="shared" si="69"/>
        <v>518</v>
      </c>
    </row>
    <row r="561" spans="2:9" x14ac:dyDescent="0.4">
      <c r="B561">
        <v>519</v>
      </c>
      <c r="C561" s="40">
        <v>70000</v>
      </c>
      <c r="D561" s="42">
        <f t="shared" si="65"/>
        <v>2.7070683000000002E-5</v>
      </c>
      <c r="E561" s="31">
        <f t="shared" si="66"/>
        <v>-120.01969076316146</v>
      </c>
      <c r="F561" s="41">
        <v>0.33</v>
      </c>
      <c r="G561" s="31">
        <f t="shared" si="67"/>
        <v>1411.3118764029853</v>
      </c>
      <c r="H561" s="31">
        <f t="shared" si="68"/>
        <v>1531.3315671661467</v>
      </c>
      <c r="I561" s="34">
        <f t="shared" si="69"/>
        <v>519</v>
      </c>
    </row>
    <row r="562" spans="2:9" x14ac:dyDescent="0.4">
      <c r="B562">
        <v>520</v>
      </c>
      <c r="C562" s="40">
        <v>70000</v>
      </c>
      <c r="D562" s="42">
        <f t="shared" si="65"/>
        <v>2.7077640000000003E-5</v>
      </c>
      <c r="E562" s="31">
        <f t="shared" si="66"/>
        <v>-123.48416131696405</v>
      </c>
      <c r="F562" s="41">
        <v>0.33</v>
      </c>
      <c r="G562" s="31">
        <f t="shared" si="67"/>
        <v>1414.5035820895523</v>
      </c>
      <c r="H562" s="31">
        <f t="shared" si="68"/>
        <v>1537.9877434065163</v>
      </c>
      <c r="I562" s="34">
        <f t="shared" si="69"/>
        <v>520</v>
      </c>
    </row>
    <row r="563" spans="2:9" x14ac:dyDescent="0.4">
      <c r="B563">
        <v>521</v>
      </c>
      <c r="C563" s="40">
        <v>70000</v>
      </c>
      <c r="D563" s="42">
        <f t="shared" si="65"/>
        <v>2.7084597000000003E-5</v>
      </c>
      <c r="E563" s="31">
        <f t="shared" si="66"/>
        <v>-127.00722285183434</v>
      </c>
      <c r="F563" s="41">
        <v>0.33</v>
      </c>
      <c r="G563" s="31">
        <f t="shared" si="67"/>
        <v>1417.6967414776122</v>
      </c>
      <c r="H563" s="31">
        <f t="shared" si="68"/>
        <v>1544.7039643294465</v>
      </c>
      <c r="I563" s="34">
        <f t="shared" si="69"/>
        <v>521</v>
      </c>
    </row>
    <row r="564" spans="2:9" x14ac:dyDescent="0.4">
      <c r="B564">
        <v>522</v>
      </c>
      <c r="C564" s="40">
        <v>70000</v>
      </c>
      <c r="D564" s="42">
        <f t="shared" si="65"/>
        <v>2.7091554000000004E-5</v>
      </c>
      <c r="E564" s="31">
        <f t="shared" si="66"/>
        <v>-130.58944536514815</v>
      </c>
      <c r="F564" s="41">
        <v>0.33</v>
      </c>
      <c r="G564" s="31">
        <f t="shared" si="67"/>
        <v>1420.8913545671644</v>
      </c>
      <c r="H564" s="31">
        <f t="shared" si="68"/>
        <v>1551.4807999323125</v>
      </c>
      <c r="I564" s="34">
        <f t="shared" si="69"/>
        <v>522</v>
      </c>
    </row>
    <row r="565" spans="2:9" x14ac:dyDescent="0.4">
      <c r="B565">
        <v>523</v>
      </c>
      <c r="C565" s="40">
        <v>70000</v>
      </c>
      <c r="D565" s="42">
        <f t="shared" si="65"/>
        <v>2.7098511000000002E-5</v>
      </c>
      <c r="E565" s="31">
        <f t="shared" si="66"/>
        <v>-134.23140111330719</v>
      </c>
      <c r="F565" s="41">
        <v>0.33</v>
      </c>
      <c r="G565" s="31">
        <f t="shared" si="67"/>
        <v>1424.0874213582092</v>
      </c>
      <c r="H565" s="31">
        <f t="shared" si="68"/>
        <v>1558.3188224715163</v>
      </c>
      <c r="I565" s="34">
        <f t="shared" si="69"/>
        <v>523</v>
      </c>
    </row>
    <row r="566" spans="2:9" x14ac:dyDescent="0.4">
      <c r="B566">
        <v>524</v>
      </c>
      <c r="C566" s="40">
        <v>70000</v>
      </c>
      <c r="D566" s="42">
        <f t="shared" si="65"/>
        <v>2.7105468000000002E-5</v>
      </c>
      <c r="E566" s="31">
        <f t="shared" si="66"/>
        <v>-137.93366461172974</v>
      </c>
      <c r="F566" s="41">
        <v>0.33</v>
      </c>
      <c r="G566" s="31">
        <f t="shared" si="67"/>
        <v>1427.2849418507465</v>
      </c>
      <c r="H566" s="31">
        <f t="shared" si="68"/>
        <v>1565.2186064624761</v>
      </c>
      <c r="I566" s="34">
        <f t="shared" si="69"/>
        <v>524</v>
      </c>
    </row>
    <row r="567" spans="2:9" x14ac:dyDescent="0.4">
      <c r="B567">
        <v>525</v>
      </c>
      <c r="C567" s="40">
        <v>70000</v>
      </c>
      <c r="D567" s="42">
        <f t="shared" si="65"/>
        <v>2.7112425000000003E-5</v>
      </c>
      <c r="E567" s="31">
        <f t="shared" si="66"/>
        <v>-141.69681263485683</v>
      </c>
      <c r="F567" s="41">
        <v>0.33</v>
      </c>
      <c r="G567" s="31">
        <f t="shared" si="67"/>
        <v>1430.4839160447764</v>
      </c>
      <c r="H567" s="31">
        <f t="shared" si="68"/>
        <v>1572.1807286796331</v>
      </c>
      <c r="I567" s="34">
        <f t="shared" si="69"/>
        <v>525</v>
      </c>
    </row>
    <row r="568" spans="2:9" x14ac:dyDescent="0.4">
      <c r="B568">
        <v>526</v>
      </c>
      <c r="C568" s="40">
        <v>70000</v>
      </c>
      <c r="D568" s="42">
        <f t="shared" si="65"/>
        <v>2.7119382000000004E-5</v>
      </c>
      <c r="E568" s="31">
        <f t="shared" si="66"/>
        <v>-145.52142421615332</v>
      </c>
      <c r="F568" s="41">
        <v>0.33</v>
      </c>
      <c r="G568" s="31">
        <f t="shared" si="67"/>
        <v>1433.684343940299</v>
      </c>
      <c r="H568" s="31">
        <f t="shared" si="68"/>
        <v>1579.2057681564522</v>
      </c>
      <c r="I568" s="34">
        <f t="shared" si="69"/>
        <v>526</v>
      </c>
    </row>
    <row r="569" spans="2:9" x14ac:dyDescent="0.4">
      <c r="B569">
        <v>527</v>
      </c>
      <c r="C569" s="40">
        <v>70000</v>
      </c>
      <c r="D569" s="42">
        <f t="shared" si="65"/>
        <v>2.7126339000000002E-5</v>
      </c>
      <c r="E569" s="31">
        <f t="shared" si="66"/>
        <v>-149.40808064810159</v>
      </c>
      <c r="F569" s="41">
        <v>0.33</v>
      </c>
      <c r="G569" s="31">
        <f t="shared" si="67"/>
        <v>1436.8862255373137</v>
      </c>
      <c r="H569" s="31">
        <f t="shared" si="68"/>
        <v>1586.2943061854153</v>
      </c>
      <c r="I569" s="34">
        <f t="shared" si="69"/>
        <v>527</v>
      </c>
    </row>
    <row r="570" spans="2:9" x14ac:dyDescent="0.4">
      <c r="B570">
        <v>528</v>
      </c>
      <c r="C570" s="40">
        <v>70000</v>
      </c>
      <c r="D570" s="42">
        <f t="shared" si="65"/>
        <v>2.7133296000000002E-5</v>
      </c>
      <c r="E570" s="31">
        <f t="shared" si="66"/>
        <v>-153.35736548220808</v>
      </c>
      <c r="F570" s="41">
        <v>0.33</v>
      </c>
      <c r="G570" s="31">
        <f t="shared" si="67"/>
        <v>1440.0895608358212</v>
      </c>
      <c r="H570" s="31">
        <f t="shared" si="68"/>
        <v>1593.4469263180292</v>
      </c>
      <c r="I570" s="34">
        <f t="shared" si="69"/>
        <v>528</v>
      </c>
    </row>
    <row r="571" spans="2:9" x14ac:dyDescent="0.4">
      <c r="B571">
        <v>529</v>
      </c>
      <c r="C571" s="40">
        <v>70000</v>
      </c>
      <c r="D571" s="42">
        <f t="shared" si="65"/>
        <v>2.7140253000000003E-5</v>
      </c>
      <c r="E571" s="31">
        <f t="shared" si="66"/>
        <v>-157.36986452899583</v>
      </c>
      <c r="F571" s="41">
        <v>0.33</v>
      </c>
      <c r="G571" s="31">
        <f t="shared" si="67"/>
        <v>1443.2943498358211</v>
      </c>
      <c r="H571" s="31">
        <f t="shared" si="68"/>
        <v>1600.6642143648169</v>
      </c>
      <c r="I571" s="34">
        <f t="shared" si="69"/>
        <v>529</v>
      </c>
    </row>
    <row r="572" spans="2:9" x14ac:dyDescent="0.4">
      <c r="B572">
        <v>530</v>
      </c>
      <c r="C572" s="40">
        <v>70000</v>
      </c>
      <c r="D572" s="42">
        <f t="shared" si="65"/>
        <v>2.7147210000000004E-5</v>
      </c>
      <c r="E572" s="31">
        <f t="shared" si="66"/>
        <v>-161.4461658580197</v>
      </c>
      <c r="F572" s="41">
        <v>0.33</v>
      </c>
      <c r="G572" s="31">
        <f t="shared" si="67"/>
        <v>1446.5005925373137</v>
      </c>
      <c r="H572" s="31">
        <f t="shared" si="68"/>
        <v>1607.9467583953333</v>
      </c>
      <c r="I572" s="34">
        <f t="shared" si="69"/>
        <v>530</v>
      </c>
    </row>
    <row r="573" spans="2:9" x14ac:dyDescent="0.4">
      <c r="B573">
        <v>531</v>
      </c>
      <c r="C573" s="40">
        <v>70000</v>
      </c>
      <c r="D573" s="42">
        <f t="shared" si="65"/>
        <v>2.7154167000000001E-5</v>
      </c>
      <c r="E573" s="31">
        <f t="shared" si="66"/>
        <v>-165.58685979784383</v>
      </c>
      <c r="F573" s="41">
        <v>0.33</v>
      </c>
      <c r="G573" s="31">
        <f t="shared" si="67"/>
        <v>1449.7082889402989</v>
      </c>
      <c r="H573" s="31">
        <f t="shared" si="68"/>
        <v>1615.2951487381426</v>
      </c>
      <c r="I573" s="34">
        <f t="shared" si="69"/>
        <v>531</v>
      </c>
    </row>
    <row r="574" spans="2:9" x14ac:dyDescent="0.4">
      <c r="B574">
        <v>532</v>
      </c>
      <c r="C574" s="40">
        <v>70000</v>
      </c>
      <c r="D574" s="42">
        <f t="shared" si="65"/>
        <v>2.7161124000000002E-5</v>
      </c>
      <c r="E574" s="31">
        <f t="shared" si="66"/>
        <v>-169.79253893605897</v>
      </c>
      <c r="F574" s="41">
        <v>0.33</v>
      </c>
      <c r="G574" s="31">
        <f t="shared" si="67"/>
        <v>1452.9174390447763</v>
      </c>
      <c r="H574" s="31">
        <f t="shared" si="68"/>
        <v>1622.7099779808352</v>
      </c>
      <c r="I574" s="34">
        <f t="shared" si="69"/>
        <v>532</v>
      </c>
    </row>
    <row r="575" spans="2:9" x14ac:dyDescent="0.4">
      <c r="B575">
        <v>533</v>
      </c>
      <c r="C575" s="40">
        <v>70000</v>
      </c>
      <c r="D575" s="42">
        <f t="shared" ref="D575:D638" si="70">6.957*10^-9*B575+2.346*10^-5</f>
        <v>2.7168081000000003E-5</v>
      </c>
      <c r="E575" s="31">
        <f t="shared" ref="E575:E638" si="71">($J$80*B575^4+$K$80*B575^3+$L$80*B575^2+$M$80*B575+$N$80)</f>
        <v>-174.06379811928178</v>
      </c>
      <c r="F575" s="41">
        <v>0.33</v>
      </c>
      <c r="G575" s="31">
        <f t="shared" ref="G575:G638" si="72">C575*D575*(B575-$B$62)/(1-F575)</f>
        <v>1456.1280428507466</v>
      </c>
      <c r="H575" s="31">
        <f t="shared" ref="H575:H638" si="73">IF(G575&gt;E575,G575-E575,0)</f>
        <v>1630.1918409700284</v>
      </c>
      <c r="I575" s="34">
        <f t="shared" ref="I575:I638" si="74">IF(H575&gt;0,B575)</f>
        <v>533</v>
      </c>
    </row>
    <row r="576" spans="2:9" x14ac:dyDescent="0.4">
      <c r="B576">
        <v>534</v>
      </c>
      <c r="C576" s="40">
        <v>70000</v>
      </c>
      <c r="D576" s="42">
        <f t="shared" si="70"/>
        <v>2.7175038000000004E-5</v>
      </c>
      <c r="E576" s="31">
        <f t="shared" si="71"/>
        <v>-178.40123445314003</v>
      </c>
      <c r="F576" s="41">
        <v>0.33</v>
      </c>
      <c r="G576" s="31">
        <f t="shared" si="72"/>
        <v>1459.3401003582094</v>
      </c>
      <c r="H576" s="31">
        <f t="shared" si="73"/>
        <v>1637.7413348113494</v>
      </c>
      <c r="I576" s="34">
        <f t="shared" si="74"/>
        <v>534</v>
      </c>
    </row>
    <row r="577" spans="2:9" x14ac:dyDescent="0.4">
      <c r="B577">
        <v>535</v>
      </c>
      <c r="C577" s="40">
        <v>70000</v>
      </c>
      <c r="D577" s="42">
        <f t="shared" si="70"/>
        <v>2.7181995000000001E-5</v>
      </c>
      <c r="E577" s="31">
        <f t="shared" si="71"/>
        <v>-182.80544730228968</v>
      </c>
      <c r="F577" s="41">
        <v>0.33</v>
      </c>
      <c r="G577" s="31">
        <f t="shared" si="72"/>
        <v>1462.5536115671644</v>
      </c>
      <c r="H577" s="31">
        <f t="shared" si="73"/>
        <v>1645.359058869454</v>
      </c>
      <c r="I577" s="34">
        <f t="shared" si="74"/>
        <v>535</v>
      </c>
    </row>
    <row r="578" spans="2:9" x14ac:dyDescent="0.4">
      <c r="B578">
        <v>536</v>
      </c>
      <c r="C578" s="40">
        <v>70000</v>
      </c>
      <c r="D578" s="42">
        <f t="shared" si="70"/>
        <v>2.7188952000000002E-5</v>
      </c>
      <c r="E578" s="31">
        <f t="shared" si="71"/>
        <v>-187.27703829040962</v>
      </c>
      <c r="F578" s="41">
        <v>0.33</v>
      </c>
      <c r="G578" s="31">
        <f t="shared" si="72"/>
        <v>1465.7685764776122</v>
      </c>
      <c r="H578" s="31">
        <f t="shared" si="73"/>
        <v>1653.0456147680218</v>
      </c>
      <c r="I578" s="34">
        <f t="shared" si="74"/>
        <v>536</v>
      </c>
    </row>
    <row r="579" spans="2:9" x14ac:dyDescent="0.4">
      <c r="B579">
        <v>537</v>
      </c>
      <c r="C579" s="40">
        <v>70000</v>
      </c>
      <c r="D579" s="42">
        <f t="shared" si="70"/>
        <v>2.7195909000000003E-5</v>
      </c>
      <c r="E579" s="31">
        <f t="shared" si="71"/>
        <v>-191.81661130019171</v>
      </c>
      <c r="F579" s="41">
        <v>0.33</v>
      </c>
      <c r="G579" s="31">
        <f t="shared" si="72"/>
        <v>1468.9849950895525</v>
      </c>
      <c r="H579" s="31">
        <f t="shared" si="73"/>
        <v>1660.8016063897442</v>
      </c>
      <c r="I579" s="34">
        <f t="shared" si="74"/>
        <v>537</v>
      </c>
    </row>
    <row r="580" spans="2:9" x14ac:dyDescent="0.4">
      <c r="B580">
        <v>538</v>
      </c>
      <c r="C580" s="40">
        <v>70000</v>
      </c>
      <c r="D580" s="42">
        <f t="shared" si="70"/>
        <v>2.7202866000000004E-5</v>
      </c>
      <c r="E580" s="31">
        <f t="shared" si="71"/>
        <v>-196.42477247336097</v>
      </c>
      <c r="F580" s="41">
        <v>0.33</v>
      </c>
      <c r="G580" s="31">
        <f t="shared" si="72"/>
        <v>1472.2028674029855</v>
      </c>
      <c r="H580" s="31">
        <f t="shared" si="73"/>
        <v>1668.6276398763464</v>
      </c>
      <c r="I580" s="34">
        <f t="shared" si="74"/>
        <v>538</v>
      </c>
    </row>
    <row r="581" spans="2:9" x14ac:dyDescent="0.4">
      <c r="B581">
        <v>539</v>
      </c>
      <c r="C581" s="40">
        <v>70000</v>
      </c>
      <c r="D581" s="42">
        <f t="shared" si="70"/>
        <v>2.7209823000000001E-5</v>
      </c>
      <c r="E581" s="31">
        <f t="shared" si="71"/>
        <v>-201.10213021065266</v>
      </c>
      <c r="F581" s="41">
        <v>0.33</v>
      </c>
      <c r="G581" s="31">
        <f t="shared" si="72"/>
        <v>1475.4221934179106</v>
      </c>
      <c r="H581" s="31">
        <f t="shared" si="73"/>
        <v>1676.5243236285633</v>
      </c>
      <c r="I581" s="34">
        <f t="shared" si="74"/>
        <v>539</v>
      </c>
    </row>
    <row r="582" spans="2:9" x14ac:dyDescent="0.4">
      <c r="B582">
        <v>540</v>
      </c>
      <c r="C582" s="40">
        <v>70000</v>
      </c>
      <c r="D582" s="42">
        <f t="shared" si="70"/>
        <v>2.7216780000000002E-5</v>
      </c>
      <c r="E582" s="31">
        <f t="shared" si="71"/>
        <v>-205.84929517183201</v>
      </c>
      <c r="F582" s="41">
        <v>0.33</v>
      </c>
      <c r="G582" s="31">
        <f t="shared" si="72"/>
        <v>1478.6429731343285</v>
      </c>
      <c r="H582" s="31">
        <f t="shared" si="73"/>
        <v>1684.4922683061604</v>
      </c>
      <c r="I582" s="34">
        <f t="shared" si="74"/>
        <v>540</v>
      </c>
    </row>
    <row r="583" spans="2:9" x14ac:dyDescent="0.4">
      <c r="B583">
        <v>541</v>
      </c>
      <c r="C583" s="40">
        <v>70000</v>
      </c>
      <c r="D583" s="42">
        <f t="shared" si="70"/>
        <v>2.7223737000000003E-5</v>
      </c>
      <c r="E583" s="31">
        <f t="shared" si="71"/>
        <v>-210.66688027567562</v>
      </c>
      <c r="F583" s="41">
        <v>0.33</v>
      </c>
      <c r="G583" s="31">
        <f t="shared" si="72"/>
        <v>1481.8652065522392</v>
      </c>
      <c r="H583" s="31">
        <f t="shared" si="73"/>
        <v>1692.5320868279148</v>
      </c>
      <c r="I583" s="34">
        <f t="shared" si="74"/>
        <v>541</v>
      </c>
    </row>
    <row r="584" spans="2:9" x14ac:dyDescent="0.4">
      <c r="B584">
        <v>542</v>
      </c>
      <c r="C584" s="40">
        <v>70000</v>
      </c>
      <c r="D584" s="42">
        <f t="shared" si="70"/>
        <v>2.7230694000000004E-5</v>
      </c>
      <c r="E584" s="31">
        <f t="shared" si="71"/>
        <v>-215.55550069999123</v>
      </c>
      <c r="F584" s="41">
        <v>0.33</v>
      </c>
      <c r="G584" s="31">
        <f t="shared" si="72"/>
        <v>1485.0888936716422</v>
      </c>
      <c r="H584" s="31">
        <f t="shared" si="73"/>
        <v>1700.6443943716333</v>
      </c>
      <c r="I584" s="34">
        <f t="shared" si="74"/>
        <v>542</v>
      </c>
    </row>
    <row r="585" spans="2:9" x14ac:dyDescent="0.4">
      <c r="B585">
        <v>543</v>
      </c>
      <c r="C585" s="40">
        <v>70000</v>
      </c>
      <c r="D585" s="42">
        <f t="shared" si="70"/>
        <v>2.7237651000000004E-5</v>
      </c>
      <c r="E585" s="31">
        <f t="shared" si="71"/>
        <v>-220.51577388160473</v>
      </c>
      <c r="F585" s="41">
        <v>0.33</v>
      </c>
      <c r="G585" s="31">
        <f t="shared" si="72"/>
        <v>1488.3140344925378</v>
      </c>
      <c r="H585" s="31">
        <f t="shared" si="73"/>
        <v>1708.8298083741424</v>
      </c>
      <c r="I585" s="34">
        <f t="shared" si="74"/>
        <v>543</v>
      </c>
    </row>
    <row r="586" spans="2:9" x14ac:dyDescent="0.4">
      <c r="B586">
        <v>544</v>
      </c>
      <c r="C586" s="40">
        <v>70000</v>
      </c>
      <c r="D586" s="42">
        <f t="shared" si="70"/>
        <v>2.7244608000000002E-5</v>
      </c>
      <c r="E586" s="31">
        <f t="shared" si="71"/>
        <v>-225.54831951636044</v>
      </c>
      <c r="F586" s="41">
        <v>0.33</v>
      </c>
      <c r="G586" s="31">
        <f t="shared" si="72"/>
        <v>1491.5406290149258</v>
      </c>
      <c r="H586" s="31">
        <f t="shared" si="73"/>
        <v>1717.0889485312862</v>
      </c>
      <c r="I586" s="34">
        <f t="shared" si="74"/>
        <v>544</v>
      </c>
    </row>
    <row r="587" spans="2:9" x14ac:dyDescent="0.4">
      <c r="B587">
        <v>545</v>
      </c>
      <c r="C587" s="40">
        <v>70000</v>
      </c>
      <c r="D587" s="42">
        <f t="shared" si="70"/>
        <v>2.7251565000000003E-5</v>
      </c>
      <c r="E587" s="31">
        <f t="shared" si="71"/>
        <v>-230.65375955912742</v>
      </c>
      <c r="F587" s="41">
        <v>0.33</v>
      </c>
      <c r="G587" s="31">
        <f t="shared" si="72"/>
        <v>1494.768677238806</v>
      </c>
      <c r="H587" s="31">
        <f t="shared" si="73"/>
        <v>1725.4224367979334</v>
      </c>
      <c r="I587" s="34">
        <f t="shared" si="74"/>
        <v>545</v>
      </c>
    </row>
    <row r="588" spans="2:9" x14ac:dyDescent="0.4">
      <c r="B588">
        <v>546</v>
      </c>
      <c r="C588" s="40">
        <v>70000</v>
      </c>
      <c r="D588" s="42">
        <f t="shared" si="70"/>
        <v>2.7258522000000004E-5</v>
      </c>
      <c r="E588" s="31">
        <f t="shared" si="71"/>
        <v>-235.83271822379521</v>
      </c>
      <c r="F588" s="41">
        <v>0.33</v>
      </c>
      <c r="G588" s="31">
        <f t="shared" si="72"/>
        <v>1497.9981791641794</v>
      </c>
      <c r="H588" s="31">
        <f t="shared" si="73"/>
        <v>1733.8308973879746</v>
      </c>
      <c r="I588" s="34">
        <f t="shared" si="74"/>
        <v>546</v>
      </c>
    </row>
    <row r="589" spans="2:9" x14ac:dyDescent="0.4">
      <c r="B589">
        <v>547</v>
      </c>
      <c r="C589" s="40">
        <v>70000</v>
      </c>
      <c r="D589" s="42">
        <f t="shared" si="70"/>
        <v>2.7265479000000001E-5</v>
      </c>
      <c r="E589" s="31">
        <f t="shared" si="71"/>
        <v>-241.08582198327082</v>
      </c>
      <c r="F589" s="41">
        <v>0.33</v>
      </c>
      <c r="G589" s="31">
        <f t="shared" si="72"/>
        <v>1501.229134791045</v>
      </c>
      <c r="H589" s="31">
        <f t="shared" si="73"/>
        <v>1742.3149567743158</v>
      </c>
      <c r="I589" s="34">
        <f t="shared" si="74"/>
        <v>547</v>
      </c>
    </row>
    <row r="590" spans="2:9" x14ac:dyDescent="0.4">
      <c r="B590">
        <v>548</v>
      </c>
      <c r="C590" s="40">
        <v>70000</v>
      </c>
      <c r="D590" s="42">
        <f t="shared" si="70"/>
        <v>2.7272436000000002E-5</v>
      </c>
      <c r="E590" s="31">
        <f t="shared" si="71"/>
        <v>-246.41369956949217</v>
      </c>
      <c r="F590" s="41">
        <v>0.33</v>
      </c>
      <c r="G590" s="31">
        <f t="shared" si="72"/>
        <v>1504.4615441194032</v>
      </c>
      <c r="H590" s="31">
        <f t="shared" si="73"/>
        <v>1750.8752436888954</v>
      </c>
      <c r="I590" s="34">
        <f t="shared" si="74"/>
        <v>548</v>
      </c>
    </row>
    <row r="591" spans="2:9" x14ac:dyDescent="0.4">
      <c r="B591">
        <v>549</v>
      </c>
      <c r="C591" s="40">
        <v>70000</v>
      </c>
      <c r="D591" s="42">
        <f t="shared" si="70"/>
        <v>2.7279393000000003E-5</v>
      </c>
      <c r="E591" s="31">
        <f t="shared" si="71"/>
        <v>-251.81698197340648</v>
      </c>
      <c r="F591" s="41">
        <v>0.33</v>
      </c>
      <c r="G591" s="31">
        <f t="shared" si="72"/>
        <v>1507.6954071492539</v>
      </c>
      <c r="H591" s="31">
        <f t="shared" si="73"/>
        <v>1759.5123891226604</v>
      </c>
      <c r="I591" s="34">
        <f t="shared" si="74"/>
        <v>549</v>
      </c>
    </row>
    <row r="592" spans="2:9" x14ac:dyDescent="0.4">
      <c r="B592">
        <v>550</v>
      </c>
      <c r="C592" s="40">
        <v>70000</v>
      </c>
      <c r="D592" s="42">
        <f t="shared" si="70"/>
        <v>2.7286350000000003E-5</v>
      </c>
      <c r="E592" s="31">
        <f t="shared" si="71"/>
        <v>-257.29630244499032</v>
      </c>
      <c r="F592" s="41">
        <v>0.33</v>
      </c>
      <c r="G592" s="31">
        <f t="shared" si="72"/>
        <v>1510.9307238805973</v>
      </c>
      <c r="H592" s="31">
        <f t="shared" si="73"/>
        <v>1768.2270263255875</v>
      </c>
      <c r="I592" s="34">
        <f t="shared" si="74"/>
        <v>550</v>
      </c>
    </row>
    <row r="593" spans="2:9" x14ac:dyDescent="0.4">
      <c r="B593">
        <v>551</v>
      </c>
      <c r="C593" s="40">
        <v>70000</v>
      </c>
      <c r="D593" s="42">
        <f t="shared" si="70"/>
        <v>2.7293307000000004E-5</v>
      </c>
      <c r="E593" s="31">
        <f t="shared" si="71"/>
        <v>-262.8522964932443</v>
      </c>
      <c r="F593" s="41">
        <v>0.33</v>
      </c>
      <c r="G593" s="31">
        <f t="shared" si="72"/>
        <v>1514.1674943134333</v>
      </c>
      <c r="H593" s="31">
        <f t="shared" si="73"/>
        <v>1777.0197908066775</v>
      </c>
      <c r="I593" s="34">
        <f t="shared" si="74"/>
        <v>551</v>
      </c>
    </row>
    <row r="594" spans="2:9" x14ac:dyDescent="0.4">
      <c r="B594">
        <v>552</v>
      </c>
      <c r="C594" s="40">
        <v>70000</v>
      </c>
      <c r="D594" s="42">
        <f t="shared" si="70"/>
        <v>2.7300264000000002E-5</v>
      </c>
      <c r="E594" s="31">
        <f t="shared" si="71"/>
        <v>-268.48560188617381</v>
      </c>
      <c r="F594" s="41">
        <v>0.33</v>
      </c>
      <c r="G594" s="31">
        <f t="shared" si="72"/>
        <v>1517.4057184477615</v>
      </c>
      <c r="H594" s="31">
        <f t="shared" si="73"/>
        <v>1785.8913203339353</v>
      </c>
      <c r="I594" s="34">
        <f t="shared" si="74"/>
        <v>552</v>
      </c>
    </row>
    <row r="595" spans="2:9" x14ac:dyDescent="0.4">
      <c r="B595">
        <v>553</v>
      </c>
      <c r="C595" s="40">
        <v>70000</v>
      </c>
      <c r="D595" s="42">
        <f t="shared" si="70"/>
        <v>2.7307221000000003E-5</v>
      </c>
      <c r="E595" s="31">
        <f t="shared" si="71"/>
        <v>-274.19685865082971</v>
      </c>
      <c r="F595" s="41">
        <v>0.33</v>
      </c>
      <c r="G595" s="31">
        <f t="shared" si="72"/>
        <v>1520.6453962835824</v>
      </c>
      <c r="H595" s="31">
        <f t="shared" si="73"/>
        <v>1794.842254934412</v>
      </c>
      <c r="I595" s="34">
        <f t="shared" si="74"/>
        <v>553</v>
      </c>
    </row>
    <row r="596" spans="2:9" x14ac:dyDescent="0.4">
      <c r="B596">
        <v>554</v>
      </c>
      <c r="C596" s="40">
        <v>70000</v>
      </c>
      <c r="D596" s="42">
        <f t="shared" si="70"/>
        <v>2.7314178000000003E-5</v>
      </c>
      <c r="E596" s="31">
        <f t="shared" si="71"/>
        <v>-279.98670907326124</v>
      </c>
      <c r="F596" s="41">
        <v>0.33</v>
      </c>
      <c r="G596" s="31">
        <f t="shared" si="72"/>
        <v>1523.8865278208959</v>
      </c>
      <c r="H596" s="31">
        <f t="shared" si="73"/>
        <v>1803.8732368941571</v>
      </c>
      <c r="I596" s="34">
        <f t="shared" si="74"/>
        <v>554</v>
      </c>
    </row>
    <row r="597" spans="2:9" x14ac:dyDescent="0.4">
      <c r="B597">
        <v>555</v>
      </c>
      <c r="C597" s="40">
        <v>70000</v>
      </c>
      <c r="D597" s="42">
        <f t="shared" si="70"/>
        <v>2.7321135000000001E-5</v>
      </c>
      <c r="E597" s="31">
        <f t="shared" si="71"/>
        <v>-285.85579769855786</v>
      </c>
      <c r="F597" s="41">
        <v>0.33</v>
      </c>
      <c r="G597" s="31">
        <f t="shared" si="72"/>
        <v>1527.1291130597015</v>
      </c>
      <c r="H597" s="31">
        <f t="shared" si="73"/>
        <v>1812.9849107582593</v>
      </c>
      <c r="I597" s="34">
        <f t="shared" si="74"/>
        <v>555</v>
      </c>
    </row>
    <row r="598" spans="2:9" x14ac:dyDescent="0.4">
      <c r="B598">
        <v>556</v>
      </c>
      <c r="C598" s="40">
        <v>70000</v>
      </c>
      <c r="D598" s="42">
        <f t="shared" si="70"/>
        <v>2.7328092000000002E-5</v>
      </c>
      <c r="E598" s="31">
        <f t="shared" si="71"/>
        <v>-291.80477133081678</v>
      </c>
      <c r="F598" s="41">
        <v>0.33</v>
      </c>
      <c r="G598" s="31">
        <f t="shared" si="72"/>
        <v>1530.3731520000001</v>
      </c>
      <c r="H598" s="31">
        <f t="shared" si="73"/>
        <v>1822.1779233308168</v>
      </c>
      <c r="I598" s="34">
        <f t="shared" si="74"/>
        <v>556</v>
      </c>
    </row>
    <row r="599" spans="2:9" x14ac:dyDescent="0.4">
      <c r="B599">
        <v>557</v>
      </c>
      <c r="C599" s="40">
        <v>70000</v>
      </c>
      <c r="D599" s="42">
        <f t="shared" si="70"/>
        <v>2.7335049000000002E-5</v>
      </c>
      <c r="E599" s="31">
        <f t="shared" si="71"/>
        <v>-297.83427903316539</v>
      </c>
      <c r="F599" s="41">
        <v>0.33</v>
      </c>
      <c r="G599" s="31">
        <f t="shared" si="72"/>
        <v>1533.6186446417912</v>
      </c>
      <c r="H599" s="31">
        <f t="shared" si="73"/>
        <v>1831.4529236749565</v>
      </c>
      <c r="I599" s="34">
        <f t="shared" si="74"/>
        <v>557</v>
      </c>
    </row>
    <row r="600" spans="2:9" x14ac:dyDescent="0.4">
      <c r="B600">
        <v>558</v>
      </c>
      <c r="C600" s="40">
        <v>70000</v>
      </c>
      <c r="D600" s="42">
        <f t="shared" si="70"/>
        <v>2.7342006000000003E-5</v>
      </c>
      <c r="E600" s="31">
        <f t="shared" si="71"/>
        <v>-303.94497212774382</v>
      </c>
      <c r="F600" s="41">
        <v>0.33</v>
      </c>
      <c r="G600" s="31">
        <f t="shared" si="72"/>
        <v>1536.865590985075</v>
      </c>
      <c r="H600" s="31">
        <f t="shared" si="73"/>
        <v>1840.8105631128187</v>
      </c>
      <c r="I600" s="34">
        <f t="shared" si="74"/>
        <v>558</v>
      </c>
    </row>
    <row r="601" spans="2:9" x14ac:dyDescent="0.4">
      <c r="B601">
        <v>559</v>
      </c>
      <c r="C601" s="40">
        <v>70000</v>
      </c>
      <c r="D601" s="42">
        <f t="shared" si="70"/>
        <v>2.7348963000000004E-5</v>
      </c>
      <c r="E601" s="31">
        <f t="shared" si="71"/>
        <v>-310.13750419572335</v>
      </c>
      <c r="F601" s="41">
        <v>0.33</v>
      </c>
      <c r="G601" s="31">
        <f t="shared" si="72"/>
        <v>1540.1139910298509</v>
      </c>
      <c r="H601" s="31">
        <f t="shared" si="73"/>
        <v>1850.2514952255742</v>
      </c>
      <c r="I601" s="34">
        <f t="shared" si="74"/>
        <v>559</v>
      </c>
    </row>
    <row r="602" spans="2:9" x14ac:dyDescent="0.4">
      <c r="B602">
        <v>560</v>
      </c>
      <c r="C602" s="40">
        <v>70000</v>
      </c>
      <c r="D602" s="42">
        <f t="shared" si="70"/>
        <v>2.7355920000000002E-5</v>
      </c>
      <c r="E602" s="31">
        <f t="shared" si="71"/>
        <v>-316.41253107728636</v>
      </c>
      <c r="F602" s="41">
        <v>0.33</v>
      </c>
      <c r="G602" s="31">
        <f t="shared" si="72"/>
        <v>1543.3638447761195</v>
      </c>
      <c r="H602" s="31">
        <f t="shared" si="73"/>
        <v>1859.7763758534059</v>
      </c>
      <c r="I602" s="34">
        <f t="shared" si="74"/>
        <v>560</v>
      </c>
    </row>
    <row r="603" spans="2:9" x14ac:dyDescent="0.4">
      <c r="B603">
        <v>561</v>
      </c>
      <c r="C603" s="40">
        <v>70000</v>
      </c>
      <c r="D603" s="42">
        <f t="shared" si="70"/>
        <v>2.7362877000000002E-5</v>
      </c>
      <c r="E603" s="31">
        <f t="shared" si="71"/>
        <v>-322.7707108716466</v>
      </c>
      <c r="F603" s="41">
        <v>0.33</v>
      </c>
      <c r="G603" s="31">
        <f t="shared" si="72"/>
        <v>1546.6151522238811</v>
      </c>
      <c r="H603" s="31">
        <f t="shared" si="73"/>
        <v>1869.3858630955276</v>
      </c>
      <c r="I603" s="34">
        <f t="shared" si="74"/>
        <v>561</v>
      </c>
    </row>
    <row r="604" spans="2:9" x14ac:dyDescent="0.4">
      <c r="B604">
        <v>562</v>
      </c>
      <c r="C604" s="40">
        <v>70000</v>
      </c>
      <c r="D604" s="42">
        <f t="shared" si="70"/>
        <v>2.7369834000000003E-5</v>
      </c>
      <c r="E604" s="31">
        <f t="shared" si="71"/>
        <v>-329.21270393702804</v>
      </c>
      <c r="F604" s="41">
        <v>0.33</v>
      </c>
      <c r="G604" s="31">
        <f t="shared" si="72"/>
        <v>1549.8679133731346</v>
      </c>
      <c r="H604" s="31">
        <f t="shared" si="73"/>
        <v>1879.0806173101626</v>
      </c>
      <c r="I604" s="34">
        <f t="shared" si="74"/>
        <v>562</v>
      </c>
    </row>
    <row r="605" spans="2:9" x14ac:dyDescent="0.4">
      <c r="B605">
        <v>563</v>
      </c>
      <c r="C605" s="40">
        <v>70000</v>
      </c>
      <c r="D605" s="42">
        <f t="shared" si="70"/>
        <v>2.7376791000000004E-5</v>
      </c>
      <c r="E605" s="31">
        <f t="shared" si="71"/>
        <v>-335.73917289069283</v>
      </c>
      <c r="F605" s="41">
        <v>0.33</v>
      </c>
      <c r="G605" s="31">
        <f t="shared" si="72"/>
        <v>1553.122128223881</v>
      </c>
      <c r="H605" s="31">
        <f t="shared" si="73"/>
        <v>1888.8613011145737</v>
      </c>
      <c r="I605" s="34">
        <f t="shared" si="74"/>
        <v>563</v>
      </c>
    </row>
    <row r="606" spans="2:9" x14ac:dyDescent="0.4">
      <c r="B606">
        <v>564</v>
      </c>
      <c r="C606" s="40">
        <v>70000</v>
      </c>
      <c r="D606" s="42">
        <f t="shared" si="70"/>
        <v>2.7383748000000005E-5</v>
      </c>
      <c r="E606" s="31">
        <f t="shared" si="71"/>
        <v>-342.35078260890333</v>
      </c>
      <c r="F606" s="41">
        <v>0.33</v>
      </c>
      <c r="G606" s="31">
        <f t="shared" si="72"/>
        <v>1556.3777967761198</v>
      </c>
      <c r="H606" s="31">
        <f t="shared" si="73"/>
        <v>1898.7285793850231</v>
      </c>
      <c r="I606" s="34">
        <f t="shared" si="74"/>
        <v>564</v>
      </c>
    </row>
    <row r="607" spans="2:9" x14ac:dyDescent="0.4">
      <c r="B607">
        <v>565</v>
      </c>
      <c r="C607" s="40">
        <v>70000</v>
      </c>
      <c r="D607" s="42">
        <f t="shared" si="70"/>
        <v>2.7390705000000002E-5</v>
      </c>
      <c r="E607" s="31">
        <f t="shared" si="71"/>
        <v>-349.0482002269585</v>
      </c>
      <c r="F607" s="41">
        <v>0.33</v>
      </c>
      <c r="G607" s="31">
        <f t="shared" si="72"/>
        <v>1559.6349190298508</v>
      </c>
      <c r="H607" s="31">
        <f t="shared" si="73"/>
        <v>1908.6831192568093</v>
      </c>
      <c r="I607" s="34">
        <f t="shared" si="74"/>
        <v>565</v>
      </c>
    </row>
    <row r="608" spans="2:9" x14ac:dyDescent="0.4">
      <c r="B608">
        <v>566</v>
      </c>
      <c r="C608" s="40">
        <v>70000</v>
      </c>
      <c r="D608" s="42">
        <f t="shared" si="70"/>
        <v>2.7397662000000003E-5</v>
      </c>
      <c r="E608" s="31">
        <f t="shared" si="71"/>
        <v>-355.8320951391741</v>
      </c>
      <c r="F608" s="41">
        <v>0.33</v>
      </c>
      <c r="G608" s="31">
        <f t="shared" si="72"/>
        <v>1562.893494985075</v>
      </c>
      <c r="H608" s="31">
        <f t="shared" si="73"/>
        <v>1918.725590124249</v>
      </c>
      <c r="I608" s="34">
        <f t="shared" si="74"/>
        <v>566</v>
      </c>
    </row>
    <row r="609" spans="2:9" x14ac:dyDescent="0.4">
      <c r="B609">
        <v>567</v>
      </c>
      <c r="C609" s="40">
        <v>70000</v>
      </c>
      <c r="D609" s="42">
        <f t="shared" si="70"/>
        <v>2.7404619000000004E-5</v>
      </c>
      <c r="E609" s="31">
        <f t="shared" si="71"/>
        <v>-362.70313899888521</v>
      </c>
      <c r="F609" s="41">
        <v>0.33</v>
      </c>
      <c r="G609" s="31">
        <f t="shared" si="72"/>
        <v>1566.1535246417914</v>
      </c>
      <c r="H609" s="31">
        <f t="shared" si="73"/>
        <v>1928.8566636406765</v>
      </c>
      <c r="I609" s="34">
        <f t="shared" si="74"/>
        <v>567</v>
      </c>
    </row>
    <row r="610" spans="2:9" x14ac:dyDescent="0.4">
      <c r="B610">
        <v>568</v>
      </c>
      <c r="C610" s="40">
        <v>70000</v>
      </c>
      <c r="D610" s="42">
        <f t="shared" si="70"/>
        <v>2.7411576000000001E-5</v>
      </c>
      <c r="E610" s="31">
        <f t="shared" si="71"/>
        <v>-369.66200571845053</v>
      </c>
      <c r="F610" s="41">
        <v>0.33</v>
      </c>
      <c r="G610" s="31">
        <f t="shared" si="72"/>
        <v>1569.4150080000002</v>
      </c>
      <c r="H610" s="31">
        <f t="shared" si="73"/>
        <v>1939.0770137184506</v>
      </c>
      <c r="I610" s="34">
        <f t="shared" si="74"/>
        <v>568</v>
      </c>
    </row>
    <row r="611" spans="2:9" x14ac:dyDescent="0.4">
      <c r="B611">
        <v>569</v>
      </c>
      <c r="C611" s="40">
        <v>70000</v>
      </c>
      <c r="D611" s="42">
        <f t="shared" si="70"/>
        <v>2.7418533000000002E-5</v>
      </c>
      <c r="E611" s="31">
        <f t="shared" si="71"/>
        <v>-376.70937146924899</v>
      </c>
      <c r="F611" s="41">
        <v>0.33</v>
      </c>
      <c r="G611" s="31">
        <f t="shared" si="72"/>
        <v>1572.6779450597016</v>
      </c>
      <c r="H611" s="31">
        <f t="shared" si="73"/>
        <v>1949.3873165289506</v>
      </c>
      <c r="I611" s="34">
        <f t="shared" si="74"/>
        <v>569</v>
      </c>
    </row>
    <row r="612" spans="2:9" x14ac:dyDescent="0.4">
      <c r="B612">
        <v>570</v>
      </c>
      <c r="C612" s="40">
        <v>70000</v>
      </c>
      <c r="D612" s="42">
        <f t="shared" si="70"/>
        <v>2.7425490000000003E-5</v>
      </c>
      <c r="E612" s="31">
        <f t="shared" si="71"/>
        <v>-383.84591468168338</v>
      </c>
      <c r="F612" s="41">
        <v>0.33</v>
      </c>
      <c r="G612" s="31">
        <f t="shared" si="72"/>
        <v>1575.9423358208956</v>
      </c>
      <c r="H612" s="31">
        <f t="shared" si="73"/>
        <v>1959.7882505025789</v>
      </c>
      <c r="I612" s="34">
        <f t="shared" si="74"/>
        <v>570</v>
      </c>
    </row>
    <row r="613" spans="2:9" x14ac:dyDescent="0.4">
      <c r="B613">
        <v>571</v>
      </c>
      <c r="C613" s="40">
        <v>70000</v>
      </c>
      <c r="D613" s="42">
        <f t="shared" si="70"/>
        <v>2.7432447000000004E-5</v>
      </c>
      <c r="E613" s="31">
        <f t="shared" si="71"/>
        <v>-391.0723160451733</v>
      </c>
      <c r="F613" s="41">
        <v>0.33</v>
      </c>
      <c r="G613" s="31">
        <f t="shared" si="72"/>
        <v>1579.2081802835826</v>
      </c>
      <c r="H613" s="31">
        <f t="shared" si="73"/>
        <v>1970.2804963287558</v>
      </c>
      <c r="I613" s="34">
        <f t="shared" si="74"/>
        <v>571</v>
      </c>
    </row>
    <row r="614" spans="2:9" x14ac:dyDescent="0.4">
      <c r="B614">
        <v>572</v>
      </c>
      <c r="C614" s="40">
        <v>70000</v>
      </c>
      <c r="D614" s="42">
        <f t="shared" si="70"/>
        <v>2.7439404000000005E-5</v>
      </c>
      <c r="E614" s="31">
        <f t="shared" si="71"/>
        <v>-398.38925850816673</v>
      </c>
      <c r="F614" s="41">
        <v>0.33</v>
      </c>
      <c r="G614" s="31">
        <f t="shared" si="72"/>
        <v>1582.4754784477616</v>
      </c>
      <c r="H614" s="31">
        <f t="shared" si="73"/>
        <v>1980.8647369559283</v>
      </c>
      <c r="I614" s="34">
        <f t="shared" si="74"/>
        <v>572</v>
      </c>
    </row>
    <row r="615" spans="2:9" x14ac:dyDescent="0.4">
      <c r="B615">
        <v>573</v>
      </c>
      <c r="C615" s="40">
        <v>70000</v>
      </c>
      <c r="D615" s="42">
        <f t="shared" si="70"/>
        <v>2.7446361000000002E-5</v>
      </c>
      <c r="E615" s="31">
        <f t="shared" si="71"/>
        <v>-405.7974272781226</v>
      </c>
      <c r="F615" s="41">
        <v>0.33</v>
      </c>
      <c r="G615" s="31">
        <f t="shared" si="72"/>
        <v>1585.7442303134333</v>
      </c>
      <c r="H615" s="31">
        <f t="shared" si="73"/>
        <v>1991.5416575915558</v>
      </c>
      <c r="I615" s="34">
        <f t="shared" si="74"/>
        <v>573</v>
      </c>
    </row>
    <row r="616" spans="2:9" x14ac:dyDescent="0.4">
      <c r="B616">
        <v>574</v>
      </c>
      <c r="C616" s="40">
        <v>70000</v>
      </c>
      <c r="D616" s="42">
        <f t="shared" si="70"/>
        <v>2.7453318000000003E-5</v>
      </c>
      <c r="E616" s="31">
        <f t="shared" si="71"/>
        <v>-413.29750982152547</v>
      </c>
      <c r="F616" s="41">
        <v>0.33</v>
      </c>
      <c r="G616" s="31">
        <f t="shared" si="72"/>
        <v>1589.0144358805971</v>
      </c>
      <c r="H616" s="31">
        <f t="shared" si="73"/>
        <v>2002.3119457021226</v>
      </c>
      <c r="I616" s="34">
        <f t="shared" si="74"/>
        <v>574</v>
      </c>
    </row>
    <row r="617" spans="2:9" x14ac:dyDescent="0.4">
      <c r="B617">
        <v>575</v>
      </c>
      <c r="C617" s="40">
        <v>70000</v>
      </c>
      <c r="D617" s="42">
        <f t="shared" si="70"/>
        <v>2.7460275000000004E-5</v>
      </c>
      <c r="E617" s="31">
        <f t="shared" si="71"/>
        <v>-420.89019586389105</v>
      </c>
      <c r="F617" s="41">
        <v>0.33</v>
      </c>
      <c r="G617" s="31">
        <f t="shared" si="72"/>
        <v>1592.2860951492542</v>
      </c>
      <c r="H617" s="31">
        <f t="shared" si="73"/>
        <v>2013.1762910131451</v>
      </c>
      <c r="I617" s="34">
        <f t="shared" si="74"/>
        <v>575</v>
      </c>
    </row>
    <row r="618" spans="2:9" x14ac:dyDescent="0.4">
      <c r="B618">
        <v>576</v>
      </c>
      <c r="C618" s="40">
        <v>70000</v>
      </c>
      <c r="D618" s="42">
        <f t="shared" si="70"/>
        <v>2.7467232000000001E-5</v>
      </c>
      <c r="E618" s="31">
        <f t="shared" si="71"/>
        <v>-428.5761773897446</v>
      </c>
      <c r="F618" s="41">
        <v>0.33</v>
      </c>
      <c r="G618" s="31">
        <f t="shared" si="72"/>
        <v>1595.5592081194031</v>
      </c>
      <c r="H618" s="31">
        <f t="shared" si="73"/>
        <v>2024.1353855091477</v>
      </c>
      <c r="I618" s="34">
        <f t="shared" si="74"/>
        <v>576</v>
      </c>
    </row>
    <row r="619" spans="2:9" x14ac:dyDescent="0.4">
      <c r="B619">
        <v>577</v>
      </c>
      <c r="C619" s="40">
        <v>70000</v>
      </c>
      <c r="D619" s="42">
        <f t="shared" si="70"/>
        <v>2.7474189000000002E-5</v>
      </c>
      <c r="E619" s="31">
        <f t="shared" si="71"/>
        <v>-436.35614864263249</v>
      </c>
      <c r="F619" s="41">
        <v>0.33</v>
      </c>
      <c r="G619" s="31">
        <f t="shared" si="72"/>
        <v>1598.8337747910448</v>
      </c>
      <c r="H619" s="31">
        <f t="shared" si="73"/>
        <v>2035.1899234336772</v>
      </c>
      <c r="I619" s="34">
        <f t="shared" si="74"/>
        <v>577</v>
      </c>
    </row>
    <row r="620" spans="2:9" x14ac:dyDescent="0.4">
      <c r="B620">
        <v>578</v>
      </c>
      <c r="C620" s="40">
        <v>70000</v>
      </c>
      <c r="D620" s="42">
        <f t="shared" si="70"/>
        <v>2.7481146000000003E-5</v>
      </c>
      <c r="E620" s="31">
        <f t="shared" si="71"/>
        <v>-444.23080612513019</v>
      </c>
      <c r="F620" s="41">
        <v>0.33</v>
      </c>
      <c r="G620" s="31">
        <f t="shared" si="72"/>
        <v>1602.1097951641793</v>
      </c>
      <c r="H620" s="31">
        <f t="shared" si="73"/>
        <v>2046.3406012893095</v>
      </c>
      <c r="I620" s="34">
        <f t="shared" si="74"/>
        <v>578</v>
      </c>
    </row>
    <row r="621" spans="2:9" x14ac:dyDescent="0.4">
      <c r="B621">
        <v>579</v>
      </c>
      <c r="C621" s="40">
        <v>70000</v>
      </c>
      <c r="D621" s="42">
        <f t="shared" si="70"/>
        <v>2.7488103000000004E-5</v>
      </c>
      <c r="E621" s="31">
        <f t="shared" si="71"/>
        <v>-452.20084859882974</v>
      </c>
      <c r="F621" s="41">
        <v>0.33</v>
      </c>
      <c r="G621" s="31">
        <f t="shared" si="72"/>
        <v>1605.3872692388063</v>
      </c>
      <c r="H621" s="31">
        <f t="shared" si="73"/>
        <v>2057.5881178376362</v>
      </c>
      <c r="I621" s="34">
        <f t="shared" si="74"/>
        <v>579</v>
      </c>
    </row>
    <row r="622" spans="2:9" x14ac:dyDescent="0.4">
      <c r="B622">
        <v>580</v>
      </c>
      <c r="C622" s="40">
        <v>70000</v>
      </c>
      <c r="D622" s="42">
        <f t="shared" si="70"/>
        <v>2.7495060000000004E-5</v>
      </c>
      <c r="E622" s="31">
        <f t="shared" si="71"/>
        <v>-460.26697708433977</v>
      </c>
      <c r="F622" s="41">
        <v>0.33</v>
      </c>
      <c r="G622" s="31">
        <f t="shared" si="72"/>
        <v>1608.6661970149257</v>
      </c>
      <c r="H622" s="31">
        <f t="shared" si="73"/>
        <v>2068.9331740992657</v>
      </c>
      <c r="I622" s="34">
        <f t="shared" si="74"/>
        <v>580</v>
      </c>
    </row>
    <row r="623" spans="2:9" x14ac:dyDescent="0.4">
      <c r="B623">
        <v>581</v>
      </c>
      <c r="C623" s="40">
        <v>70000</v>
      </c>
      <c r="D623" s="42">
        <f t="shared" si="70"/>
        <v>2.7502017000000002E-5</v>
      </c>
      <c r="E623" s="31">
        <f t="shared" si="71"/>
        <v>-468.4298948613021</v>
      </c>
      <c r="F623" s="41">
        <v>0.33</v>
      </c>
      <c r="G623" s="31">
        <f t="shared" si="72"/>
        <v>1611.9465784925376</v>
      </c>
      <c r="H623" s="31">
        <f t="shared" si="73"/>
        <v>2080.3764733538396</v>
      </c>
      <c r="I623" s="34">
        <f t="shared" si="74"/>
        <v>581</v>
      </c>
    </row>
    <row r="624" spans="2:9" x14ac:dyDescent="0.4">
      <c r="B624">
        <v>582</v>
      </c>
      <c r="C624" s="40">
        <v>70000</v>
      </c>
      <c r="D624" s="42">
        <f t="shared" si="70"/>
        <v>2.7508974000000003E-5</v>
      </c>
      <c r="E624" s="31">
        <f t="shared" si="71"/>
        <v>-476.6903074683724</v>
      </c>
      <c r="F624" s="41">
        <v>0.33</v>
      </c>
      <c r="G624" s="31">
        <f t="shared" si="72"/>
        <v>1615.2284136716421</v>
      </c>
      <c r="H624" s="31">
        <f t="shared" si="73"/>
        <v>2091.9187211400144</v>
      </c>
      <c r="I624" s="34">
        <f t="shared" si="74"/>
        <v>582</v>
      </c>
    </row>
    <row r="625" spans="2:9" x14ac:dyDescent="0.4">
      <c r="B625">
        <v>583</v>
      </c>
      <c r="C625" s="40">
        <v>70000</v>
      </c>
      <c r="D625" s="42">
        <f t="shared" si="70"/>
        <v>2.7515931000000003E-5</v>
      </c>
      <c r="E625" s="31">
        <f t="shared" si="71"/>
        <v>-485.04892270322813</v>
      </c>
      <c r="F625" s="41">
        <v>0.33</v>
      </c>
      <c r="G625" s="31">
        <f t="shared" si="72"/>
        <v>1618.5117025522393</v>
      </c>
      <c r="H625" s="31">
        <f t="shared" si="73"/>
        <v>2103.5606252554676</v>
      </c>
      <c r="I625" s="34">
        <f t="shared" si="74"/>
        <v>583</v>
      </c>
    </row>
    <row r="626" spans="2:9" x14ac:dyDescent="0.4">
      <c r="B626">
        <v>584</v>
      </c>
      <c r="C626" s="40">
        <v>70000</v>
      </c>
      <c r="D626" s="42">
        <f t="shared" si="70"/>
        <v>2.7522888000000001E-5</v>
      </c>
      <c r="E626" s="31">
        <f t="shared" si="71"/>
        <v>-493.506450622567</v>
      </c>
      <c r="F626" s="41">
        <v>0.33</v>
      </c>
      <c r="G626" s="31">
        <f t="shared" si="72"/>
        <v>1621.7964451343287</v>
      </c>
      <c r="H626" s="31">
        <f t="shared" si="73"/>
        <v>2115.3028957568959</v>
      </c>
      <c r="I626" s="34">
        <f t="shared" si="74"/>
        <v>584</v>
      </c>
    </row>
    <row r="627" spans="2:9" x14ac:dyDescent="0.4">
      <c r="B627">
        <v>585</v>
      </c>
      <c r="C627" s="40">
        <v>70000</v>
      </c>
      <c r="D627" s="42">
        <f t="shared" si="70"/>
        <v>2.7529845000000002E-5</v>
      </c>
      <c r="E627" s="31">
        <f t="shared" si="71"/>
        <v>-502.06360354210875</v>
      </c>
      <c r="F627" s="41">
        <v>0.33</v>
      </c>
      <c r="G627" s="31">
        <f t="shared" si="72"/>
        <v>1625.0826414179105</v>
      </c>
      <c r="H627" s="31">
        <f t="shared" si="73"/>
        <v>2127.1462449600194</v>
      </c>
      <c r="I627" s="34">
        <f t="shared" si="74"/>
        <v>585</v>
      </c>
    </row>
    <row r="628" spans="2:9" x14ac:dyDescent="0.4">
      <c r="B628">
        <v>586</v>
      </c>
      <c r="C628" s="40">
        <v>70000</v>
      </c>
      <c r="D628" s="42">
        <f t="shared" si="70"/>
        <v>2.7536802000000003E-5</v>
      </c>
      <c r="E628" s="31">
        <f t="shared" si="71"/>
        <v>-510.7210960365972</v>
      </c>
      <c r="F628" s="41">
        <v>0.33</v>
      </c>
      <c r="G628" s="31">
        <f t="shared" si="72"/>
        <v>1628.3702914029855</v>
      </c>
      <c r="H628" s="31">
        <f t="shared" si="73"/>
        <v>2139.0913874395828</v>
      </c>
      <c r="I628" s="34">
        <f t="shared" si="74"/>
        <v>586</v>
      </c>
    </row>
    <row r="629" spans="2:9" x14ac:dyDescent="0.4">
      <c r="B629">
        <v>587</v>
      </c>
      <c r="C629" s="40">
        <v>70000</v>
      </c>
      <c r="D629" s="42">
        <f t="shared" si="70"/>
        <v>2.7543759000000003E-5</v>
      </c>
      <c r="E629" s="31">
        <f t="shared" si="71"/>
        <v>-519.47964493979725</v>
      </c>
      <c r="F629" s="41">
        <v>0.33</v>
      </c>
      <c r="G629" s="31">
        <f t="shared" si="72"/>
        <v>1631.6593950895524</v>
      </c>
      <c r="H629" s="31">
        <f t="shared" si="73"/>
        <v>2151.1390400293494</v>
      </c>
      <c r="I629" s="34">
        <f t="shared" si="74"/>
        <v>587</v>
      </c>
    </row>
    <row r="630" spans="2:9" x14ac:dyDescent="0.4">
      <c r="B630">
        <v>588</v>
      </c>
      <c r="C630" s="40">
        <v>70000</v>
      </c>
      <c r="D630" s="42">
        <f t="shared" si="70"/>
        <v>2.7550716000000004E-5</v>
      </c>
      <c r="E630" s="31">
        <f t="shared" si="71"/>
        <v>-528.33996934449033</v>
      </c>
      <c r="F630" s="41">
        <v>0.33</v>
      </c>
      <c r="G630" s="31">
        <f t="shared" si="72"/>
        <v>1634.9499524776124</v>
      </c>
      <c r="H630" s="31">
        <f t="shared" si="73"/>
        <v>2163.2899218221028</v>
      </c>
      <c r="I630" s="34">
        <f t="shared" si="74"/>
        <v>588</v>
      </c>
    </row>
    <row r="631" spans="2:9" x14ac:dyDescent="0.4">
      <c r="B631">
        <v>589</v>
      </c>
      <c r="C631" s="40">
        <v>70000</v>
      </c>
      <c r="D631" s="42">
        <f t="shared" si="70"/>
        <v>2.7557673000000002E-5</v>
      </c>
      <c r="E631" s="31">
        <f t="shared" si="71"/>
        <v>-537.3027906024779</v>
      </c>
      <c r="F631" s="41">
        <v>0.33</v>
      </c>
      <c r="G631" s="31">
        <f t="shared" si="72"/>
        <v>1638.2419635671645</v>
      </c>
      <c r="H631" s="31">
        <f t="shared" si="73"/>
        <v>2175.5447541696421</v>
      </c>
      <c r="I631" s="34">
        <f t="shared" si="74"/>
        <v>589</v>
      </c>
    </row>
    <row r="632" spans="2:9" x14ac:dyDescent="0.4">
      <c r="B632">
        <v>590</v>
      </c>
      <c r="C632" s="40">
        <v>70000</v>
      </c>
      <c r="D632" s="42">
        <f t="shared" si="70"/>
        <v>2.7564630000000002E-5</v>
      </c>
      <c r="E632" s="31">
        <f t="shared" si="71"/>
        <v>-546.36883232460173</v>
      </c>
      <c r="F632" s="41">
        <v>0.33</v>
      </c>
      <c r="G632" s="31">
        <f t="shared" si="72"/>
        <v>1641.5354283582092</v>
      </c>
      <c r="H632" s="31">
        <f t="shared" si="73"/>
        <v>2187.9042606828107</v>
      </c>
      <c r="I632" s="34">
        <f t="shared" si="74"/>
        <v>590</v>
      </c>
    </row>
    <row r="633" spans="2:9" x14ac:dyDescent="0.4">
      <c r="B633">
        <v>591</v>
      </c>
      <c r="C633" s="40">
        <v>70000</v>
      </c>
      <c r="D633" s="42">
        <f t="shared" si="70"/>
        <v>2.7571587000000003E-5</v>
      </c>
      <c r="E633" s="31">
        <f t="shared" si="71"/>
        <v>-555.53882038069492</v>
      </c>
      <c r="F633" s="41">
        <v>0.33</v>
      </c>
      <c r="G633" s="31">
        <f t="shared" si="72"/>
        <v>1644.8303468507465</v>
      </c>
      <c r="H633" s="31">
        <f t="shared" si="73"/>
        <v>2200.3691672314417</v>
      </c>
      <c r="I633" s="34">
        <f t="shared" si="74"/>
        <v>591</v>
      </c>
    </row>
    <row r="634" spans="2:9" x14ac:dyDescent="0.4">
      <c r="B634">
        <v>592</v>
      </c>
      <c r="C634" s="40">
        <v>70000</v>
      </c>
      <c r="D634" s="42">
        <f t="shared" si="70"/>
        <v>2.7578544000000001E-5</v>
      </c>
      <c r="E634" s="31">
        <f t="shared" si="71"/>
        <v>-564.81348289963535</v>
      </c>
      <c r="F634" s="41">
        <v>0.33</v>
      </c>
      <c r="G634" s="31">
        <f t="shared" si="72"/>
        <v>1648.1267190447761</v>
      </c>
      <c r="H634" s="31">
        <f t="shared" si="73"/>
        <v>2212.9402019444115</v>
      </c>
      <c r="I634" s="34">
        <f t="shared" si="74"/>
        <v>592</v>
      </c>
    </row>
    <row r="635" spans="2:9" x14ac:dyDescent="0.4">
      <c r="B635">
        <v>593</v>
      </c>
      <c r="C635" s="40">
        <v>70000</v>
      </c>
      <c r="D635" s="42">
        <f t="shared" si="70"/>
        <v>2.7585501000000005E-5</v>
      </c>
      <c r="E635" s="31">
        <f t="shared" si="71"/>
        <v>-574.19355026930998</v>
      </c>
      <c r="F635" s="41">
        <v>0.33</v>
      </c>
      <c r="G635" s="31">
        <f t="shared" si="72"/>
        <v>1651.424544940299</v>
      </c>
      <c r="H635" s="31">
        <f t="shared" si="73"/>
        <v>2225.6180952096092</v>
      </c>
      <c r="I635" s="34">
        <f t="shared" si="74"/>
        <v>593</v>
      </c>
    </row>
    <row r="636" spans="2:9" x14ac:dyDescent="0.4">
      <c r="B636">
        <v>594</v>
      </c>
      <c r="C636" s="40">
        <v>70000</v>
      </c>
      <c r="D636" s="42">
        <f t="shared" si="70"/>
        <v>2.7592458000000002E-5</v>
      </c>
      <c r="E636" s="31">
        <f t="shared" si="71"/>
        <v>-583.67975513663328</v>
      </c>
      <c r="F636" s="41">
        <v>0.33</v>
      </c>
      <c r="G636" s="31">
        <f t="shared" si="72"/>
        <v>1654.7238245373139</v>
      </c>
      <c r="H636" s="31">
        <f t="shared" si="73"/>
        <v>2238.4035796739472</v>
      </c>
      <c r="I636" s="34">
        <f t="shared" si="74"/>
        <v>594</v>
      </c>
    </row>
    <row r="637" spans="2:9" x14ac:dyDescent="0.4">
      <c r="B637">
        <v>595</v>
      </c>
      <c r="C637" s="40">
        <v>70000</v>
      </c>
      <c r="D637" s="42">
        <f t="shared" si="70"/>
        <v>2.7599415000000003E-5</v>
      </c>
      <c r="E637" s="31">
        <f t="shared" si="71"/>
        <v>-593.27283240754355</v>
      </c>
      <c r="F637" s="41">
        <v>0.33</v>
      </c>
      <c r="G637" s="31">
        <f t="shared" si="72"/>
        <v>1658.0245578358213</v>
      </c>
      <c r="H637" s="31">
        <f t="shared" si="73"/>
        <v>2251.297390243365</v>
      </c>
      <c r="I637" s="34">
        <f t="shared" si="74"/>
        <v>595</v>
      </c>
    </row>
    <row r="638" spans="2:9" x14ac:dyDescent="0.4">
      <c r="B638">
        <v>596</v>
      </c>
      <c r="C638" s="40">
        <v>70000</v>
      </c>
      <c r="D638" s="42">
        <f t="shared" si="70"/>
        <v>2.7606372000000004E-5</v>
      </c>
      <c r="E638" s="31">
        <f t="shared" si="71"/>
        <v>-602.97351924698864</v>
      </c>
      <c r="F638" s="41">
        <v>0.33</v>
      </c>
      <c r="G638" s="31">
        <f t="shared" si="72"/>
        <v>1661.3267448358215</v>
      </c>
      <c r="H638" s="31">
        <f t="shared" si="73"/>
        <v>2264.3002640828099</v>
      </c>
      <c r="I638" s="34">
        <f t="shared" si="74"/>
        <v>596</v>
      </c>
    </row>
    <row r="639" spans="2:9" x14ac:dyDescent="0.4">
      <c r="B639">
        <v>597</v>
      </c>
      <c r="C639" s="40">
        <v>70000</v>
      </c>
      <c r="D639" s="42">
        <f t="shared" ref="D639:D702" si="75">6.957*10^-9*B639+2.346*10^-5</f>
        <v>2.7613329000000001E-5</v>
      </c>
      <c r="E639" s="31">
        <f t="shared" ref="E639:E702" si="76">($J$80*B639^4+$K$80*B639^3+$L$80*B639^2+$M$80*B639+$N$80)</f>
        <v>-612.78255507894664</v>
      </c>
      <c r="F639" s="41">
        <v>0.33</v>
      </c>
      <c r="G639" s="31">
        <f t="shared" ref="G639:G702" si="77">C639*D639*(B639-$B$62)/(1-F639)</f>
        <v>1664.6303855373137</v>
      </c>
      <c r="H639" s="31">
        <f t="shared" ref="H639:H702" si="78">IF(G639&gt;E639,G639-E639,0)</f>
        <v>2277.4129406162601</v>
      </c>
      <c r="I639" s="34">
        <f t="shared" ref="I639:I702" si="79">IF(H639&gt;0,B639)</f>
        <v>597</v>
      </c>
    </row>
    <row r="640" spans="2:9" x14ac:dyDescent="0.4">
      <c r="B640">
        <v>598</v>
      </c>
      <c r="C640" s="40">
        <v>70000</v>
      </c>
      <c r="D640" s="42">
        <f t="shared" si="75"/>
        <v>2.7620286000000002E-5</v>
      </c>
      <c r="E640" s="31">
        <f t="shared" si="76"/>
        <v>-622.70068158641743</v>
      </c>
      <c r="F640" s="41">
        <v>0.33</v>
      </c>
      <c r="G640" s="31">
        <f t="shared" si="77"/>
        <v>1667.9354799402988</v>
      </c>
      <c r="H640" s="31">
        <f t="shared" si="78"/>
        <v>2290.636161526716</v>
      </c>
      <c r="I640" s="34">
        <f t="shared" si="79"/>
        <v>598</v>
      </c>
    </row>
    <row r="641" spans="2:9" x14ac:dyDescent="0.4">
      <c r="B641">
        <v>599</v>
      </c>
      <c r="C641" s="40">
        <v>70000</v>
      </c>
      <c r="D641" s="42">
        <f t="shared" si="75"/>
        <v>2.7627243000000003E-5</v>
      </c>
      <c r="E641" s="31">
        <f t="shared" si="76"/>
        <v>-632.72864271141771</v>
      </c>
      <c r="F641" s="41">
        <v>0.33</v>
      </c>
      <c r="G641" s="31">
        <f t="shared" si="77"/>
        <v>1671.2420280447764</v>
      </c>
      <c r="H641" s="31">
        <f t="shared" si="78"/>
        <v>2303.9706707561941</v>
      </c>
      <c r="I641" s="34">
        <f t="shared" si="79"/>
        <v>599</v>
      </c>
    </row>
    <row r="642" spans="2:9" x14ac:dyDescent="0.4">
      <c r="B642">
        <v>600</v>
      </c>
      <c r="C642" s="40">
        <v>70000</v>
      </c>
      <c r="D642" s="42">
        <f t="shared" si="75"/>
        <v>2.7634200000000004E-5</v>
      </c>
      <c r="E642" s="31">
        <f t="shared" si="76"/>
        <v>-642.86718465498893</v>
      </c>
      <c r="F642" s="41">
        <v>0.33</v>
      </c>
      <c r="G642" s="31">
        <f t="shared" si="77"/>
        <v>1674.5500298507466</v>
      </c>
      <c r="H642" s="31">
        <f t="shared" si="78"/>
        <v>2317.4172145057355</v>
      </c>
      <c r="I642" s="34">
        <f t="shared" si="79"/>
        <v>600</v>
      </c>
    </row>
    <row r="643" spans="2:9" x14ac:dyDescent="0.4">
      <c r="B643">
        <v>601</v>
      </c>
      <c r="C643" s="40">
        <v>70000</v>
      </c>
      <c r="D643" s="42">
        <f t="shared" si="75"/>
        <v>2.7641157000000005E-5</v>
      </c>
      <c r="E643" s="31">
        <f t="shared" si="76"/>
        <v>-653.11705587719621</v>
      </c>
      <c r="F643" s="41">
        <v>0.33</v>
      </c>
      <c r="G643" s="31">
        <f t="shared" si="77"/>
        <v>1677.8594853582094</v>
      </c>
      <c r="H643" s="31">
        <f t="shared" si="78"/>
        <v>2330.9765412354054</v>
      </c>
      <c r="I643" s="34">
        <f t="shared" si="79"/>
        <v>601</v>
      </c>
    </row>
    <row r="644" spans="2:9" x14ac:dyDescent="0.4">
      <c r="B644">
        <v>602</v>
      </c>
      <c r="C644" s="40">
        <v>70000</v>
      </c>
      <c r="D644" s="42">
        <f t="shared" si="75"/>
        <v>2.7648114000000002E-5</v>
      </c>
      <c r="E644" s="31">
        <f t="shared" si="76"/>
        <v>-663.47900709711394</v>
      </c>
      <c r="F644" s="41">
        <v>0.33</v>
      </c>
      <c r="G644" s="31">
        <f t="shared" si="77"/>
        <v>1681.1703945671645</v>
      </c>
      <c r="H644" s="31">
        <f t="shared" si="78"/>
        <v>2344.6494016642782</v>
      </c>
      <c r="I644" s="34">
        <f t="shared" si="79"/>
        <v>602</v>
      </c>
    </row>
    <row r="645" spans="2:9" x14ac:dyDescent="0.4">
      <c r="B645">
        <v>603</v>
      </c>
      <c r="C645" s="40">
        <v>70000</v>
      </c>
      <c r="D645" s="42">
        <f t="shared" si="75"/>
        <v>2.7655071000000003E-5</v>
      </c>
      <c r="E645" s="31">
        <f t="shared" si="76"/>
        <v>-673.95379129285493</v>
      </c>
      <c r="F645" s="41">
        <v>0.33</v>
      </c>
      <c r="G645" s="31">
        <f t="shared" si="77"/>
        <v>1684.4827574776125</v>
      </c>
      <c r="H645" s="31">
        <f t="shared" si="78"/>
        <v>2358.4365487704672</v>
      </c>
      <c r="I645" s="34">
        <f t="shared" si="79"/>
        <v>603</v>
      </c>
    </row>
    <row r="646" spans="2:9" x14ac:dyDescent="0.4">
      <c r="B646">
        <v>604</v>
      </c>
      <c r="C646" s="40">
        <v>70000</v>
      </c>
      <c r="D646" s="42">
        <f t="shared" si="75"/>
        <v>2.7662028000000004E-5</v>
      </c>
      <c r="E646" s="31">
        <f t="shared" si="76"/>
        <v>-684.54216370153972</v>
      </c>
      <c r="F646" s="41">
        <v>0.33</v>
      </c>
      <c r="G646" s="31">
        <f t="shared" si="77"/>
        <v>1687.7965740895527</v>
      </c>
      <c r="H646" s="31">
        <f t="shared" si="78"/>
        <v>2372.3387377910922</v>
      </c>
      <c r="I646" s="34">
        <f t="shared" si="79"/>
        <v>604</v>
      </c>
    </row>
    <row r="647" spans="2:9" x14ac:dyDescent="0.4">
      <c r="B647">
        <v>605</v>
      </c>
      <c r="C647" s="40">
        <v>70000</v>
      </c>
      <c r="D647" s="42">
        <f t="shared" si="75"/>
        <v>2.7668985000000001E-5</v>
      </c>
      <c r="E647" s="31">
        <f t="shared" si="76"/>
        <v>-695.24488181931906</v>
      </c>
      <c r="F647" s="41">
        <v>0.33</v>
      </c>
      <c r="G647" s="31">
        <f t="shared" si="77"/>
        <v>1691.1118444029851</v>
      </c>
      <c r="H647" s="31">
        <f t="shared" si="78"/>
        <v>2386.3567262223041</v>
      </c>
      <c r="I647" s="34">
        <f t="shared" si="79"/>
        <v>605</v>
      </c>
    </row>
    <row r="648" spans="2:9" x14ac:dyDescent="0.4">
      <c r="B648">
        <v>606</v>
      </c>
      <c r="C648" s="40">
        <v>70000</v>
      </c>
      <c r="D648" s="42">
        <f t="shared" si="75"/>
        <v>2.7675942000000002E-5</v>
      </c>
      <c r="E648" s="31">
        <f t="shared" si="76"/>
        <v>-706.06270540135642</v>
      </c>
      <c r="F648" s="41">
        <v>0.33</v>
      </c>
      <c r="G648" s="31">
        <f t="shared" si="77"/>
        <v>1694.4285684179108</v>
      </c>
      <c r="H648" s="31">
        <f t="shared" si="78"/>
        <v>2400.491273819267</v>
      </c>
      <c r="I648" s="34">
        <f t="shared" si="79"/>
        <v>606</v>
      </c>
    </row>
    <row r="649" spans="2:9" x14ac:dyDescent="0.4">
      <c r="B649">
        <v>607</v>
      </c>
      <c r="C649" s="40">
        <v>70000</v>
      </c>
      <c r="D649" s="42">
        <f t="shared" si="75"/>
        <v>2.7682899000000003E-5</v>
      </c>
      <c r="E649" s="31">
        <f t="shared" si="76"/>
        <v>-716.99639646184642</v>
      </c>
      <c r="F649" s="41">
        <v>0.33</v>
      </c>
      <c r="G649" s="31">
        <f t="shared" si="77"/>
        <v>1697.7467461343288</v>
      </c>
      <c r="H649" s="31">
        <f t="shared" si="78"/>
        <v>2414.7431425961749</v>
      </c>
      <c r="I649" s="34">
        <f t="shared" si="79"/>
        <v>607</v>
      </c>
    </row>
    <row r="650" spans="2:9" x14ac:dyDescent="0.4">
      <c r="B650">
        <v>608</v>
      </c>
      <c r="C650" s="40">
        <v>70000</v>
      </c>
      <c r="D650" s="42">
        <f t="shared" si="75"/>
        <v>2.7689856000000004E-5</v>
      </c>
      <c r="E650" s="31">
        <f t="shared" si="76"/>
        <v>-728.04671927399477</v>
      </c>
      <c r="F650" s="41">
        <v>0.33</v>
      </c>
      <c r="G650" s="31">
        <f t="shared" si="77"/>
        <v>1701.0663775522394</v>
      </c>
      <c r="H650" s="31">
        <f t="shared" si="78"/>
        <v>2429.1130968262341</v>
      </c>
      <c r="I650" s="34">
        <f t="shared" si="79"/>
        <v>608</v>
      </c>
    </row>
    <row r="651" spans="2:9" x14ac:dyDescent="0.4">
      <c r="B651">
        <v>609</v>
      </c>
      <c r="C651" s="40">
        <v>70000</v>
      </c>
      <c r="D651" s="42">
        <f t="shared" si="75"/>
        <v>2.7696813000000004E-5</v>
      </c>
      <c r="E651" s="31">
        <f t="shared" si="76"/>
        <v>-739.21444037004039</v>
      </c>
      <c r="F651" s="41">
        <v>0.33</v>
      </c>
      <c r="G651" s="31">
        <f t="shared" si="77"/>
        <v>1704.3874626716424</v>
      </c>
      <c r="H651" s="31">
        <f t="shared" si="78"/>
        <v>2443.6019030416828</v>
      </c>
      <c r="I651" s="34">
        <f t="shared" si="79"/>
        <v>609</v>
      </c>
    </row>
    <row r="652" spans="2:9" x14ac:dyDescent="0.4">
      <c r="B652">
        <v>610</v>
      </c>
      <c r="C652" s="40">
        <v>70000</v>
      </c>
      <c r="D652" s="42">
        <f t="shared" si="75"/>
        <v>2.7703770000000002E-5</v>
      </c>
      <c r="E652" s="31">
        <f t="shared" si="76"/>
        <v>-750.50032854122878</v>
      </c>
      <c r="F652" s="41">
        <v>0.33</v>
      </c>
      <c r="G652" s="31">
        <f t="shared" si="77"/>
        <v>1707.7100014925377</v>
      </c>
      <c r="H652" s="31">
        <f t="shared" si="78"/>
        <v>2458.2103300337667</v>
      </c>
      <c r="I652" s="34">
        <f t="shared" si="79"/>
        <v>610</v>
      </c>
    </row>
    <row r="653" spans="2:9" x14ac:dyDescent="0.4">
      <c r="B653">
        <v>611</v>
      </c>
      <c r="C653" s="40">
        <v>70000</v>
      </c>
      <c r="D653" s="42">
        <f t="shared" si="75"/>
        <v>2.7710727000000003E-5</v>
      </c>
      <c r="E653" s="31">
        <f t="shared" si="76"/>
        <v>-761.90515483783997</v>
      </c>
      <c r="F653" s="41">
        <v>0.33</v>
      </c>
      <c r="G653" s="31">
        <f t="shared" si="77"/>
        <v>1711.0339940149258</v>
      </c>
      <c r="H653" s="31">
        <f t="shared" si="78"/>
        <v>2472.9391488527658</v>
      </c>
      <c r="I653" s="34">
        <f t="shared" si="79"/>
        <v>611</v>
      </c>
    </row>
    <row r="654" spans="2:9" x14ac:dyDescent="0.4">
      <c r="B654">
        <v>612</v>
      </c>
      <c r="C654" s="40">
        <v>70000</v>
      </c>
      <c r="D654" s="42">
        <f t="shared" si="75"/>
        <v>2.7717684000000004E-5</v>
      </c>
      <c r="E654" s="31">
        <f t="shared" si="76"/>
        <v>-773.42969256916876</v>
      </c>
      <c r="F654" s="41">
        <v>0.33</v>
      </c>
      <c r="G654" s="31">
        <f t="shared" si="77"/>
        <v>1714.3594402388064</v>
      </c>
      <c r="H654" s="31">
        <f t="shared" si="78"/>
        <v>2487.789132807975</v>
      </c>
      <c r="I654" s="34">
        <f t="shared" si="79"/>
        <v>612</v>
      </c>
    </row>
    <row r="655" spans="2:9" x14ac:dyDescent="0.4">
      <c r="B655">
        <v>613</v>
      </c>
      <c r="C655" s="40">
        <v>70000</v>
      </c>
      <c r="D655" s="42">
        <f t="shared" si="75"/>
        <v>2.7724641000000001E-5</v>
      </c>
      <c r="E655" s="31">
        <f t="shared" si="76"/>
        <v>-785.074717303532</v>
      </c>
      <c r="F655" s="41">
        <v>0.33</v>
      </c>
      <c r="G655" s="31">
        <f t="shared" si="77"/>
        <v>1717.6863401641795</v>
      </c>
      <c r="H655" s="31">
        <f t="shared" si="78"/>
        <v>2502.7610574677115</v>
      </c>
      <c r="I655" s="34">
        <f t="shared" si="79"/>
        <v>613</v>
      </c>
    </row>
    <row r="656" spans="2:9" x14ac:dyDescent="0.4">
      <c r="B656">
        <v>614</v>
      </c>
      <c r="C656" s="40">
        <v>70000</v>
      </c>
      <c r="D656" s="42">
        <f t="shared" si="75"/>
        <v>2.7731598000000002E-5</v>
      </c>
      <c r="E656" s="31">
        <f t="shared" si="76"/>
        <v>-796.8410068682706</v>
      </c>
      <c r="F656" s="41">
        <v>0.33</v>
      </c>
      <c r="G656" s="31">
        <f t="shared" si="77"/>
        <v>1721.0146937910451</v>
      </c>
      <c r="H656" s="31">
        <f t="shared" si="78"/>
        <v>2517.8557006593155</v>
      </c>
      <c r="I656" s="34">
        <f t="shared" si="79"/>
        <v>614</v>
      </c>
    </row>
    <row r="657" spans="2:9" x14ac:dyDescent="0.4">
      <c r="B657">
        <v>615</v>
      </c>
      <c r="C657" s="40">
        <v>70000</v>
      </c>
      <c r="D657" s="42">
        <f t="shared" si="75"/>
        <v>2.7738555000000003E-5</v>
      </c>
      <c r="E657" s="31">
        <f t="shared" si="76"/>
        <v>-808.7293413497448</v>
      </c>
      <c r="F657" s="41">
        <v>0.33</v>
      </c>
      <c r="G657" s="31">
        <f t="shared" si="77"/>
        <v>1724.3445011194033</v>
      </c>
      <c r="H657" s="31">
        <f t="shared" si="78"/>
        <v>2533.0738424691481</v>
      </c>
      <c r="I657" s="34">
        <f t="shared" si="79"/>
        <v>615</v>
      </c>
    </row>
    <row r="658" spans="2:9" x14ac:dyDescent="0.4">
      <c r="B658">
        <v>616</v>
      </c>
      <c r="C658" s="40">
        <v>70000</v>
      </c>
      <c r="D658" s="42">
        <f t="shared" si="75"/>
        <v>2.7745512000000003E-5</v>
      </c>
      <c r="E658" s="31">
        <f t="shared" si="76"/>
        <v>-820.74050309333302</v>
      </c>
      <c r="F658" s="41">
        <v>0.33</v>
      </c>
      <c r="G658" s="31">
        <f t="shared" si="77"/>
        <v>1727.6757621492541</v>
      </c>
      <c r="H658" s="31">
        <f t="shared" si="78"/>
        <v>2548.4162652425871</v>
      </c>
      <c r="I658" s="34">
        <f t="shared" si="79"/>
        <v>616</v>
      </c>
    </row>
    <row r="659" spans="2:9" x14ac:dyDescent="0.4">
      <c r="B659">
        <v>617</v>
      </c>
      <c r="C659" s="40">
        <v>70000</v>
      </c>
      <c r="D659" s="42">
        <f t="shared" si="75"/>
        <v>2.7752469000000004E-5</v>
      </c>
      <c r="E659" s="31">
        <f t="shared" si="76"/>
        <v>-832.87527670344298</v>
      </c>
      <c r="F659" s="41">
        <v>0.33</v>
      </c>
      <c r="G659" s="31">
        <f t="shared" si="77"/>
        <v>1731.0084768805975</v>
      </c>
      <c r="H659" s="31">
        <f t="shared" si="78"/>
        <v>2563.8837535840403</v>
      </c>
      <c r="I659" s="34">
        <f t="shared" si="79"/>
        <v>617</v>
      </c>
    </row>
    <row r="660" spans="2:9" x14ac:dyDescent="0.4">
      <c r="B660">
        <v>618</v>
      </c>
      <c r="C660" s="40">
        <v>70000</v>
      </c>
      <c r="D660" s="42">
        <f t="shared" si="75"/>
        <v>2.7759426000000002E-5</v>
      </c>
      <c r="E660" s="31">
        <f t="shared" si="76"/>
        <v>-845.13444904348626</v>
      </c>
      <c r="F660" s="41">
        <v>0.33</v>
      </c>
      <c r="G660" s="31">
        <f t="shared" si="77"/>
        <v>1734.3426453134334</v>
      </c>
      <c r="H660" s="31">
        <f t="shared" si="78"/>
        <v>2579.4770943569197</v>
      </c>
      <c r="I660" s="34">
        <f t="shared" si="79"/>
        <v>618</v>
      </c>
    </row>
    <row r="661" spans="2:9" x14ac:dyDescent="0.4">
      <c r="B661">
        <v>619</v>
      </c>
      <c r="C661" s="40">
        <v>70000</v>
      </c>
      <c r="D661" s="42">
        <f t="shared" si="75"/>
        <v>2.7766383000000003E-5</v>
      </c>
      <c r="E661" s="31">
        <f t="shared" si="76"/>
        <v>-857.51880923592944</v>
      </c>
      <c r="F661" s="41">
        <v>0.33</v>
      </c>
      <c r="G661" s="31">
        <f t="shared" si="77"/>
        <v>1737.6782674477615</v>
      </c>
      <c r="H661" s="31">
        <f t="shared" si="78"/>
        <v>2595.1970766836912</v>
      </c>
      <c r="I661" s="34">
        <f t="shared" si="79"/>
        <v>619</v>
      </c>
    </row>
    <row r="662" spans="2:9" x14ac:dyDescent="0.4">
      <c r="B662">
        <v>620</v>
      </c>
      <c r="C662" s="40">
        <v>70000</v>
      </c>
      <c r="D662" s="42">
        <f t="shared" si="75"/>
        <v>2.7773340000000003E-5</v>
      </c>
      <c r="E662" s="31">
        <f t="shared" si="76"/>
        <v>-870.0291486622184</v>
      </c>
      <c r="F662" s="41">
        <v>0.33</v>
      </c>
      <c r="G662" s="31">
        <f t="shared" si="77"/>
        <v>1741.0153432835823</v>
      </c>
      <c r="H662" s="31">
        <f t="shared" si="78"/>
        <v>2611.0444919458005</v>
      </c>
      <c r="I662" s="34">
        <f t="shared" si="79"/>
        <v>620</v>
      </c>
    </row>
    <row r="663" spans="2:9" x14ac:dyDescent="0.4">
      <c r="B663">
        <v>621</v>
      </c>
      <c r="C663" s="40">
        <v>70000</v>
      </c>
      <c r="D663" s="42">
        <f t="shared" si="75"/>
        <v>2.7780297000000001E-5</v>
      </c>
      <c r="E663" s="31">
        <f t="shared" si="76"/>
        <v>-882.66626096285177</v>
      </c>
      <c r="F663" s="41">
        <v>0.33</v>
      </c>
      <c r="G663" s="31">
        <f t="shared" si="77"/>
        <v>1744.353872820896</v>
      </c>
      <c r="H663" s="31">
        <f t="shared" si="78"/>
        <v>2627.020133783748</v>
      </c>
      <c r="I663" s="34">
        <f t="shared" si="79"/>
        <v>621</v>
      </c>
    </row>
    <row r="664" spans="2:9" x14ac:dyDescent="0.4">
      <c r="B664">
        <v>622</v>
      </c>
      <c r="C664" s="40">
        <v>70000</v>
      </c>
      <c r="D664" s="42">
        <f t="shared" si="75"/>
        <v>2.7787254000000002E-5</v>
      </c>
      <c r="E664" s="31">
        <f t="shared" si="76"/>
        <v>-895.43094203733926</v>
      </c>
      <c r="F664" s="41">
        <v>0.33</v>
      </c>
      <c r="G664" s="31">
        <f t="shared" si="77"/>
        <v>1747.6938560597018</v>
      </c>
      <c r="H664" s="31">
        <f t="shared" si="78"/>
        <v>2643.1247980970411</v>
      </c>
      <c r="I664" s="34">
        <f t="shared" si="79"/>
        <v>622</v>
      </c>
    </row>
    <row r="665" spans="2:9" x14ac:dyDescent="0.4">
      <c r="B665">
        <v>623</v>
      </c>
      <c r="C665" s="40">
        <v>70000</v>
      </c>
      <c r="D665" s="42">
        <f t="shared" si="75"/>
        <v>2.7794211000000002E-5</v>
      </c>
      <c r="E665" s="31">
        <f t="shared" si="76"/>
        <v>-908.3239900442054</v>
      </c>
      <c r="F665" s="41">
        <v>0.33</v>
      </c>
      <c r="G665" s="31">
        <f t="shared" si="77"/>
        <v>1751.0352930000004</v>
      </c>
      <c r="H665" s="31">
        <f t="shared" si="78"/>
        <v>2659.3592830442058</v>
      </c>
      <c r="I665" s="34">
        <f t="shared" si="79"/>
        <v>623</v>
      </c>
    </row>
    <row r="666" spans="2:9" x14ac:dyDescent="0.4">
      <c r="B666">
        <v>624</v>
      </c>
      <c r="C666" s="40">
        <v>70000</v>
      </c>
      <c r="D666" s="42">
        <f t="shared" si="75"/>
        <v>2.7801168000000003E-5</v>
      </c>
      <c r="E666" s="31">
        <f t="shared" si="76"/>
        <v>-921.34620540100786</v>
      </c>
      <c r="F666" s="41">
        <v>0.33</v>
      </c>
      <c r="G666" s="31">
        <f t="shared" si="77"/>
        <v>1754.3781836417913</v>
      </c>
      <c r="H666" s="31">
        <f t="shared" si="78"/>
        <v>2675.724389042799</v>
      </c>
      <c r="I666" s="34">
        <f t="shared" si="79"/>
        <v>624</v>
      </c>
    </row>
    <row r="667" spans="2:9" x14ac:dyDescent="0.4">
      <c r="B667">
        <v>625</v>
      </c>
      <c r="C667" s="40">
        <v>70000</v>
      </c>
      <c r="D667" s="42">
        <f t="shared" si="75"/>
        <v>2.7808125000000004E-5</v>
      </c>
      <c r="E667" s="31">
        <f t="shared" si="76"/>
        <v>-934.49839078432001</v>
      </c>
      <c r="F667" s="41">
        <v>0.33</v>
      </c>
      <c r="G667" s="31">
        <f t="shared" si="77"/>
        <v>1757.722527985075</v>
      </c>
      <c r="H667" s="31">
        <f t="shared" si="78"/>
        <v>2692.2209187693952</v>
      </c>
      <c r="I667" s="34">
        <f t="shared" si="79"/>
        <v>625</v>
      </c>
    </row>
    <row r="668" spans="2:9" x14ac:dyDescent="0.4">
      <c r="B668">
        <v>626</v>
      </c>
      <c r="C668" s="40">
        <v>70000</v>
      </c>
      <c r="D668" s="42">
        <f t="shared" si="75"/>
        <v>2.7815082000000001E-5</v>
      </c>
      <c r="E668" s="31">
        <f t="shared" si="76"/>
        <v>-947.78135112973337</v>
      </c>
      <c r="F668" s="41">
        <v>0.33</v>
      </c>
      <c r="G668" s="31">
        <f t="shared" si="77"/>
        <v>1761.0683260298513</v>
      </c>
      <c r="H668" s="31">
        <f t="shared" si="78"/>
        <v>2708.8496771595846</v>
      </c>
      <c r="I668" s="34">
        <f t="shared" si="79"/>
        <v>626</v>
      </c>
    </row>
    <row r="669" spans="2:9" x14ac:dyDescent="0.4">
      <c r="B669">
        <v>627</v>
      </c>
      <c r="C669" s="40">
        <v>70000</v>
      </c>
      <c r="D669" s="42">
        <f t="shared" si="75"/>
        <v>2.7822039000000002E-5</v>
      </c>
      <c r="E669" s="31">
        <f t="shared" si="76"/>
        <v>-961.19589363186333</v>
      </c>
      <c r="F669" s="41">
        <v>0.33</v>
      </c>
      <c r="G669" s="31">
        <f t="shared" si="77"/>
        <v>1764.4155777761196</v>
      </c>
      <c r="H669" s="31">
        <f t="shared" si="78"/>
        <v>2725.6114714079831</v>
      </c>
      <c r="I669" s="34">
        <f t="shared" si="79"/>
        <v>627</v>
      </c>
    </row>
    <row r="670" spans="2:9" x14ac:dyDescent="0.4">
      <c r="B670">
        <v>628</v>
      </c>
      <c r="C670" s="40">
        <v>70000</v>
      </c>
      <c r="D670" s="42">
        <f t="shared" si="75"/>
        <v>2.7828996000000003E-5</v>
      </c>
      <c r="E670" s="31">
        <f t="shared" si="76"/>
        <v>-974.74282774435096</v>
      </c>
      <c r="F670" s="41">
        <v>0.33</v>
      </c>
      <c r="G670" s="31">
        <f t="shared" si="77"/>
        <v>1767.764283223881</v>
      </c>
      <c r="H670" s="31">
        <f t="shared" si="78"/>
        <v>2742.5071109682322</v>
      </c>
      <c r="I670" s="34">
        <f t="shared" si="79"/>
        <v>628</v>
      </c>
    </row>
    <row r="671" spans="2:9" x14ac:dyDescent="0.4">
      <c r="B671">
        <v>629</v>
      </c>
      <c r="C671" s="40">
        <v>70000</v>
      </c>
      <c r="D671" s="42">
        <f t="shared" si="75"/>
        <v>2.7835953000000004E-5</v>
      </c>
      <c r="E671" s="31">
        <f t="shared" si="76"/>
        <v>-988.42296517985233</v>
      </c>
      <c r="F671" s="41">
        <v>0.33</v>
      </c>
      <c r="G671" s="31">
        <f t="shared" si="77"/>
        <v>1771.1144423731348</v>
      </c>
      <c r="H671" s="31">
        <f t="shared" si="78"/>
        <v>2759.5374075529871</v>
      </c>
      <c r="I671" s="34">
        <f t="shared" si="79"/>
        <v>629</v>
      </c>
    </row>
    <row r="672" spans="2:9" x14ac:dyDescent="0.4">
      <c r="B672">
        <v>630</v>
      </c>
      <c r="C672" s="40">
        <v>70000</v>
      </c>
      <c r="D672" s="42">
        <f t="shared" si="75"/>
        <v>2.7842910000000005E-5</v>
      </c>
      <c r="E672" s="31">
        <f t="shared" si="76"/>
        <v>-1002.2371199100464</v>
      </c>
      <c r="F672" s="41">
        <v>0.33</v>
      </c>
      <c r="G672" s="31">
        <f t="shared" si="77"/>
        <v>1774.4660552238811</v>
      </c>
      <c r="H672" s="31">
        <f t="shared" si="78"/>
        <v>2776.7031751339273</v>
      </c>
      <c r="I672" s="34">
        <f t="shared" si="79"/>
        <v>630</v>
      </c>
    </row>
    <row r="673" spans="2:9" x14ac:dyDescent="0.4">
      <c r="B673">
        <v>631</v>
      </c>
      <c r="C673" s="40">
        <v>70000</v>
      </c>
      <c r="D673" s="42">
        <f t="shared" si="75"/>
        <v>2.7849867000000002E-5</v>
      </c>
      <c r="E673" s="31">
        <f t="shared" si="76"/>
        <v>-1016.1861081656359</v>
      </c>
      <c r="F673" s="41">
        <v>0.33</v>
      </c>
      <c r="G673" s="31">
        <f t="shared" si="77"/>
        <v>1777.8191217761198</v>
      </c>
      <c r="H673" s="31">
        <f t="shared" si="78"/>
        <v>2794.0052299417557</v>
      </c>
      <c r="I673" s="34">
        <f t="shared" si="79"/>
        <v>631</v>
      </c>
    </row>
    <row r="674" spans="2:9" x14ac:dyDescent="0.4">
      <c r="B674">
        <v>632</v>
      </c>
      <c r="C674" s="40">
        <v>70000</v>
      </c>
      <c r="D674" s="42">
        <f t="shared" si="75"/>
        <v>2.7856824000000003E-5</v>
      </c>
      <c r="E674" s="31">
        <f t="shared" si="76"/>
        <v>-1030.2707484363491</v>
      </c>
      <c r="F674" s="41">
        <v>0.33</v>
      </c>
      <c r="G674" s="31">
        <f t="shared" si="77"/>
        <v>1781.1736420298512</v>
      </c>
      <c r="H674" s="31">
        <f t="shared" si="78"/>
        <v>2811.4443904662003</v>
      </c>
      <c r="I674" s="34">
        <f t="shared" si="79"/>
        <v>632</v>
      </c>
    </row>
    <row r="675" spans="2:9" x14ac:dyDescent="0.4">
      <c r="B675">
        <v>633</v>
      </c>
      <c r="C675" s="40">
        <v>70000</v>
      </c>
      <c r="D675" s="42">
        <f t="shared" si="75"/>
        <v>2.7863781000000004E-5</v>
      </c>
      <c r="E675" s="31">
        <f t="shared" si="76"/>
        <v>-1044.4918614709145</v>
      </c>
      <c r="F675" s="41">
        <v>0.33</v>
      </c>
      <c r="G675" s="31">
        <f t="shared" si="77"/>
        <v>1784.529615985075</v>
      </c>
      <c r="H675" s="31">
        <f t="shared" si="78"/>
        <v>2829.0214774559895</v>
      </c>
      <c r="I675" s="34">
        <f t="shared" si="79"/>
        <v>633</v>
      </c>
    </row>
    <row r="676" spans="2:9" x14ac:dyDescent="0.4">
      <c r="B676">
        <v>634</v>
      </c>
      <c r="C676" s="40">
        <v>70000</v>
      </c>
      <c r="D676" s="42">
        <f t="shared" si="75"/>
        <v>2.7870738000000001E-5</v>
      </c>
      <c r="E676" s="31">
        <f t="shared" si="76"/>
        <v>-1058.850270277112</v>
      </c>
      <c r="F676" s="41">
        <v>0.33</v>
      </c>
      <c r="G676" s="31">
        <f t="shared" si="77"/>
        <v>1787.8870436417913</v>
      </c>
      <c r="H676" s="31">
        <f t="shared" si="78"/>
        <v>2846.7373139189031</v>
      </c>
      <c r="I676" s="34">
        <f t="shared" si="79"/>
        <v>634</v>
      </c>
    </row>
    <row r="677" spans="2:9" x14ac:dyDescent="0.4">
      <c r="B677">
        <v>635</v>
      </c>
      <c r="C677" s="40">
        <v>70000</v>
      </c>
      <c r="D677" s="42">
        <f t="shared" si="75"/>
        <v>2.7877695000000002E-5</v>
      </c>
      <c r="E677" s="31">
        <f t="shared" si="76"/>
        <v>-1073.3468001217209</v>
      </c>
      <c r="F677" s="41">
        <v>0.33</v>
      </c>
      <c r="G677" s="31">
        <f t="shared" si="77"/>
        <v>1791.2459250000002</v>
      </c>
      <c r="H677" s="31">
        <f t="shared" si="78"/>
        <v>2864.5927251217208</v>
      </c>
      <c r="I677" s="34">
        <f t="shared" si="79"/>
        <v>635</v>
      </c>
    </row>
    <row r="678" spans="2:9" x14ac:dyDescent="0.4">
      <c r="B678">
        <v>636</v>
      </c>
      <c r="C678" s="40">
        <v>70000</v>
      </c>
      <c r="D678" s="42">
        <f t="shared" si="75"/>
        <v>2.7884652000000003E-5</v>
      </c>
      <c r="E678" s="31">
        <f t="shared" si="76"/>
        <v>-1087.9822785305566</v>
      </c>
      <c r="F678" s="41">
        <v>0.33</v>
      </c>
      <c r="G678" s="31">
        <f t="shared" si="77"/>
        <v>1794.6062600597018</v>
      </c>
      <c r="H678" s="31">
        <f t="shared" si="78"/>
        <v>2882.5885385902584</v>
      </c>
      <c r="I678" s="34">
        <f t="shared" si="79"/>
        <v>636</v>
      </c>
    </row>
    <row r="679" spans="2:9" x14ac:dyDescent="0.4">
      <c r="B679">
        <v>637</v>
      </c>
      <c r="C679" s="40">
        <v>70000</v>
      </c>
      <c r="D679" s="42">
        <f t="shared" si="75"/>
        <v>2.7891609000000004E-5</v>
      </c>
      <c r="E679" s="31">
        <f t="shared" si="76"/>
        <v>-1102.7575352884369</v>
      </c>
      <c r="F679" s="41">
        <v>0.33</v>
      </c>
      <c r="G679" s="31">
        <f t="shared" si="77"/>
        <v>1797.968048820896</v>
      </c>
      <c r="H679" s="31">
        <f t="shared" si="78"/>
        <v>2900.7255841093329</v>
      </c>
      <c r="I679" s="34">
        <f t="shared" si="79"/>
        <v>637</v>
      </c>
    </row>
    <row r="680" spans="2:9" x14ac:dyDescent="0.4">
      <c r="B680">
        <v>638</v>
      </c>
      <c r="C680" s="40">
        <v>70000</v>
      </c>
      <c r="D680" s="42">
        <f t="shared" si="75"/>
        <v>2.7898566000000005E-5</v>
      </c>
      <c r="E680" s="31">
        <f t="shared" si="76"/>
        <v>-1117.6734024392158</v>
      </c>
      <c r="F680" s="41">
        <v>0.33</v>
      </c>
      <c r="G680" s="31">
        <f t="shared" si="77"/>
        <v>1801.3312912835825</v>
      </c>
      <c r="H680" s="31">
        <f t="shared" si="78"/>
        <v>2919.004693722798</v>
      </c>
      <c r="I680" s="34">
        <f t="shared" si="79"/>
        <v>638</v>
      </c>
    </row>
    <row r="681" spans="2:9" x14ac:dyDescent="0.4">
      <c r="B681">
        <v>639</v>
      </c>
      <c r="C681" s="40">
        <v>70000</v>
      </c>
      <c r="D681" s="42">
        <f t="shared" si="75"/>
        <v>2.7905523000000002E-5</v>
      </c>
      <c r="E681" s="31">
        <f t="shared" si="76"/>
        <v>-1132.7307142857717</v>
      </c>
      <c r="F681" s="41">
        <v>0.33</v>
      </c>
      <c r="G681" s="31">
        <f t="shared" si="77"/>
        <v>1804.6959874477616</v>
      </c>
      <c r="H681" s="31">
        <f t="shared" si="78"/>
        <v>2937.4267017335333</v>
      </c>
      <c r="I681" s="34">
        <f t="shared" si="79"/>
        <v>639</v>
      </c>
    </row>
    <row r="682" spans="2:9" x14ac:dyDescent="0.4">
      <c r="B682">
        <v>640</v>
      </c>
      <c r="C682" s="40">
        <v>70000</v>
      </c>
      <c r="D682" s="42">
        <f t="shared" si="75"/>
        <v>2.7912480000000003E-5</v>
      </c>
      <c r="E682" s="31">
        <f t="shared" si="76"/>
        <v>-1147.9303073899912</v>
      </c>
      <c r="F682" s="41">
        <v>0.33</v>
      </c>
      <c r="G682" s="31">
        <f t="shared" si="77"/>
        <v>1808.0621373134331</v>
      </c>
      <c r="H682" s="31">
        <f t="shared" si="78"/>
        <v>2955.9924447034246</v>
      </c>
      <c r="I682" s="34">
        <f t="shared" si="79"/>
        <v>640</v>
      </c>
    </row>
    <row r="683" spans="2:9" x14ac:dyDescent="0.4">
      <c r="B683">
        <v>641</v>
      </c>
      <c r="C683" s="40">
        <v>70000</v>
      </c>
      <c r="D683" s="42">
        <f t="shared" si="75"/>
        <v>2.7919437000000004E-5</v>
      </c>
      <c r="E683" s="31">
        <f t="shared" si="76"/>
        <v>-1163.2730205727937</v>
      </c>
      <c r="F683" s="41">
        <v>0.33</v>
      </c>
      <c r="G683" s="31">
        <f t="shared" si="77"/>
        <v>1811.4297408805976</v>
      </c>
      <c r="H683" s="31">
        <f t="shared" si="78"/>
        <v>2974.7027614533913</v>
      </c>
      <c r="I683" s="34">
        <f t="shared" si="79"/>
        <v>641</v>
      </c>
    </row>
    <row r="684" spans="2:9" x14ac:dyDescent="0.4">
      <c r="B684">
        <v>642</v>
      </c>
      <c r="C684" s="40">
        <v>70000</v>
      </c>
      <c r="D684" s="42">
        <f t="shared" si="75"/>
        <v>2.7926394000000001E-5</v>
      </c>
      <c r="E684" s="31">
        <f t="shared" si="76"/>
        <v>-1178.759694914108</v>
      </c>
      <c r="F684" s="41">
        <v>0.33</v>
      </c>
      <c r="G684" s="31">
        <f t="shared" si="77"/>
        <v>1814.798798149254</v>
      </c>
      <c r="H684" s="31">
        <f t="shared" si="78"/>
        <v>2993.5584930633622</v>
      </c>
      <c r="I684" s="34">
        <f t="shared" si="79"/>
        <v>642</v>
      </c>
    </row>
    <row r="685" spans="2:9" x14ac:dyDescent="0.4">
      <c r="B685">
        <v>643</v>
      </c>
      <c r="C685" s="40">
        <v>70000</v>
      </c>
      <c r="D685" s="42">
        <f t="shared" si="75"/>
        <v>2.7933351000000002E-5</v>
      </c>
      <c r="E685" s="31">
        <f t="shared" si="76"/>
        <v>-1194.3911737528956</v>
      </c>
      <c r="F685" s="41">
        <v>0.33</v>
      </c>
      <c r="G685" s="31">
        <f t="shared" si="77"/>
        <v>1818.1693091194034</v>
      </c>
      <c r="H685" s="31">
        <f t="shared" si="78"/>
        <v>3012.560482872299</v>
      </c>
      <c r="I685" s="34">
        <f t="shared" si="79"/>
        <v>643</v>
      </c>
    </row>
    <row r="686" spans="2:9" x14ac:dyDescent="0.4">
      <c r="B686">
        <v>644</v>
      </c>
      <c r="C686" s="40">
        <v>70000</v>
      </c>
      <c r="D686" s="42">
        <f t="shared" si="75"/>
        <v>2.7940308000000003E-5</v>
      </c>
      <c r="E686" s="31">
        <f t="shared" si="76"/>
        <v>-1210.1683026871369</v>
      </c>
      <c r="F686" s="41">
        <v>0.33</v>
      </c>
      <c r="G686" s="31">
        <f t="shared" si="77"/>
        <v>1821.5412737910453</v>
      </c>
      <c r="H686" s="31">
        <f t="shared" si="78"/>
        <v>3031.7095764781825</v>
      </c>
      <c r="I686" s="34">
        <f t="shared" si="79"/>
        <v>644</v>
      </c>
    </row>
    <row r="687" spans="2:9" x14ac:dyDescent="0.4">
      <c r="B687">
        <v>645</v>
      </c>
      <c r="C687" s="40">
        <v>70000</v>
      </c>
      <c r="D687" s="42">
        <f t="shared" si="75"/>
        <v>2.7947265000000004E-5</v>
      </c>
      <c r="E687" s="31">
        <f t="shared" si="76"/>
        <v>-1226.0919295738279</v>
      </c>
      <c r="F687" s="41">
        <v>0.33</v>
      </c>
      <c r="G687" s="31">
        <f t="shared" si="77"/>
        <v>1824.9146921641793</v>
      </c>
      <c r="H687" s="31">
        <f t="shared" si="78"/>
        <v>3051.0066217380072</v>
      </c>
      <c r="I687" s="34">
        <f t="shared" si="79"/>
        <v>645</v>
      </c>
    </row>
    <row r="688" spans="2:9" x14ac:dyDescent="0.4">
      <c r="B688">
        <v>646</v>
      </c>
      <c r="C688" s="40">
        <v>70000</v>
      </c>
      <c r="D688" s="42">
        <f t="shared" si="75"/>
        <v>2.7954222000000004E-5</v>
      </c>
      <c r="E688" s="31">
        <f t="shared" si="76"/>
        <v>-1242.1629045289862</v>
      </c>
      <c r="F688" s="41">
        <v>0.33</v>
      </c>
      <c r="G688" s="31">
        <f t="shared" si="77"/>
        <v>1828.2895642388064</v>
      </c>
      <c r="H688" s="31">
        <f t="shared" si="78"/>
        <v>3070.4524687677927</v>
      </c>
      <c r="I688" s="34">
        <f t="shared" si="79"/>
        <v>646</v>
      </c>
    </row>
    <row r="689" spans="2:9" x14ac:dyDescent="0.4">
      <c r="B689">
        <v>647</v>
      </c>
      <c r="C689" s="40">
        <v>70000</v>
      </c>
      <c r="D689" s="42">
        <f t="shared" si="75"/>
        <v>2.7961179000000002E-5</v>
      </c>
      <c r="E689" s="31">
        <f t="shared" si="76"/>
        <v>-1258.3820799276609</v>
      </c>
      <c r="F689" s="41">
        <v>0.33</v>
      </c>
      <c r="G689" s="31">
        <f t="shared" si="77"/>
        <v>1831.6658900149257</v>
      </c>
      <c r="H689" s="31">
        <f t="shared" si="78"/>
        <v>3090.0479699425869</v>
      </c>
      <c r="I689" s="34">
        <f t="shared" si="79"/>
        <v>647</v>
      </c>
    </row>
    <row r="690" spans="2:9" x14ac:dyDescent="0.4">
      <c r="B690">
        <v>648</v>
      </c>
      <c r="C690" s="40">
        <v>70000</v>
      </c>
      <c r="D690" s="42">
        <f t="shared" si="75"/>
        <v>2.7968136000000003E-5</v>
      </c>
      <c r="E690" s="31">
        <f t="shared" si="76"/>
        <v>-1274.7503104039156</v>
      </c>
      <c r="F690" s="41">
        <v>0.33</v>
      </c>
      <c r="G690" s="31">
        <f t="shared" si="77"/>
        <v>1835.0436694925377</v>
      </c>
      <c r="H690" s="31">
        <f t="shared" si="78"/>
        <v>3109.7939798964535</v>
      </c>
      <c r="I690" s="34">
        <f t="shared" si="79"/>
        <v>648</v>
      </c>
    </row>
    <row r="691" spans="2:9" x14ac:dyDescent="0.4">
      <c r="B691">
        <v>649</v>
      </c>
      <c r="C691" s="40">
        <v>70000</v>
      </c>
      <c r="D691" s="42">
        <f t="shared" si="75"/>
        <v>2.7975093000000003E-5</v>
      </c>
      <c r="E691" s="31">
        <f t="shared" si="76"/>
        <v>-1291.2684528508325</v>
      </c>
      <c r="F691" s="41">
        <v>0.33</v>
      </c>
      <c r="G691" s="31">
        <f t="shared" si="77"/>
        <v>1838.4229026716421</v>
      </c>
      <c r="H691" s="31">
        <f t="shared" si="78"/>
        <v>3129.6913555224746</v>
      </c>
      <c r="I691" s="34">
        <f t="shared" si="79"/>
        <v>649</v>
      </c>
    </row>
    <row r="692" spans="2:9" x14ac:dyDescent="0.4">
      <c r="B692">
        <v>650</v>
      </c>
      <c r="C692" s="40">
        <v>70000</v>
      </c>
      <c r="D692" s="42">
        <f t="shared" si="75"/>
        <v>2.7982050000000001E-5</v>
      </c>
      <c r="E692" s="31">
        <f t="shared" si="76"/>
        <v>-1307.937366420517</v>
      </c>
      <c r="F692" s="41">
        <v>0.33</v>
      </c>
      <c r="G692" s="31">
        <f t="shared" si="77"/>
        <v>1841.8035895522391</v>
      </c>
      <c r="H692" s="31">
        <f t="shared" si="78"/>
        <v>3149.7409559727562</v>
      </c>
      <c r="I692" s="34">
        <f t="shared" si="79"/>
        <v>650</v>
      </c>
    </row>
    <row r="693" spans="2:9" x14ac:dyDescent="0.4">
      <c r="B693">
        <v>651</v>
      </c>
      <c r="C693" s="40">
        <v>70000</v>
      </c>
      <c r="D693" s="42">
        <f t="shared" si="75"/>
        <v>2.7989007000000002E-5</v>
      </c>
      <c r="E693" s="31">
        <f t="shared" si="76"/>
        <v>-1324.7579125240979</v>
      </c>
      <c r="F693" s="41">
        <v>0.33</v>
      </c>
      <c r="G693" s="31">
        <f t="shared" si="77"/>
        <v>1845.1857301343287</v>
      </c>
      <c r="H693" s="31">
        <f t="shared" si="78"/>
        <v>3169.9436426584266</v>
      </c>
      <c r="I693" s="34">
        <f t="shared" si="79"/>
        <v>651</v>
      </c>
    </row>
    <row r="694" spans="2:9" x14ac:dyDescent="0.4">
      <c r="B694">
        <v>652</v>
      </c>
      <c r="C694" s="40">
        <v>70000</v>
      </c>
      <c r="D694" s="42">
        <f t="shared" si="75"/>
        <v>2.7995964000000003E-5</v>
      </c>
      <c r="E694" s="31">
        <f t="shared" si="76"/>
        <v>-1341.7309548317262</v>
      </c>
      <c r="F694" s="41">
        <v>0.33</v>
      </c>
      <c r="G694" s="31">
        <f t="shared" si="77"/>
        <v>1848.5693244179108</v>
      </c>
      <c r="H694" s="31">
        <f t="shared" si="78"/>
        <v>3190.3002792496372</v>
      </c>
      <c r="I694" s="34">
        <f t="shared" si="79"/>
        <v>652</v>
      </c>
    </row>
    <row r="695" spans="2:9" x14ac:dyDescent="0.4">
      <c r="B695">
        <v>653</v>
      </c>
      <c r="C695" s="40">
        <v>70000</v>
      </c>
      <c r="D695" s="42">
        <f t="shared" si="75"/>
        <v>2.8002921000000003E-5</v>
      </c>
      <c r="E695" s="31">
        <f t="shared" si="76"/>
        <v>-1358.8573592725638</v>
      </c>
      <c r="F695" s="41">
        <v>0.33</v>
      </c>
      <c r="G695" s="31">
        <f t="shared" si="77"/>
        <v>1851.9543724029857</v>
      </c>
      <c r="H695" s="31">
        <f t="shared" si="78"/>
        <v>3210.8117316755497</v>
      </c>
      <c r="I695" s="34">
        <f t="shared" si="79"/>
        <v>653</v>
      </c>
    </row>
    <row r="696" spans="2:9" x14ac:dyDescent="0.4">
      <c r="B696">
        <v>654</v>
      </c>
      <c r="C696" s="40">
        <v>70000</v>
      </c>
      <c r="D696" s="42">
        <f t="shared" si="75"/>
        <v>2.8009878000000004E-5</v>
      </c>
      <c r="E696" s="31">
        <f t="shared" si="76"/>
        <v>-1376.1379940348133</v>
      </c>
      <c r="F696" s="41">
        <v>0.33</v>
      </c>
      <c r="G696" s="31">
        <f t="shared" si="77"/>
        <v>1855.3408740895525</v>
      </c>
      <c r="H696" s="31">
        <f t="shared" si="78"/>
        <v>3231.4788681243658</v>
      </c>
      <c r="I696" s="34">
        <f t="shared" si="79"/>
        <v>654</v>
      </c>
    </row>
    <row r="697" spans="2:9" x14ac:dyDescent="0.4">
      <c r="B697">
        <v>655</v>
      </c>
      <c r="C697" s="40">
        <v>70000</v>
      </c>
      <c r="D697" s="42">
        <f t="shared" si="75"/>
        <v>2.8016835000000002E-5</v>
      </c>
      <c r="E697" s="31">
        <f t="shared" si="76"/>
        <v>-1393.5737295656838</v>
      </c>
      <c r="F697" s="41">
        <v>0.33</v>
      </c>
      <c r="G697" s="31">
        <f t="shared" si="77"/>
        <v>1858.7288294776122</v>
      </c>
      <c r="H697" s="31">
        <f t="shared" si="78"/>
        <v>3252.3025590432962</v>
      </c>
      <c r="I697" s="34">
        <f t="shared" si="79"/>
        <v>655</v>
      </c>
    </row>
    <row r="698" spans="2:9" x14ac:dyDescent="0.4">
      <c r="B698">
        <v>656</v>
      </c>
      <c r="C698" s="40">
        <v>70000</v>
      </c>
      <c r="D698" s="42">
        <f t="shared" si="75"/>
        <v>2.8023792000000002E-5</v>
      </c>
      <c r="E698" s="31">
        <f t="shared" si="76"/>
        <v>-1411.1654385714062</v>
      </c>
      <c r="F698" s="41">
        <v>0.33</v>
      </c>
      <c r="G698" s="31">
        <f t="shared" si="77"/>
        <v>1862.1182385671646</v>
      </c>
      <c r="H698" s="31">
        <f t="shared" si="78"/>
        <v>3273.283677138571</v>
      </c>
      <c r="I698" s="34">
        <f t="shared" si="79"/>
        <v>656</v>
      </c>
    </row>
    <row r="699" spans="2:9" x14ac:dyDescent="0.4">
      <c r="B699">
        <v>657</v>
      </c>
      <c r="C699" s="40">
        <v>70000</v>
      </c>
      <c r="D699" s="42">
        <f t="shared" si="75"/>
        <v>2.8030749000000003E-5</v>
      </c>
      <c r="E699" s="31">
        <f t="shared" si="76"/>
        <v>-1428.9139960172427</v>
      </c>
      <c r="F699" s="41">
        <v>0.33</v>
      </c>
      <c r="G699" s="31">
        <f t="shared" si="77"/>
        <v>1865.5091013582094</v>
      </c>
      <c r="H699" s="31">
        <f t="shared" si="78"/>
        <v>3294.423097375452</v>
      </c>
      <c r="I699" s="34">
        <f t="shared" si="79"/>
        <v>657</v>
      </c>
    </row>
    <row r="700" spans="2:9" x14ac:dyDescent="0.4">
      <c r="B700">
        <v>658</v>
      </c>
      <c r="C700" s="40">
        <v>70000</v>
      </c>
      <c r="D700" s="42">
        <f t="shared" si="75"/>
        <v>2.8037706000000004E-5</v>
      </c>
      <c r="E700" s="31">
        <f t="shared" si="76"/>
        <v>-1446.8202791274603</v>
      </c>
      <c r="F700" s="41">
        <v>0.33</v>
      </c>
      <c r="G700" s="31">
        <f t="shared" si="77"/>
        <v>1868.9014178507468</v>
      </c>
      <c r="H700" s="31">
        <f t="shared" si="78"/>
        <v>3315.7216969782071</v>
      </c>
      <c r="I700" s="34">
        <f t="shared" si="79"/>
        <v>658</v>
      </c>
    </row>
    <row r="701" spans="2:9" x14ac:dyDescent="0.4">
      <c r="B701">
        <v>659</v>
      </c>
      <c r="C701" s="40">
        <v>70000</v>
      </c>
      <c r="D701" s="42">
        <f t="shared" si="75"/>
        <v>2.8044663000000005E-5</v>
      </c>
      <c r="E701" s="31">
        <f t="shared" si="76"/>
        <v>-1464.8851673853605</v>
      </c>
      <c r="F701" s="41">
        <v>0.33</v>
      </c>
      <c r="G701" s="31">
        <f t="shared" si="77"/>
        <v>1872.2951880447768</v>
      </c>
      <c r="H701" s="31">
        <f t="shared" si="78"/>
        <v>3337.1803554301373</v>
      </c>
      <c r="I701" s="34">
        <f t="shared" si="79"/>
        <v>659</v>
      </c>
    </row>
    <row r="702" spans="2:9" x14ac:dyDescent="0.4">
      <c r="B702">
        <v>660</v>
      </c>
      <c r="C702" s="40">
        <v>70000</v>
      </c>
      <c r="D702" s="42">
        <f t="shared" si="75"/>
        <v>2.8051620000000002E-5</v>
      </c>
      <c r="E702" s="31">
        <f t="shared" si="76"/>
        <v>-1483.1095425332671</v>
      </c>
      <c r="F702" s="41">
        <v>0.33</v>
      </c>
      <c r="G702" s="31">
        <f t="shared" si="77"/>
        <v>1875.6904119402989</v>
      </c>
      <c r="H702" s="31">
        <f t="shared" si="78"/>
        <v>3358.7999544735658</v>
      </c>
      <c r="I702" s="34">
        <f t="shared" si="79"/>
        <v>660</v>
      </c>
    </row>
    <row r="703" spans="2:9" x14ac:dyDescent="0.4">
      <c r="B703">
        <v>661</v>
      </c>
      <c r="C703" s="40">
        <v>70000</v>
      </c>
      <c r="D703" s="42">
        <f t="shared" ref="D703:D766" si="80">6.957*10^-9*B703+2.346*10^-5</f>
        <v>2.8058577000000003E-5</v>
      </c>
      <c r="E703" s="31">
        <f t="shared" ref="E703:E766" si="81">($J$80*B703^4+$K$80*B703^3+$L$80*B703^2+$M$80*B703+$N$80)</f>
        <v>-1501.4942885725238</v>
      </c>
      <c r="F703" s="41">
        <v>0.33</v>
      </c>
      <c r="G703" s="31">
        <f t="shared" ref="G703:G766" si="82">C703*D703*(B703-$B$62)/(1-F703)</f>
        <v>1879.0870895373139</v>
      </c>
      <c r="H703" s="31">
        <f t="shared" ref="H703:H766" si="83">IF(G703&gt;E703,G703-E703,0)</f>
        <v>3380.5813781098377</v>
      </c>
      <c r="I703" s="34">
        <f t="shared" ref="I703:I766" si="84">IF(H703&gt;0,B703)</f>
        <v>661</v>
      </c>
    </row>
    <row r="704" spans="2:9" x14ac:dyDescent="0.4">
      <c r="B704">
        <v>662</v>
      </c>
      <c r="C704" s="40">
        <v>70000</v>
      </c>
      <c r="D704" s="42">
        <f t="shared" si="80"/>
        <v>2.8065534000000004E-5</v>
      </c>
      <c r="E704" s="31">
        <f t="shared" si="81"/>
        <v>-1520.0402917634804</v>
      </c>
      <c r="F704" s="41">
        <v>0.33</v>
      </c>
      <c r="G704" s="31">
        <f t="shared" si="82"/>
        <v>1882.4852208358211</v>
      </c>
      <c r="H704" s="31">
        <f t="shared" si="83"/>
        <v>3402.5255125993017</v>
      </c>
      <c r="I704" s="34">
        <f t="shared" si="84"/>
        <v>662</v>
      </c>
    </row>
    <row r="705" spans="2:9" x14ac:dyDescent="0.4">
      <c r="B705">
        <v>663</v>
      </c>
      <c r="C705" s="40">
        <v>70000</v>
      </c>
      <c r="D705" s="42">
        <f t="shared" si="80"/>
        <v>2.8072491000000001E-5</v>
      </c>
      <c r="E705" s="31">
        <f t="shared" si="81"/>
        <v>-1538.7484406255294</v>
      </c>
      <c r="F705" s="41">
        <v>0.33</v>
      </c>
      <c r="G705" s="31">
        <f t="shared" si="82"/>
        <v>1885.8848058358212</v>
      </c>
      <c r="H705" s="31">
        <f t="shared" si="83"/>
        <v>3424.6332464613506</v>
      </c>
      <c r="I705" s="34">
        <f t="shared" si="84"/>
        <v>663</v>
      </c>
    </row>
    <row r="706" spans="2:9" x14ac:dyDescent="0.4">
      <c r="B706">
        <v>664</v>
      </c>
      <c r="C706" s="40">
        <v>70000</v>
      </c>
      <c r="D706" s="42">
        <f t="shared" si="80"/>
        <v>2.8079448000000002E-5</v>
      </c>
      <c r="E706" s="31">
        <f t="shared" si="81"/>
        <v>-1557.6196259370781</v>
      </c>
      <c r="F706" s="41">
        <v>0.33</v>
      </c>
      <c r="G706" s="31">
        <f t="shared" si="82"/>
        <v>1889.2858445373138</v>
      </c>
      <c r="H706" s="31">
        <f t="shared" si="83"/>
        <v>3446.9054704743921</v>
      </c>
      <c r="I706" s="34">
        <f t="shared" si="84"/>
        <v>664</v>
      </c>
    </row>
    <row r="707" spans="2:9" x14ac:dyDescent="0.4">
      <c r="B707">
        <v>665</v>
      </c>
      <c r="C707" s="40">
        <v>70000</v>
      </c>
      <c r="D707" s="42">
        <f t="shared" si="80"/>
        <v>2.8086405000000003E-5</v>
      </c>
      <c r="E707" s="31">
        <f t="shared" si="81"/>
        <v>-1576.6547407355413</v>
      </c>
      <c r="F707" s="41">
        <v>0.33</v>
      </c>
      <c r="G707" s="31">
        <f t="shared" si="82"/>
        <v>1892.6883369402988</v>
      </c>
      <c r="H707" s="31">
        <f t="shared" si="83"/>
        <v>3469.34307767584</v>
      </c>
      <c r="I707" s="34">
        <f t="shared" si="84"/>
        <v>665</v>
      </c>
    </row>
    <row r="708" spans="2:9" x14ac:dyDescent="0.4">
      <c r="B708">
        <v>666</v>
      </c>
      <c r="C708" s="40">
        <v>70000</v>
      </c>
      <c r="D708" s="42">
        <f t="shared" si="80"/>
        <v>2.8093362000000004E-5</v>
      </c>
      <c r="E708" s="31">
        <f t="shared" si="81"/>
        <v>-1595.8546803173738</v>
      </c>
      <c r="F708" s="41">
        <v>0.33</v>
      </c>
      <c r="G708" s="31">
        <f t="shared" si="82"/>
        <v>1896.0922830447767</v>
      </c>
      <c r="H708" s="31">
        <f t="shared" si="83"/>
        <v>3491.9469633621502</v>
      </c>
      <c r="I708" s="34">
        <f t="shared" si="84"/>
        <v>666</v>
      </c>
    </row>
    <row r="709" spans="2:9" x14ac:dyDescent="0.4">
      <c r="B709">
        <v>667</v>
      </c>
      <c r="C709" s="40">
        <v>70000</v>
      </c>
      <c r="D709" s="42">
        <f t="shared" si="80"/>
        <v>2.8100319000000005E-5</v>
      </c>
      <c r="E709" s="31">
        <f t="shared" si="81"/>
        <v>-1615.2203422380419</v>
      </c>
      <c r="F709" s="41">
        <v>0.33</v>
      </c>
      <c r="G709" s="31">
        <f t="shared" si="82"/>
        <v>1899.4976828507467</v>
      </c>
      <c r="H709" s="31">
        <f t="shared" si="83"/>
        <v>3514.7180250887886</v>
      </c>
      <c r="I709" s="34">
        <f t="shared" si="84"/>
        <v>667</v>
      </c>
    </row>
    <row r="710" spans="2:9" x14ac:dyDescent="0.4">
      <c r="B710">
        <v>668</v>
      </c>
      <c r="C710" s="40">
        <v>70000</v>
      </c>
      <c r="D710" s="42">
        <f t="shared" si="80"/>
        <v>2.8107276000000002E-5</v>
      </c>
      <c r="E710" s="31">
        <f t="shared" si="81"/>
        <v>-1634.7526263120421</v>
      </c>
      <c r="F710" s="41">
        <v>0.33</v>
      </c>
      <c r="G710" s="31">
        <f t="shared" si="82"/>
        <v>1902.9045363582095</v>
      </c>
      <c r="H710" s="31">
        <f t="shared" si="83"/>
        <v>3537.6571626702516</v>
      </c>
      <c r="I710" s="34">
        <f t="shared" si="84"/>
        <v>668</v>
      </c>
    </row>
    <row r="711" spans="2:9" x14ac:dyDescent="0.4">
      <c r="B711">
        <v>669</v>
      </c>
      <c r="C711" s="40">
        <v>70000</v>
      </c>
      <c r="D711" s="42">
        <f t="shared" si="80"/>
        <v>2.8114233000000003E-5</v>
      </c>
      <c r="E711" s="31">
        <f t="shared" si="81"/>
        <v>-1654.4524346128801</v>
      </c>
      <c r="F711" s="41">
        <v>0.33</v>
      </c>
      <c r="G711" s="31">
        <f t="shared" si="82"/>
        <v>1906.3128435671645</v>
      </c>
      <c r="H711" s="31">
        <f t="shared" si="83"/>
        <v>3560.7652781800443</v>
      </c>
      <c r="I711" s="34">
        <f t="shared" si="84"/>
        <v>669</v>
      </c>
    </row>
    <row r="712" spans="2:9" x14ac:dyDescent="0.4">
      <c r="B712">
        <v>670</v>
      </c>
      <c r="C712" s="40">
        <v>70000</v>
      </c>
      <c r="D712" s="42">
        <f t="shared" si="80"/>
        <v>2.8121190000000004E-5</v>
      </c>
      <c r="E712" s="31">
        <f t="shared" si="81"/>
        <v>-1674.3206714730852</v>
      </c>
      <c r="F712" s="41">
        <v>0.33</v>
      </c>
      <c r="G712" s="31">
        <f t="shared" si="82"/>
        <v>1909.7226044776123</v>
      </c>
      <c r="H712" s="31">
        <f t="shared" si="83"/>
        <v>3584.0432759506975</v>
      </c>
      <c r="I712" s="34">
        <f t="shared" si="84"/>
        <v>670</v>
      </c>
    </row>
    <row r="713" spans="2:9" x14ac:dyDescent="0.4">
      <c r="B713">
        <v>671</v>
      </c>
      <c r="C713" s="40">
        <v>70000</v>
      </c>
      <c r="D713" s="42">
        <f t="shared" si="80"/>
        <v>2.8128147000000001E-5</v>
      </c>
      <c r="E713" s="31">
        <f t="shared" si="81"/>
        <v>-1694.3582434842199</v>
      </c>
      <c r="F713" s="41">
        <v>0.33</v>
      </c>
      <c r="G713" s="31">
        <f t="shared" si="82"/>
        <v>1913.1338190895524</v>
      </c>
      <c r="H713" s="31">
        <f t="shared" si="83"/>
        <v>3607.4920625737723</v>
      </c>
      <c r="I713" s="34">
        <f t="shared" si="84"/>
        <v>671</v>
      </c>
    </row>
    <row r="714" spans="2:9" x14ac:dyDescent="0.4">
      <c r="B714">
        <v>672</v>
      </c>
      <c r="C714" s="40">
        <v>70000</v>
      </c>
      <c r="D714" s="42">
        <f t="shared" si="80"/>
        <v>2.8135104000000002E-5</v>
      </c>
      <c r="E714" s="31">
        <f t="shared" si="81"/>
        <v>-1714.5660594968506</v>
      </c>
      <c r="F714" s="41">
        <v>0.33</v>
      </c>
      <c r="G714" s="31">
        <f t="shared" si="82"/>
        <v>1916.5464874029853</v>
      </c>
      <c r="H714" s="31">
        <f t="shared" si="83"/>
        <v>3631.1125468998362</v>
      </c>
      <c r="I714" s="34">
        <f t="shared" si="84"/>
        <v>672</v>
      </c>
    </row>
    <row r="715" spans="2:9" x14ac:dyDescent="0.4">
      <c r="B715">
        <v>673</v>
      </c>
      <c r="C715" s="40">
        <v>70000</v>
      </c>
      <c r="D715" s="42">
        <f t="shared" si="80"/>
        <v>2.8142061000000003E-5</v>
      </c>
      <c r="E715" s="31">
        <f t="shared" si="81"/>
        <v>-1734.9450306205813</v>
      </c>
      <c r="F715" s="41">
        <v>0.33</v>
      </c>
      <c r="G715" s="31">
        <f t="shared" si="82"/>
        <v>1919.960609417911</v>
      </c>
      <c r="H715" s="31">
        <f t="shared" si="83"/>
        <v>3654.9056400384925</v>
      </c>
      <c r="I715" s="34">
        <f t="shared" si="84"/>
        <v>673</v>
      </c>
    </row>
    <row r="716" spans="2:9" x14ac:dyDescent="0.4">
      <c r="B716">
        <v>674</v>
      </c>
      <c r="C716" s="40">
        <v>70000</v>
      </c>
      <c r="D716" s="42">
        <f t="shared" si="80"/>
        <v>2.8149018000000004E-5</v>
      </c>
      <c r="E716" s="31">
        <f t="shared" si="81"/>
        <v>-1755.4960702240287</v>
      </c>
      <c r="F716" s="41">
        <v>0.33</v>
      </c>
      <c r="G716" s="31">
        <f t="shared" si="82"/>
        <v>1923.3761851343288</v>
      </c>
      <c r="H716" s="31">
        <f t="shared" si="83"/>
        <v>3678.8722553583575</v>
      </c>
      <c r="I716" s="34">
        <f t="shared" si="84"/>
        <v>674</v>
      </c>
    </row>
    <row r="717" spans="2:9" x14ac:dyDescent="0.4">
      <c r="B717">
        <v>675</v>
      </c>
      <c r="C717" s="40">
        <v>70000</v>
      </c>
      <c r="D717" s="42">
        <f t="shared" si="80"/>
        <v>2.8155975000000004E-5</v>
      </c>
      <c r="E717" s="31">
        <f t="shared" si="81"/>
        <v>-1776.2200939348243</v>
      </c>
      <c r="F717" s="41">
        <v>0.33</v>
      </c>
      <c r="G717" s="31">
        <f t="shared" si="82"/>
        <v>1926.7932145522393</v>
      </c>
      <c r="H717" s="31">
        <f t="shared" si="83"/>
        <v>3703.0133084870636</v>
      </c>
      <c r="I717" s="34">
        <f t="shared" si="84"/>
        <v>675</v>
      </c>
    </row>
    <row r="718" spans="2:9" x14ac:dyDescent="0.4">
      <c r="B718">
        <v>676</v>
      </c>
      <c r="C718" s="40">
        <v>70000</v>
      </c>
      <c r="D718" s="42">
        <f t="shared" si="80"/>
        <v>2.8162932000000002E-5</v>
      </c>
      <c r="E718" s="31">
        <f t="shared" si="81"/>
        <v>-1797.1180196396342</v>
      </c>
      <c r="F718" s="41">
        <v>0.33</v>
      </c>
      <c r="G718" s="31">
        <f t="shared" si="82"/>
        <v>1930.2116976716422</v>
      </c>
      <c r="H718" s="31">
        <f t="shared" si="83"/>
        <v>3727.3297173112765</v>
      </c>
      <c r="I718" s="34">
        <f t="shared" si="84"/>
        <v>676</v>
      </c>
    </row>
    <row r="719" spans="2:9" x14ac:dyDescent="0.4">
      <c r="B719">
        <v>677</v>
      </c>
      <c r="C719" s="40">
        <v>70000</v>
      </c>
      <c r="D719" s="42">
        <f t="shared" si="80"/>
        <v>2.8169889000000003E-5</v>
      </c>
      <c r="E719" s="31">
        <f t="shared" si="81"/>
        <v>-1818.1907674841489</v>
      </c>
      <c r="F719" s="41">
        <v>0.33</v>
      </c>
      <c r="G719" s="31">
        <f t="shared" si="82"/>
        <v>1933.6316344925378</v>
      </c>
      <c r="H719" s="31">
        <f t="shared" si="83"/>
        <v>3751.8224019766867</v>
      </c>
      <c r="I719" s="34">
        <f t="shared" si="84"/>
        <v>677</v>
      </c>
    </row>
    <row r="720" spans="2:9" x14ac:dyDescent="0.4">
      <c r="B720">
        <v>678</v>
      </c>
      <c r="C720" s="40">
        <v>70000</v>
      </c>
      <c r="D720" s="42">
        <f t="shared" si="80"/>
        <v>2.8176846000000004E-5</v>
      </c>
      <c r="E720" s="31">
        <f t="shared" si="81"/>
        <v>-1839.4392598730544</v>
      </c>
      <c r="F720" s="41">
        <v>0.33</v>
      </c>
      <c r="G720" s="31">
        <f t="shared" si="82"/>
        <v>1937.0530250149259</v>
      </c>
      <c r="H720" s="31">
        <f t="shared" si="83"/>
        <v>3776.4922848879805</v>
      </c>
      <c r="I720" s="34">
        <f t="shared" si="84"/>
        <v>678</v>
      </c>
    </row>
    <row r="721" spans="2:9" x14ac:dyDescent="0.4">
      <c r="B721">
        <v>679</v>
      </c>
      <c r="C721" s="40">
        <v>70000</v>
      </c>
      <c r="D721" s="42">
        <f t="shared" si="80"/>
        <v>2.8183803000000001E-5</v>
      </c>
      <c r="E721" s="31">
        <f t="shared" si="81"/>
        <v>-1860.8644214700869</v>
      </c>
      <c r="F721" s="41">
        <v>0.33</v>
      </c>
      <c r="G721" s="31">
        <f t="shared" si="82"/>
        <v>1940.4758692388064</v>
      </c>
      <c r="H721" s="31">
        <f t="shared" si="83"/>
        <v>3801.340290708893</v>
      </c>
      <c r="I721" s="34">
        <f t="shared" si="84"/>
        <v>679</v>
      </c>
    </row>
    <row r="722" spans="2:9" x14ac:dyDescent="0.4">
      <c r="B722">
        <v>680</v>
      </c>
      <c r="C722" s="40">
        <v>70000</v>
      </c>
      <c r="D722" s="42">
        <f t="shared" si="80"/>
        <v>2.8190760000000002E-5</v>
      </c>
      <c r="E722" s="31">
        <f t="shared" si="81"/>
        <v>-1882.467179197992</v>
      </c>
      <c r="F722" s="41">
        <v>0.33</v>
      </c>
      <c r="G722" s="31">
        <f t="shared" si="82"/>
        <v>1943.9001671641793</v>
      </c>
      <c r="H722" s="31">
        <f t="shared" si="83"/>
        <v>3826.3673463621712</v>
      </c>
      <c r="I722" s="34">
        <f t="shared" si="84"/>
        <v>680</v>
      </c>
    </row>
    <row r="723" spans="2:9" x14ac:dyDescent="0.4">
      <c r="B723">
        <v>681</v>
      </c>
      <c r="C723" s="40">
        <v>70000</v>
      </c>
      <c r="D723" s="42">
        <f t="shared" si="80"/>
        <v>2.8197717000000003E-5</v>
      </c>
      <c r="E723" s="31">
        <f t="shared" si="81"/>
        <v>-1904.2484622385298</v>
      </c>
      <c r="F723" s="41">
        <v>0.33</v>
      </c>
      <c r="G723" s="31">
        <f t="shared" si="82"/>
        <v>1947.3259187910451</v>
      </c>
      <c r="H723" s="31">
        <f t="shared" si="83"/>
        <v>3851.5743810295749</v>
      </c>
      <c r="I723" s="34">
        <f t="shared" si="84"/>
        <v>681</v>
      </c>
    </row>
    <row r="724" spans="2:9" x14ac:dyDescent="0.4">
      <c r="B724">
        <v>682</v>
      </c>
      <c r="C724" s="40">
        <v>70000</v>
      </c>
      <c r="D724" s="42">
        <f t="shared" si="80"/>
        <v>2.8204674000000003E-5</v>
      </c>
      <c r="E724" s="31">
        <f t="shared" si="81"/>
        <v>-1926.2092020324983</v>
      </c>
      <c r="F724" s="41">
        <v>0.33</v>
      </c>
      <c r="G724" s="31">
        <f t="shared" si="82"/>
        <v>1950.7531241194033</v>
      </c>
      <c r="H724" s="31">
        <f t="shared" si="83"/>
        <v>3876.9623261519018</v>
      </c>
      <c r="I724" s="34">
        <f t="shared" si="84"/>
        <v>682</v>
      </c>
    </row>
    <row r="725" spans="2:9" x14ac:dyDescent="0.4">
      <c r="B725">
        <v>683</v>
      </c>
      <c r="C725" s="40">
        <v>70000</v>
      </c>
      <c r="D725" s="42">
        <f t="shared" si="80"/>
        <v>2.8211631000000004E-5</v>
      </c>
      <c r="E725" s="31">
        <f t="shared" si="81"/>
        <v>-1948.3503322797003</v>
      </c>
      <c r="F725" s="41">
        <v>0.33</v>
      </c>
      <c r="G725" s="31">
        <f t="shared" si="82"/>
        <v>1954.1817831492542</v>
      </c>
      <c r="H725" s="31">
        <f t="shared" si="83"/>
        <v>3902.5321154289545</v>
      </c>
      <c r="I725" s="34">
        <f t="shared" si="84"/>
        <v>683</v>
      </c>
    </row>
    <row r="726" spans="2:9" x14ac:dyDescent="0.4">
      <c r="B726">
        <v>684</v>
      </c>
      <c r="C726" s="40">
        <v>70000</v>
      </c>
      <c r="D726" s="42">
        <f t="shared" si="80"/>
        <v>2.8218588000000002E-5</v>
      </c>
      <c r="E726" s="31">
        <f t="shared" si="81"/>
        <v>-1970.6727889389647</v>
      </c>
      <c r="F726" s="41">
        <v>0.33</v>
      </c>
      <c r="G726" s="31">
        <f t="shared" si="82"/>
        <v>1957.6118958805976</v>
      </c>
      <c r="H726" s="31">
        <f t="shared" si="83"/>
        <v>3928.2846848195622</v>
      </c>
      <c r="I726" s="34">
        <f t="shared" si="84"/>
        <v>684</v>
      </c>
    </row>
    <row r="727" spans="2:9" x14ac:dyDescent="0.4">
      <c r="B727">
        <v>685</v>
      </c>
      <c r="C727" s="40">
        <v>70000</v>
      </c>
      <c r="D727" s="42">
        <f t="shared" si="80"/>
        <v>2.8225545000000003E-5</v>
      </c>
      <c r="E727" s="31">
        <f t="shared" si="81"/>
        <v>-1993.177510228152</v>
      </c>
      <c r="F727" s="41">
        <v>0.33</v>
      </c>
      <c r="G727" s="31">
        <f t="shared" si="82"/>
        <v>1961.0434623134329</v>
      </c>
      <c r="H727" s="31">
        <f t="shared" si="83"/>
        <v>3954.2209725415851</v>
      </c>
      <c r="I727" s="34">
        <f t="shared" si="84"/>
        <v>685</v>
      </c>
    </row>
    <row r="728" spans="2:9" x14ac:dyDescent="0.4">
      <c r="B728">
        <v>686</v>
      </c>
      <c r="C728" s="40">
        <v>70000</v>
      </c>
      <c r="D728" s="42">
        <f t="shared" si="80"/>
        <v>2.8232502000000003E-5</v>
      </c>
      <c r="E728" s="31">
        <f t="shared" si="81"/>
        <v>-2015.8654366241315</v>
      </c>
      <c r="F728" s="41">
        <v>0.33</v>
      </c>
      <c r="G728" s="31">
        <f t="shared" si="82"/>
        <v>1964.4764824477618</v>
      </c>
      <c r="H728" s="31">
        <f t="shared" si="83"/>
        <v>3980.3419190718932</v>
      </c>
      <c r="I728" s="34">
        <f t="shared" si="84"/>
        <v>686</v>
      </c>
    </row>
    <row r="729" spans="2:9" x14ac:dyDescent="0.4">
      <c r="B729">
        <v>687</v>
      </c>
      <c r="C729" s="40">
        <v>70000</v>
      </c>
      <c r="D729" s="42">
        <f t="shared" si="80"/>
        <v>2.8239459000000001E-5</v>
      </c>
      <c r="E729" s="31">
        <f t="shared" si="81"/>
        <v>-2038.7375108627959</v>
      </c>
      <c r="F729" s="41">
        <v>0.33</v>
      </c>
      <c r="G729" s="31">
        <f t="shared" si="82"/>
        <v>1967.9109562835824</v>
      </c>
      <c r="H729" s="31">
        <f t="shared" si="83"/>
        <v>4006.6484671463786</v>
      </c>
      <c r="I729" s="34">
        <f t="shared" si="84"/>
        <v>687</v>
      </c>
    </row>
    <row r="730" spans="2:9" x14ac:dyDescent="0.4">
      <c r="B730">
        <v>688</v>
      </c>
      <c r="C730" s="40">
        <v>70000</v>
      </c>
      <c r="D730" s="42">
        <f t="shared" si="80"/>
        <v>2.8246416000000005E-5</v>
      </c>
      <c r="E730" s="31">
        <f t="shared" si="81"/>
        <v>-2061.7946779390686</v>
      </c>
      <c r="F730" s="41">
        <v>0.33</v>
      </c>
      <c r="G730" s="31">
        <f t="shared" si="82"/>
        <v>1971.3468838208962</v>
      </c>
      <c r="H730" s="31">
        <f t="shared" si="83"/>
        <v>4033.141561759965</v>
      </c>
      <c r="I730" s="34">
        <f t="shared" si="84"/>
        <v>688</v>
      </c>
    </row>
    <row r="731" spans="2:9" x14ac:dyDescent="0.4">
      <c r="B731">
        <v>689</v>
      </c>
      <c r="C731" s="40">
        <v>70000</v>
      </c>
      <c r="D731" s="42">
        <f t="shared" si="80"/>
        <v>2.8253373000000002E-5</v>
      </c>
      <c r="E731" s="31">
        <f t="shared" si="81"/>
        <v>-2085.0378851068799</v>
      </c>
      <c r="F731" s="41">
        <v>0.33</v>
      </c>
      <c r="G731" s="31">
        <f t="shared" si="82"/>
        <v>1974.7842650597017</v>
      </c>
      <c r="H731" s="31">
        <f t="shared" si="83"/>
        <v>4059.8221501665817</v>
      </c>
      <c r="I731" s="34">
        <f t="shared" si="84"/>
        <v>689</v>
      </c>
    </row>
    <row r="732" spans="2:9" x14ac:dyDescent="0.4">
      <c r="B732">
        <v>690</v>
      </c>
      <c r="C732" s="40">
        <v>70000</v>
      </c>
      <c r="D732" s="42">
        <f t="shared" si="80"/>
        <v>2.8260330000000003E-5</v>
      </c>
      <c r="E732" s="31">
        <f t="shared" si="81"/>
        <v>-2108.4680818791944</v>
      </c>
      <c r="F732" s="41">
        <v>0.33</v>
      </c>
      <c r="G732" s="31">
        <f t="shared" si="82"/>
        <v>1978.2231000000004</v>
      </c>
      <c r="H732" s="31">
        <f t="shared" si="83"/>
        <v>4086.691181879195</v>
      </c>
      <c r="I732" s="34">
        <f t="shared" si="84"/>
        <v>690</v>
      </c>
    </row>
    <row r="733" spans="2:9" x14ac:dyDescent="0.4">
      <c r="B733">
        <v>691</v>
      </c>
      <c r="C733" s="40">
        <v>70000</v>
      </c>
      <c r="D733" s="42">
        <f t="shared" si="80"/>
        <v>2.8267287000000004E-5</v>
      </c>
      <c r="E733" s="31">
        <f t="shared" si="81"/>
        <v>-2132.0862200279907</v>
      </c>
      <c r="F733" s="41">
        <v>0.33</v>
      </c>
      <c r="G733" s="31">
        <f t="shared" si="82"/>
        <v>1981.6633886417917</v>
      </c>
      <c r="H733" s="31">
        <f t="shared" si="83"/>
        <v>4113.7496086697829</v>
      </c>
      <c r="I733" s="34">
        <f t="shared" si="84"/>
        <v>691</v>
      </c>
    </row>
    <row r="734" spans="2:9" x14ac:dyDescent="0.4">
      <c r="B734">
        <v>692</v>
      </c>
      <c r="C734" s="40">
        <v>70000</v>
      </c>
      <c r="D734" s="42">
        <f t="shared" si="80"/>
        <v>2.8274244000000001E-5</v>
      </c>
      <c r="E734" s="31">
        <f t="shared" si="81"/>
        <v>-2155.8932535842655</v>
      </c>
      <c r="F734" s="41">
        <v>0.33</v>
      </c>
      <c r="G734" s="31">
        <f t="shared" si="82"/>
        <v>1985.105130985075</v>
      </c>
      <c r="H734" s="31">
        <f t="shared" si="83"/>
        <v>4140.9983845693405</v>
      </c>
      <c r="I734" s="34">
        <f t="shared" si="84"/>
        <v>692</v>
      </c>
    </row>
    <row r="735" spans="2:9" x14ac:dyDescent="0.4">
      <c r="B735">
        <v>693</v>
      </c>
      <c r="C735" s="40">
        <v>70000</v>
      </c>
      <c r="D735" s="42">
        <f t="shared" si="80"/>
        <v>2.8281201000000002E-5</v>
      </c>
      <c r="E735" s="31">
        <f t="shared" si="81"/>
        <v>-2179.8901388380436</v>
      </c>
      <c r="F735" s="41">
        <v>0.33</v>
      </c>
      <c r="G735" s="31">
        <f t="shared" si="82"/>
        <v>1988.5483270298514</v>
      </c>
      <c r="H735" s="31">
        <f t="shared" si="83"/>
        <v>4168.4384658678955</v>
      </c>
      <c r="I735" s="34">
        <f t="shared" si="84"/>
        <v>693</v>
      </c>
    </row>
    <row r="736" spans="2:9" x14ac:dyDescent="0.4">
      <c r="B736">
        <v>694</v>
      </c>
      <c r="C736" s="40">
        <v>70000</v>
      </c>
      <c r="D736" s="42">
        <f t="shared" si="80"/>
        <v>2.8288158000000003E-5</v>
      </c>
      <c r="E736" s="31">
        <f t="shared" si="81"/>
        <v>-2204.0778343383781</v>
      </c>
      <c r="F736" s="41">
        <v>0.33</v>
      </c>
      <c r="G736" s="31">
        <f t="shared" si="82"/>
        <v>1991.9929767761198</v>
      </c>
      <c r="H736" s="31">
        <f t="shared" si="83"/>
        <v>4196.0708111144977</v>
      </c>
      <c r="I736" s="34">
        <f t="shared" si="84"/>
        <v>694</v>
      </c>
    </row>
    <row r="737" spans="2:9" x14ac:dyDescent="0.4">
      <c r="B737">
        <v>695</v>
      </c>
      <c r="C737" s="40">
        <v>70000</v>
      </c>
      <c r="D737" s="42">
        <f t="shared" si="80"/>
        <v>2.8295115000000004E-5</v>
      </c>
      <c r="E737" s="31">
        <f t="shared" si="81"/>
        <v>-2228.4573008933298</v>
      </c>
      <c r="F737" s="41">
        <v>0.33</v>
      </c>
      <c r="G737" s="31">
        <f t="shared" si="82"/>
        <v>1995.4390802238809</v>
      </c>
      <c r="H737" s="31">
        <f t="shared" si="83"/>
        <v>4223.8963811172107</v>
      </c>
      <c r="I737" s="34">
        <f t="shared" si="84"/>
        <v>695</v>
      </c>
    </row>
    <row r="738" spans="2:9" x14ac:dyDescent="0.4">
      <c r="B738">
        <v>696</v>
      </c>
      <c r="C738" s="40">
        <v>70000</v>
      </c>
      <c r="D738" s="42">
        <f t="shared" si="80"/>
        <v>2.8302072000000005E-5</v>
      </c>
      <c r="E738" s="31">
        <f t="shared" si="81"/>
        <v>-2253.0295015699758</v>
      </c>
      <c r="F738" s="41">
        <v>0.33</v>
      </c>
      <c r="G738" s="31">
        <f t="shared" si="82"/>
        <v>1998.8866373731348</v>
      </c>
      <c r="H738" s="31">
        <f t="shared" si="83"/>
        <v>4251.9161389431101</v>
      </c>
      <c r="I738" s="34">
        <f t="shared" si="84"/>
        <v>696</v>
      </c>
    </row>
    <row r="739" spans="2:9" x14ac:dyDescent="0.4">
      <c r="B739">
        <v>697</v>
      </c>
      <c r="C739" s="40">
        <v>70000</v>
      </c>
      <c r="D739" s="42">
        <f t="shared" si="80"/>
        <v>2.8309029000000002E-5</v>
      </c>
      <c r="E739" s="31">
        <f t="shared" si="81"/>
        <v>-2277.7954016944382</v>
      </c>
      <c r="F739" s="41">
        <v>0.33</v>
      </c>
      <c r="G739" s="31">
        <f t="shared" si="82"/>
        <v>2002.3356482238808</v>
      </c>
      <c r="H739" s="31">
        <f t="shared" si="83"/>
        <v>4280.1310499183191</v>
      </c>
      <c r="I739" s="34">
        <f t="shared" si="84"/>
        <v>697</v>
      </c>
    </row>
    <row r="740" spans="2:9" x14ac:dyDescent="0.4">
      <c r="B740">
        <v>698</v>
      </c>
      <c r="C740" s="40">
        <v>70000</v>
      </c>
      <c r="D740" s="42">
        <f t="shared" si="80"/>
        <v>2.8315986000000003E-5</v>
      </c>
      <c r="E740" s="31">
        <f t="shared" si="81"/>
        <v>-2302.755968851835</v>
      </c>
      <c r="F740" s="41">
        <v>0.33</v>
      </c>
      <c r="G740" s="31">
        <f t="shared" si="82"/>
        <v>2005.7861127761198</v>
      </c>
      <c r="H740" s="31">
        <f t="shared" si="83"/>
        <v>4308.5420816279548</v>
      </c>
      <c r="I740" s="34">
        <f t="shared" si="84"/>
        <v>698</v>
      </c>
    </row>
    <row r="741" spans="2:9" x14ac:dyDescent="0.4">
      <c r="B741">
        <v>699</v>
      </c>
      <c r="C741" s="40">
        <v>70000</v>
      </c>
      <c r="D741" s="42">
        <f t="shared" si="80"/>
        <v>2.8322943000000004E-5</v>
      </c>
      <c r="E741" s="31">
        <f t="shared" si="81"/>
        <v>-2327.9121728863338</v>
      </c>
      <c r="F741" s="41">
        <v>0.33</v>
      </c>
      <c r="G741" s="31">
        <f t="shared" si="82"/>
        <v>2009.2380310298511</v>
      </c>
      <c r="H741" s="31">
        <f t="shared" si="83"/>
        <v>4337.1502039161851</v>
      </c>
      <c r="I741" s="34">
        <f t="shared" si="84"/>
        <v>699</v>
      </c>
    </row>
    <row r="742" spans="2:9" x14ac:dyDescent="0.4">
      <c r="B742">
        <v>700</v>
      </c>
      <c r="C742" s="40">
        <v>70000</v>
      </c>
      <c r="D742" s="42">
        <f t="shared" si="80"/>
        <v>2.8329900000000001E-5</v>
      </c>
      <c r="E742" s="31">
        <f t="shared" si="81"/>
        <v>-2353.2649859010885</v>
      </c>
      <c r="F742" s="41">
        <v>0.33</v>
      </c>
      <c r="G742" s="31">
        <f t="shared" si="82"/>
        <v>2012.6914029850748</v>
      </c>
      <c r="H742" s="31">
        <f t="shared" si="83"/>
        <v>4365.956388886163</v>
      </c>
      <c r="I742" s="34">
        <f t="shared" si="84"/>
        <v>700</v>
      </c>
    </row>
    <row r="743" spans="2:9" x14ac:dyDescent="0.4">
      <c r="B743">
        <v>701</v>
      </c>
      <c r="C743" s="40">
        <v>70000</v>
      </c>
      <c r="D743" s="42">
        <f t="shared" si="80"/>
        <v>2.8336857000000002E-5</v>
      </c>
      <c r="E743" s="31">
        <f t="shared" si="81"/>
        <v>-2378.8153822582981</v>
      </c>
      <c r="F743" s="41">
        <v>0.33</v>
      </c>
      <c r="G743" s="31">
        <f t="shared" si="82"/>
        <v>2016.1462286417916</v>
      </c>
      <c r="H743" s="31">
        <f t="shared" si="83"/>
        <v>4394.9616109000899</v>
      </c>
      <c r="I743" s="34">
        <f t="shared" si="84"/>
        <v>701</v>
      </c>
    </row>
    <row r="744" spans="2:9" x14ac:dyDescent="0.4">
      <c r="B744">
        <v>702</v>
      </c>
      <c r="C744" s="40">
        <v>70000</v>
      </c>
      <c r="D744" s="42">
        <f t="shared" si="80"/>
        <v>2.8343814000000003E-5</v>
      </c>
      <c r="E744" s="31">
        <f t="shared" si="81"/>
        <v>-2404.5643385791832</v>
      </c>
      <c r="F744" s="41">
        <v>0.33</v>
      </c>
      <c r="G744" s="31">
        <f t="shared" si="82"/>
        <v>2019.6025080000004</v>
      </c>
      <c r="H744" s="31">
        <f t="shared" si="83"/>
        <v>4424.1668465791836</v>
      </c>
      <c r="I744" s="34">
        <f t="shared" si="84"/>
        <v>702</v>
      </c>
    </row>
    <row r="745" spans="2:9" x14ac:dyDescent="0.4">
      <c r="B745">
        <v>703</v>
      </c>
      <c r="C745" s="40">
        <v>70000</v>
      </c>
      <c r="D745" s="42">
        <f t="shared" si="80"/>
        <v>2.8350771000000004E-5</v>
      </c>
      <c r="E745" s="31">
        <f t="shared" si="81"/>
        <v>-2430.5128337439746</v>
      </c>
      <c r="F745" s="41">
        <v>0.33</v>
      </c>
      <c r="G745" s="31">
        <f t="shared" si="82"/>
        <v>2023.0602410597021</v>
      </c>
      <c r="H745" s="31">
        <f t="shared" si="83"/>
        <v>4453.5730748036767</v>
      </c>
      <c r="I745" s="34">
        <f t="shared" si="84"/>
        <v>703</v>
      </c>
    </row>
    <row r="746" spans="2:9" x14ac:dyDescent="0.4">
      <c r="B746">
        <v>704</v>
      </c>
      <c r="C746" s="40">
        <v>70000</v>
      </c>
      <c r="D746" s="42">
        <f t="shared" si="80"/>
        <v>2.8357728000000005E-5</v>
      </c>
      <c r="E746" s="31">
        <f t="shared" si="81"/>
        <v>-2456.6618488919275</v>
      </c>
      <c r="F746" s="41">
        <v>0.33</v>
      </c>
      <c r="G746" s="31">
        <f t="shared" si="82"/>
        <v>2026.5194278208962</v>
      </c>
      <c r="H746" s="31">
        <f t="shared" si="83"/>
        <v>4483.181276712824</v>
      </c>
      <c r="I746" s="34">
        <f t="shared" si="84"/>
        <v>704</v>
      </c>
    </row>
    <row r="747" spans="2:9" x14ac:dyDescent="0.4">
      <c r="B747">
        <v>705</v>
      </c>
      <c r="C747" s="40">
        <v>70000</v>
      </c>
      <c r="D747" s="42">
        <f t="shared" si="80"/>
        <v>2.8364685000000002E-5</v>
      </c>
      <c r="E747" s="31">
        <f t="shared" si="81"/>
        <v>-2483.0123674213341</v>
      </c>
      <c r="F747" s="41">
        <v>0.33</v>
      </c>
      <c r="G747" s="31">
        <f t="shared" si="82"/>
        <v>2029.9800682835826</v>
      </c>
      <c r="H747" s="31">
        <f t="shared" si="83"/>
        <v>4512.9924357049167</v>
      </c>
      <c r="I747" s="34">
        <f t="shared" si="84"/>
        <v>705</v>
      </c>
    </row>
    <row r="748" spans="2:9" x14ac:dyDescent="0.4">
      <c r="B748">
        <v>706</v>
      </c>
      <c r="C748" s="40">
        <v>70000</v>
      </c>
      <c r="D748" s="42">
        <f t="shared" si="80"/>
        <v>2.8371642000000003E-5</v>
      </c>
      <c r="E748" s="31">
        <f t="shared" si="81"/>
        <v>-2509.5653749894773</v>
      </c>
      <c r="F748" s="41">
        <v>0.33</v>
      </c>
      <c r="G748" s="31">
        <f t="shared" si="82"/>
        <v>2033.4421624477618</v>
      </c>
      <c r="H748" s="31">
        <f t="shared" si="83"/>
        <v>4543.0075374372391</v>
      </c>
      <c r="I748" s="34">
        <f t="shared" si="84"/>
        <v>706</v>
      </c>
    </row>
    <row r="749" spans="2:9" x14ac:dyDescent="0.4">
      <c r="B749">
        <v>707</v>
      </c>
      <c r="C749" s="40">
        <v>70000</v>
      </c>
      <c r="D749" s="42">
        <f t="shared" si="80"/>
        <v>2.8378599000000004E-5</v>
      </c>
      <c r="E749" s="31">
        <f t="shared" si="81"/>
        <v>-2536.3218595126941</v>
      </c>
      <c r="F749" s="41">
        <v>0.33</v>
      </c>
      <c r="G749" s="31">
        <f t="shared" si="82"/>
        <v>2036.9057103134332</v>
      </c>
      <c r="H749" s="31">
        <f t="shared" si="83"/>
        <v>4573.2275698261274</v>
      </c>
      <c r="I749" s="34">
        <f t="shared" si="84"/>
        <v>707</v>
      </c>
    </row>
    <row r="750" spans="2:9" x14ac:dyDescent="0.4">
      <c r="B750">
        <v>708</v>
      </c>
      <c r="C750" s="40">
        <v>70000</v>
      </c>
      <c r="D750" s="42">
        <f t="shared" si="80"/>
        <v>2.8385556000000001E-5</v>
      </c>
      <c r="E750" s="31">
        <f t="shared" si="81"/>
        <v>-2563.2828111663102</v>
      </c>
      <c r="F750" s="41">
        <v>0.33</v>
      </c>
      <c r="G750" s="31">
        <f t="shared" si="82"/>
        <v>2040.3707118805974</v>
      </c>
      <c r="H750" s="31">
        <f t="shared" si="83"/>
        <v>4603.6535230469071</v>
      </c>
      <c r="I750" s="34">
        <f t="shared" si="84"/>
        <v>708</v>
      </c>
    </row>
    <row r="751" spans="2:9" x14ac:dyDescent="0.4">
      <c r="B751">
        <v>709</v>
      </c>
      <c r="C751" s="40">
        <v>70000</v>
      </c>
      <c r="D751" s="42">
        <f t="shared" si="80"/>
        <v>2.8392513000000002E-5</v>
      </c>
      <c r="E751" s="31">
        <f t="shared" si="81"/>
        <v>-2590.4492223847083</v>
      </c>
      <c r="F751" s="41">
        <v>0.33</v>
      </c>
      <c r="G751" s="31">
        <f t="shared" si="82"/>
        <v>2043.8371671492539</v>
      </c>
      <c r="H751" s="31">
        <f t="shared" si="83"/>
        <v>4634.2863895339624</v>
      </c>
      <c r="I751" s="34">
        <f t="shared" si="84"/>
        <v>709</v>
      </c>
    </row>
    <row r="752" spans="2:9" x14ac:dyDescent="0.4">
      <c r="B752">
        <v>710</v>
      </c>
      <c r="C752" s="40">
        <v>70000</v>
      </c>
      <c r="D752" s="42">
        <f t="shared" si="80"/>
        <v>2.8399470000000003E-5</v>
      </c>
      <c r="E752" s="31">
        <f t="shared" si="81"/>
        <v>-2617.8220878612533</v>
      </c>
      <c r="F752" s="41">
        <v>0.33</v>
      </c>
      <c r="G752" s="31">
        <f t="shared" si="82"/>
        <v>2047.3050761194031</v>
      </c>
      <c r="H752" s="31">
        <f t="shared" si="83"/>
        <v>4665.1271639806564</v>
      </c>
      <c r="I752" s="34">
        <f t="shared" si="84"/>
        <v>710</v>
      </c>
    </row>
    <row r="753" spans="2:9" x14ac:dyDescent="0.4">
      <c r="B753">
        <v>711</v>
      </c>
      <c r="C753" s="40">
        <v>70000</v>
      </c>
      <c r="D753" s="42">
        <f t="shared" si="80"/>
        <v>2.8406427000000004E-5</v>
      </c>
      <c r="E753" s="31">
        <f t="shared" si="81"/>
        <v>-2645.4024045483739</v>
      </c>
      <c r="F753" s="41">
        <v>0.33</v>
      </c>
      <c r="G753" s="31">
        <f t="shared" si="82"/>
        <v>2050.7744387910452</v>
      </c>
      <c r="H753" s="31">
        <f t="shared" si="83"/>
        <v>4696.1768433394191</v>
      </c>
      <c r="I753" s="34">
        <f t="shared" si="84"/>
        <v>711</v>
      </c>
    </row>
    <row r="754" spans="2:9" x14ac:dyDescent="0.4">
      <c r="B754">
        <v>712</v>
      </c>
      <c r="C754" s="40">
        <v>70000</v>
      </c>
      <c r="D754" s="42">
        <f t="shared" si="80"/>
        <v>2.8413384000000004E-5</v>
      </c>
      <c r="E754" s="31">
        <f t="shared" si="81"/>
        <v>-2673.19117165748</v>
      </c>
      <c r="F754" s="41">
        <v>0.33</v>
      </c>
      <c r="G754" s="31">
        <f t="shared" si="82"/>
        <v>2054.2452551641795</v>
      </c>
      <c r="H754" s="31">
        <f t="shared" si="83"/>
        <v>4727.4364268216596</v>
      </c>
      <c r="I754" s="34">
        <f t="shared" si="84"/>
        <v>712</v>
      </c>
    </row>
    <row r="755" spans="2:9" x14ac:dyDescent="0.4">
      <c r="B755">
        <v>713</v>
      </c>
      <c r="C755" s="40">
        <v>70000</v>
      </c>
      <c r="D755" s="42">
        <f t="shared" si="80"/>
        <v>2.8420341000000002E-5</v>
      </c>
      <c r="E755" s="31">
        <f t="shared" si="81"/>
        <v>-2701.1893906590249</v>
      </c>
      <c r="F755" s="41">
        <v>0.33</v>
      </c>
      <c r="G755" s="31">
        <f t="shared" si="82"/>
        <v>2057.7175252388065</v>
      </c>
      <c r="H755" s="31">
        <f t="shared" si="83"/>
        <v>4758.9069158978309</v>
      </c>
      <c r="I755" s="34">
        <f t="shared" si="84"/>
        <v>713</v>
      </c>
    </row>
    <row r="756" spans="2:9" x14ac:dyDescent="0.4">
      <c r="B756">
        <v>714</v>
      </c>
      <c r="C756" s="40">
        <v>70000</v>
      </c>
      <c r="D756" s="42">
        <f t="shared" si="80"/>
        <v>2.8427298000000003E-5</v>
      </c>
      <c r="E756" s="31">
        <f t="shared" si="81"/>
        <v>-2729.3980652824894</v>
      </c>
      <c r="F756" s="41">
        <v>0.33</v>
      </c>
      <c r="G756" s="31">
        <f t="shared" si="82"/>
        <v>2061.1912490149257</v>
      </c>
      <c r="H756" s="31">
        <f t="shared" si="83"/>
        <v>4790.5893142974146</v>
      </c>
      <c r="I756" s="34">
        <f t="shared" si="84"/>
        <v>714</v>
      </c>
    </row>
    <row r="757" spans="2:9" x14ac:dyDescent="0.4">
      <c r="B757">
        <v>715</v>
      </c>
      <c r="C757" s="40">
        <v>70000</v>
      </c>
      <c r="D757" s="42">
        <f t="shared" si="80"/>
        <v>2.8434255000000003E-5</v>
      </c>
      <c r="E757" s="31">
        <f t="shared" si="81"/>
        <v>-2757.8182015163552</v>
      </c>
      <c r="F757" s="41">
        <v>0.33</v>
      </c>
      <c r="G757" s="31">
        <f t="shared" si="82"/>
        <v>2064.6664264925375</v>
      </c>
      <c r="H757" s="31">
        <f t="shared" si="83"/>
        <v>4822.4846280088932</v>
      </c>
      <c r="I757" s="34">
        <f t="shared" si="84"/>
        <v>715</v>
      </c>
    </row>
    <row r="758" spans="2:9" x14ac:dyDescent="0.4">
      <c r="B758">
        <v>716</v>
      </c>
      <c r="C758" s="40">
        <v>70000</v>
      </c>
      <c r="D758" s="42">
        <f t="shared" si="80"/>
        <v>2.8441212000000001E-5</v>
      </c>
      <c r="E758" s="31">
        <f t="shared" si="81"/>
        <v>-2786.4508076081383</v>
      </c>
      <c r="F758" s="41">
        <v>0.33</v>
      </c>
      <c r="G758" s="31">
        <f t="shared" si="82"/>
        <v>2068.1430576716421</v>
      </c>
      <c r="H758" s="31">
        <f t="shared" si="83"/>
        <v>4854.5938652797804</v>
      </c>
      <c r="I758" s="34">
        <f t="shared" si="84"/>
        <v>716</v>
      </c>
    </row>
    <row r="759" spans="2:9" x14ac:dyDescent="0.4">
      <c r="B759">
        <v>717</v>
      </c>
      <c r="C759" s="40">
        <v>70000</v>
      </c>
      <c r="D759" s="42">
        <f t="shared" si="80"/>
        <v>2.8448169000000002E-5</v>
      </c>
      <c r="E759" s="31">
        <f t="shared" si="81"/>
        <v>-2815.2968940643764</v>
      </c>
      <c r="F759" s="41">
        <v>0.33</v>
      </c>
      <c r="G759" s="31">
        <f t="shared" si="82"/>
        <v>2071.6211425522392</v>
      </c>
      <c r="H759" s="31">
        <f t="shared" si="83"/>
        <v>4886.9180366166156</v>
      </c>
      <c r="I759" s="34">
        <f t="shared" si="84"/>
        <v>717</v>
      </c>
    </row>
    <row r="760" spans="2:9" x14ac:dyDescent="0.4">
      <c r="B760">
        <v>718</v>
      </c>
      <c r="C760" s="40">
        <v>70000</v>
      </c>
      <c r="D760" s="42">
        <f t="shared" si="80"/>
        <v>2.8455126000000003E-5</v>
      </c>
      <c r="E760" s="31">
        <f t="shared" si="81"/>
        <v>-2844.3574736506243</v>
      </c>
      <c r="F760" s="41">
        <v>0.33</v>
      </c>
      <c r="G760" s="31">
        <f t="shared" si="82"/>
        <v>2075.1006811343291</v>
      </c>
      <c r="H760" s="31">
        <f t="shared" si="83"/>
        <v>4919.4581547849539</v>
      </c>
      <c r="I760" s="34">
        <f t="shared" si="84"/>
        <v>718</v>
      </c>
    </row>
    <row r="761" spans="2:9" x14ac:dyDescent="0.4">
      <c r="B761">
        <v>719</v>
      </c>
      <c r="C761" s="40">
        <v>70000</v>
      </c>
      <c r="D761" s="42">
        <f t="shared" si="80"/>
        <v>2.8462083000000003E-5</v>
      </c>
      <c r="E761" s="31">
        <f t="shared" si="81"/>
        <v>-2873.6335613914544</v>
      </c>
      <c r="F761" s="41">
        <v>0.33</v>
      </c>
      <c r="G761" s="31">
        <f t="shared" si="82"/>
        <v>2078.5816734179111</v>
      </c>
      <c r="H761" s="31">
        <f t="shared" si="83"/>
        <v>4952.2152348093659</v>
      </c>
      <c r="I761" s="34">
        <f t="shared" si="84"/>
        <v>719</v>
      </c>
    </row>
    <row r="762" spans="2:9" x14ac:dyDescent="0.4">
      <c r="B762">
        <v>720</v>
      </c>
      <c r="C762" s="40">
        <v>70000</v>
      </c>
      <c r="D762" s="42">
        <f t="shared" si="80"/>
        <v>2.8469040000000004E-5</v>
      </c>
      <c r="E762" s="31">
        <f t="shared" si="81"/>
        <v>-2903.1261745704646</v>
      </c>
      <c r="F762" s="41">
        <v>0.33</v>
      </c>
      <c r="G762" s="31">
        <f t="shared" si="82"/>
        <v>2082.0641194029854</v>
      </c>
      <c r="H762" s="31">
        <f t="shared" si="83"/>
        <v>4985.19029397345</v>
      </c>
      <c r="I762" s="34">
        <f t="shared" si="84"/>
        <v>720</v>
      </c>
    </row>
    <row r="763" spans="2:9" x14ac:dyDescent="0.4">
      <c r="B763">
        <v>721</v>
      </c>
      <c r="C763" s="40">
        <v>70000</v>
      </c>
      <c r="D763" s="42">
        <f t="shared" si="80"/>
        <v>2.8475997000000002E-5</v>
      </c>
      <c r="E763" s="31">
        <f t="shared" si="81"/>
        <v>-2932.8363327302877</v>
      </c>
      <c r="F763" s="41">
        <v>0.33</v>
      </c>
      <c r="G763" s="31">
        <f t="shared" si="82"/>
        <v>2085.5480190895528</v>
      </c>
      <c r="H763" s="31">
        <f t="shared" si="83"/>
        <v>5018.384351819841</v>
      </c>
      <c r="I763" s="34">
        <f t="shared" si="84"/>
        <v>721</v>
      </c>
    </row>
    <row r="764" spans="2:9" x14ac:dyDescent="0.4">
      <c r="B764">
        <v>722</v>
      </c>
      <c r="C764" s="40">
        <v>70000</v>
      </c>
      <c r="D764" s="42">
        <f t="shared" si="80"/>
        <v>2.8482954000000002E-5</v>
      </c>
      <c r="E764" s="31">
        <f t="shared" si="81"/>
        <v>-2962.7650576725559</v>
      </c>
      <c r="F764" s="41">
        <v>0.33</v>
      </c>
      <c r="G764" s="31">
        <f t="shared" si="82"/>
        <v>2089.0333724776124</v>
      </c>
      <c r="H764" s="31">
        <f t="shared" si="83"/>
        <v>5051.7984301501683</v>
      </c>
      <c r="I764" s="34">
        <f t="shared" si="84"/>
        <v>722</v>
      </c>
    </row>
    <row r="765" spans="2:9" x14ac:dyDescent="0.4">
      <c r="B765">
        <v>723</v>
      </c>
      <c r="C765" s="40">
        <v>70000</v>
      </c>
      <c r="D765" s="42">
        <f t="shared" si="80"/>
        <v>2.8489911000000003E-5</v>
      </c>
      <c r="E765" s="31">
        <f t="shared" si="81"/>
        <v>-2992.9133734579264</v>
      </c>
      <c r="F765" s="41">
        <v>0.33</v>
      </c>
      <c r="G765" s="31">
        <f t="shared" si="82"/>
        <v>2092.5201795671646</v>
      </c>
      <c r="H765" s="31">
        <f t="shared" si="83"/>
        <v>5085.433553025091</v>
      </c>
      <c r="I765" s="34">
        <f t="shared" si="84"/>
        <v>723</v>
      </c>
    </row>
    <row r="766" spans="2:9" x14ac:dyDescent="0.4">
      <c r="B766">
        <v>724</v>
      </c>
      <c r="C766" s="40">
        <v>70000</v>
      </c>
      <c r="D766" s="42">
        <f t="shared" si="80"/>
        <v>2.8496868000000004E-5</v>
      </c>
      <c r="E766" s="31">
        <f t="shared" si="81"/>
        <v>-3023.2823064060876</v>
      </c>
      <c r="F766" s="41">
        <v>0.33</v>
      </c>
      <c r="G766" s="31">
        <f t="shared" si="82"/>
        <v>2096.0084403582096</v>
      </c>
      <c r="H766" s="31">
        <f t="shared" si="83"/>
        <v>5119.2907467642972</v>
      </c>
      <c r="I766" s="34">
        <f t="shared" si="84"/>
        <v>724</v>
      </c>
    </row>
    <row r="767" spans="2:9" x14ac:dyDescent="0.4">
      <c r="B767">
        <v>725</v>
      </c>
      <c r="C767" s="40">
        <v>70000</v>
      </c>
      <c r="D767" s="42">
        <f t="shared" ref="D767:D830" si="85">6.957*10^-9*B767+2.346*10^-5</f>
        <v>2.8503825000000005E-5</v>
      </c>
      <c r="E767" s="31">
        <f t="shared" ref="E767:E830" si="86">($J$80*B767^4+$K$80*B767^3+$L$80*B767^2+$M$80*B767+$N$80)</f>
        <v>-3053.8728850957509</v>
      </c>
      <c r="F767" s="41">
        <v>0.33</v>
      </c>
      <c r="G767" s="31">
        <f t="shared" ref="G767:G830" si="87">C767*D767*(B767-$B$62)/(1-F767)</f>
        <v>2099.4981548507467</v>
      </c>
      <c r="H767" s="31">
        <f t="shared" ref="H767:H830" si="88">IF(G767&gt;E767,G767-E767,0)</f>
        <v>5153.3710399464981</v>
      </c>
      <c r="I767" s="34">
        <f t="shared" ref="I767:I830" si="89">IF(H767&gt;0,B767)</f>
        <v>725</v>
      </c>
    </row>
    <row r="768" spans="2:9" x14ac:dyDescent="0.4">
      <c r="B768">
        <v>726</v>
      </c>
      <c r="C768" s="40">
        <v>70000</v>
      </c>
      <c r="D768" s="42">
        <f t="shared" si="85"/>
        <v>2.8510782000000002E-5</v>
      </c>
      <c r="E768" s="31">
        <f t="shared" si="86"/>
        <v>-3084.6861403646362</v>
      </c>
      <c r="F768" s="41">
        <v>0.33</v>
      </c>
      <c r="G768" s="31">
        <f t="shared" si="87"/>
        <v>2102.9893230447765</v>
      </c>
      <c r="H768" s="31">
        <f t="shared" si="88"/>
        <v>5187.6754634094123</v>
      </c>
      <c r="I768" s="34">
        <f t="shared" si="89"/>
        <v>726</v>
      </c>
    </row>
    <row r="769" spans="2:9" x14ac:dyDescent="0.4">
      <c r="B769">
        <v>727</v>
      </c>
      <c r="C769" s="40">
        <v>70000</v>
      </c>
      <c r="D769" s="42">
        <f t="shared" si="85"/>
        <v>2.8517739000000003E-5</v>
      </c>
      <c r="E769" s="31">
        <f t="shared" si="86"/>
        <v>-3115.7231053094924</v>
      </c>
      <c r="F769" s="41">
        <v>0.33</v>
      </c>
      <c r="G769" s="31">
        <f t="shared" si="87"/>
        <v>2106.4819449402989</v>
      </c>
      <c r="H769" s="31">
        <f t="shared" si="88"/>
        <v>5222.2050502497914</v>
      </c>
      <c r="I769" s="34">
        <f t="shared" si="89"/>
        <v>727</v>
      </c>
    </row>
    <row r="770" spans="2:9" x14ac:dyDescent="0.4">
      <c r="B770">
        <v>728</v>
      </c>
      <c r="C770" s="40">
        <v>70000</v>
      </c>
      <c r="D770" s="42">
        <f t="shared" si="85"/>
        <v>2.8524696000000004E-5</v>
      </c>
      <c r="E770" s="31">
        <f t="shared" si="86"/>
        <v>-3146.9848152860859</v>
      </c>
      <c r="F770" s="41">
        <v>0.33</v>
      </c>
      <c r="G770" s="31">
        <f t="shared" si="87"/>
        <v>2109.9760205373141</v>
      </c>
      <c r="H770" s="31">
        <f t="shared" si="88"/>
        <v>5256.9608358234</v>
      </c>
      <c r="I770" s="34">
        <f t="shared" si="89"/>
        <v>728</v>
      </c>
    </row>
    <row r="771" spans="2:9" x14ac:dyDescent="0.4">
      <c r="B771">
        <v>729</v>
      </c>
      <c r="C771" s="40">
        <v>70000</v>
      </c>
      <c r="D771" s="42">
        <f t="shared" si="85"/>
        <v>2.8531653000000001E-5</v>
      </c>
      <c r="E771" s="31">
        <f t="shared" si="86"/>
        <v>-3178.4723079092146</v>
      </c>
      <c r="F771" s="41">
        <v>0.33</v>
      </c>
      <c r="G771" s="31">
        <f t="shared" si="87"/>
        <v>2113.471549835821</v>
      </c>
      <c r="H771" s="31">
        <f t="shared" si="88"/>
        <v>5291.9438577450355</v>
      </c>
      <c r="I771" s="34">
        <f t="shared" si="89"/>
        <v>729</v>
      </c>
    </row>
    <row r="772" spans="2:9" x14ac:dyDescent="0.4">
      <c r="B772">
        <v>730</v>
      </c>
      <c r="C772" s="40">
        <v>70000</v>
      </c>
      <c r="D772" s="42">
        <f t="shared" si="85"/>
        <v>2.8538610000000002E-5</v>
      </c>
      <c r="E772" s="31">
        <f t="shared" si="86"/>
        <v>-3210.1866230526771</v>
      </c>
      <c r="F772" s="41">
        <v>0.33</v>
      </c>
      <c r="G772" s="31">
        <f t="shared" si="87"/>
        <v>2116.968532835821</v>
      </c>
      <c r="H772" s="31">
        <f t="shared" si="88"/>
        <v>5327.1551558884985</v>
      </c>
      <c r="I772" s="34">
        <f t="shared" si="89"/>
        <v>730</v>
      </c>
    </row>
    <row r="773" spans="2:9" x14ac:dyDescent="0.4">
      <c r="B773">
        <v>731</v>
      </c>
      <c r="C773" s="40">
        <v>70000</v>
      </c>
      <c r="D773" s="42">
        <f t="shared" si="85"/>
        <v>2.8545567000000003E-5</v>
      </c>
      <c r="E773" s="31">
        <f t="shared" si="86"/>
        <v>-3242.1288028493245</v>
      </c>
      <c r="F773" s="41">
        <v>0.33</v>
      </c>
      <c r="G773" s="31">
        <f t="shared" si="87"/>
        <v>2120.4669695373136</v>
      </c>
      <c r="H773" s="31">
        <f t="shared" si="88"/>
        <v>5362.5957723866377</v>
      </c>
      <c r="I773" s="34">
        <f t="shared" si="89"/>
        <v>731</v>
      </c>
    </row>
    <row r="774" spans="2:9" x14ac:dyDescent="0.4">
      <c r="B774">
        <v>732</v>
      </c>
      <c r="C774" s="40">
        <v>70000</v>
      </c>
      <c r="D774" s="42">
        <f t="shared" si="85"/>
        <v>2.8552524000000004E-5</v>
      </c>
      <c r="E774" s="31">
        <f t="shared" si="86"/>
        <v>-3274.2998916910005</v>
      </c>
      <c r="F774" s="41">
        <v>0.33</v>
      </c>
      <c r="G774" s="31">
        <f t="shared" si="87"/>
        <v>2123.9668599402989</v>
      </c>
      <c r="H774" s="31">
        <f t="shared" si="88"/>
        <v>5398.2667516312995</v>
      </c>
      <c r="I774" s="34">
        <f t="shared" si="89"/>
        <v>732</v>
      </c>
    </row>
    <row r="775" spans="2:9" x14ac:dyDescent="0.4">
      <c r="B775">
        <v>733</v>
      </c>
      <c r="C775" s="40">
        <v>70000</v>
      </c>
      <c r="D775" s="42">
        <f t="shared" si="85"/>
        <v>2.8559481000000005E-5</v>
      </c>
      <c r="E775" s="31">
        <f t="shared" si="86"/>
        <v>-3306.7009362285808</v>
      </c>
      <c r="F775" s="41">
        <v>0.33</v>
      </c>
      <c r="G775" s="31">
        <f t="shared" si="87"/>
        <v>2127.4682040447769</v>
      </c>
      <c r="H775" s="31">
        <f t="shared" si="88"/>
        <v>5434.1691402733577</v>
      </c>
      <c r="I775" s="34">
        <f t="shared" si="89"/>
        <v>733</v>
      </c>
    </row>
    <row r="776" spans="2:9" x14ac:dyDescent="0.4">
      <c r="B776">
        <v>734</v>
      </c>
      <c r="C776" s="40">
        <v>70000</v>
      </c>
      <c r="D776" s="42">
        <f t="shared" si="85"/>
        <v>2.8566438000000002E-5</v>
      </c>
      <c r="E776" s="31">
        <f t="shared" si="86"/>
        <v>-3339.3329853719652</v>
      </c>
      <c r="F776" s="41">
        <v>0.33</v>
      </c>
      <c r="G776" s="31">
        <f t="shared" si="87"/>
        <v>2130.9710018507467</v>
      </c>
      <c r="H776" s="31">
        <f t="shared" si="88"/>
        <v>5470.3039872227118</v>
      </c>
      <c r="I776" s="34">
        <f t="shared" si="89"/>
        <v>734</v>
      </c>
    </row>
    <row r="777" spans="2:9" x14ac:dyDescent="0.4">
      <c r="B777">
        <v>735</v>
      </c>
      <c r="C777" s="40">
        <v>70000</v>
      </c>
      <c r="D777" s="42">
        <f t="shared" si="85"/>
        <v>2.8573395000000003E-5</v>
      </c>
      <c r="E777" s="31">
        <f t="shared" si="86"/>
        <v>-3372.1970902900689</v>
      </c>
      <c r="F777" s="41">
        <v>0.33</v>
      </c>
      <c r="G777" s="31">
        <f t="shared" si="87"/>
        <v>2134.4752533582096</v>
      </c>
      <c r="H777" s="31">
        <f t="shared" si="88"/>
        <v>5506.6723436482789</v>
      </c>
      <c r="I777" s="34">
        <f t="shared" si="89"/>
        <v>735</v>
      </c>
    </row>
    <row r="778" spans="2:9" x14ac:dyDescent="0.4">
      <c r="B778">
        <v>736</v>
      </c>
      <c r="C778" s="40">
        <v>70000</v>
      </c>
      <c r="D778" s="42">
        <f t="shared" si="85"/>
        <v>2.8580352000000004E-5</v>
      </c>
      <c r="E778" s="31">
        <f t="shared" si="86"/>
        <v>-3405.294304410827</v>
      </c>
      <c r="F778" s="41">
        <v>0.33</v>
      </c>
      <c r="G778" s="31">
        <f t="shared" si="87"/>
        <v>2137.9809585671646</v>
      </c>
      <c r="H778" s="31">
        <f t="shared" si="88"/>
        <v>5543.2752629779916</v>
      </c>
      <c r="I778" s="34">
        <f t="shared" si="89"/>
        <v>736</v>
      </c>
    </row>
    <row r="779" spans="2:9" x14ac:dyDescent="0.4">
      <c r="B779">
        <v>737</v>
      </c>
      <c r="C779" s="40">
        <v>70000</v>
      </c>
      <c r="D779" s="42">
        <f t="shared" si="85"/>
        <v>2.8587309000000001E-5</v>
      </c>
      <c r="E779" s="31">
        <f t="shared" si="86"/>
        <v>-3438.6256834212177</v>
      </c>
      <c r="F779" s="41">
        <v>0.33</v>
      </c>
      <c r="G779" s="31">
        <f t="shared" si="87"/>
        <v>2141.4881174776119</v>
      </c>
      <c r="H779" s="31">
        <f t="shared" si="88"/>
        <v>5580.1138008988291</v>
      </c>
      <c r="I779" s="34">
        <f t="shared" si="89"/>
        <v>737</v>
      </c>
    </row>
    <row r="780" spans="2:9" x14ac:dyDescent="0.4">
      <c r="B780">
        <v>738</v>
      </c>
      <c r="C780" s="40">
        <v>70000</v>
      </c>
      <c r="D780" s="42">
        <f t="shared" si="85"/>
        <v>2.8594266000000002E-5</v>
      </c>
      <c r="E780" s="31">
        <f t="shared" si="86"/>
        <v>-3472.1922852672042</v>
      </c>
      <c r="F780" s="41">
        <v>0.33</v>
      </c>
      <c r="G780" s="31">
        <f t="shared" si="87"/>
        <v>2144.9967300895528</v>
      </c>
      <c r="H780" s="31">
        <f t="shared" si="88"/>
        <v>5617.1890153567565</v>
      </c>
      <c r="I780" s="34">
        <f t="shared" si="89"/>
        <v>738</v>
      </c>
    </row>
    <row r="781" spans="2:9" x14ac:dyDescent="0.4">
      <c r="B781">
        <v>739</v>
      </c>
      <c r="C781" s="40">
        <v>70000</v>
      </c>
      <c r="D781" s="42">
        <f t="shared" si="85"/>
        <v>2.8601223000000003E-5</v>
      </c>
      <c r="E781" s="31">
        <f t="shared" si="86"/>
        <v>-3505.995170153803</v>
      </c>
      <c r="F781" s="41">
        <v>0.33</v>
      </c>
      <c r="G781" s="31">
        <f t="shared" si="87"/>
        <v>2148.5067964029859</v>
      </c>
      <c r="H781" s="31">
        <f t="shared" si="88"/>
        <v>5654.5019665567888</v>
      </c>
      <c r="I781" s="34">
        <f t="shared" si="89"/>
        <v>739</v>
      </c>
    </row>
    <row r="782" spans="2:9" x14ac:dyDescent="0.4">
      <c r="B782">
        <v>740</v>
      </c>
      <c r="C782" s="40">
        <v>70000</v>
      </c>
      <c r="D782" s="42">
        <f t="shared" si="85"/>
        <v>2.8608180000000004E-5</v>
      </c>
      <c r="E782" s="31">
        <f t="shared" si="86"/>
        <v>-3540.0354005450349</v>
      </c>
      <c r="F782" s="41">
        <v>0.33</v>
      </c>
      <c r="G782" s="31">
        <f t="shared" si="87"/>
        <v>2152.0183164179107</v>
      </c>
      <c r="H782" s="31">
        <f t="shared" si="88"/>
        <v>5692.0537169629461</v>
      </c>
      <c r="I782" s="34">
        <f t="shared" si="89"/>
        <v>740</v>
      </c>
    </row>
    <row r="783" spans="2:9" x14ac:dyDescent="0.4">
      <c r="B783">
        <v>741</v>
      </c>
      <c r="C783" s="40">
        <v>70000</v>
      </c>
      <c r="D783" s="42">
        <f t="shared" si="85"/>
        <v>2.8615137000000004E-5</v>
      </c>
      <c r="E783" s="31">
        <f t="shared" si="86"/>
        <v>-3574.3140411639442</v>
      </c>
      <c r="F783" s="41">
        <v>0.33</v>
      </c>
      <c r="G783" s="31">
        <f t="shared" si="87"/>
        <v>2155.5312901343291</v>
      </c>
      <c r="H783" s="31">
        <f t="shared" si="88"/>
        <v>5729.8453312982729</v>
      </c>
      <c r="I783" s="34">
        <f t="shared" si="89"/>
        <v>741</v>
      </c>
    </row>
    <row r="784" spans="2:9" x14ac:dyDescent="0.4">
      <c r="B784">
        <v>742</v>
      </c>
      <c r="C784" s="40">
        <v>70000</v>
      </c>
      <c r="D784" s="42">
        <f t="shared" si="85"/>
        <v>2.8622094000000002E-5</v>
      </c>
      <c r="E784" s="31">
        <f t="shared" si="86"/>
        <v>-3608.8321589926004</v>
      </c>
      <c r="F784" s="41">
        <v>0.33</v>
      </c>
      <c r="G784" s="31">
        <f t="shared" si="87"/>
        <v>2159.0457175522392</v>
      </c>
      <c r="H784" s="31">
        <f t="shared" si="88"/>
        <v>5767.8778765448396</v>
      </c>
      <c r="I784" s="34">
        <f t="shared" si="89"/>
        <v>742</v>
      </c>
    </row>
    <row r="785" spans="2:9" x14ac:dyDescent="0.4">
      <c r="B785">
        <v>743</v>
      </c>
      <c r="C785" s="40">
        <v>70000</v>
      </c>
      <c r="D785" s="42">
        <f t="shared" si="85"/>
        <v>2.8629051000000003E-5</v>
      </c>
      <c r="E785" s="31">
        <f t="shared" si="86"/>
        <v>-3643.590823272094</v>
      </c>
      <c r="F785" s="41">
        <v>0.33</v>
      </c>
      <c r="G785" s="31">
        <f t="shared" si="87"/>
        <v>2162.5615986716425</v>
      </c>
      <c r="H785" s="31">
        <f t="shared" si="88"/>
        <v>5806.152421943736</v>
      </c>
      <c r="I785" s="34">
        <f t="shared" si="89"/>
        <v>743</v>
      </c>
    </row>
    <row r="786" spans="2:9" x14ac:dyDescent="0.4">
      <c r="B786">
        <v>744</v>
      </c>
      <c r="C786" s="40">
        <v>70000</v>
      </c>
      <c r="D786" s="42">
        <f t="shared" si="85"/>
        <v>2.8636008000000004E-5</v>
      </c>
      <c r="E786" s="31">
        <f t="shared" si="86"/>
        <v>-3678.5911055025294</v>
      </c>
      <c r="F786" s="41">
        <v>0.33</v>
      </c>
      <c r="G786" s="31">
        <f t="shared" si="87"/>
        <v>2166.078933492538</v>
      </c>
      <c r="H786" s="31">
        <f t="shared" si="88"/>
        <v>5844.6700389950674</v>
      </c>
      <c r="I786" s="34">
        <f t="shared" si="89"/>
        <v>744</v>
      </c>
    </row>
    <row r="787" spans="2:9" x14ac:dyDescent="0.4">
      <c r="B787">
        <v>745</v>
      </c>
      <c r="C787" s="40">
        <v>70000</v>
      </c>
      <c r="D787" s="42">
        <f t="shared" si="85"/>
        <v>2.8642965000000001E-5</v>
      </c>
      <c r="E787" s="31">
        <f t="shared" si="86"/>
        <v>-3713.8340794430392</v>
      </c>
      <c r="F787" s="41">
        <v>0.33</v>
      </c>
      <c r="G787" s="31">
        <f t="shared" si="87"/>
        <v>2169.5977220149257</v>
      </c>
      <c r="H787" s="31">
        <f t="shared" si="88"/>
        <v>5883.4318014579649</v>
      </c>
      <c r="I787" s="34">
        <f t="shared" si="89"/>
        <v>745</v>
      </c>
    </row>
    <row r="788" spans="2:9" x14ac:dyDescent="0.4">
      <c r="B788">
        <v>746</v>
      </c>
      <c r="C788" s="40">
        <v>70000</v>
      </c>
      <c r="D788" s="42">
        <f t="shared" si="85"/>
        <v>2.8649922000000002E-5</v>
      </c>
      <c r="E788" s="31">
        <f t="shared" si="86"/>
        <v>-3749.320821111789</v>
      </c>
      <c r="F788" s="41">
        <v>0.33</v>
      </c>
      <c r="G788" s="31">
        <f t="shared" si="87"/>
        <v>2173.1179642388061</v>
      </c>
      <c r="H788" s="31">
        <f t="shared" si="88"/>
        <v>5922.438785350595</v>
      </c>
      <c r="I788" s="34">
        <f t="shared" si="89"/>
        <v>746</v>
      </c>
    </row>
    <row r="789" spans="2:9" x14ac:dyDescent="0.4">
      <c r="B789">
        <v>747</v>
      </c>
      <c r="C789" s="40">
        <v>70000</v>
      </c>
      <c r="D789" s="42">
        <f t="shared" si="85"/>
        <v>2.8656879000000003E-5</v>
      </c>
      <c r="E789" s="31">
        <f t="shared" si="86"/>
        <v>-3785.0524087859353</v>
      </c>
      <c r="F789" s="41">
        <v>0.33</v>
      </c>
      <c r="G789" s="31">
        <f t="shared" si="87"/>
        <v>2176.6396601641795</v>
      </c>
      <c r="H789" s="31">
        <f t="shared" si="88"/>
        <v>5961.6920689501148</v>
      </c>
      <c r="I789" s="34">
        <f t="shared" si="89"/>
        <v>747</v>
      </c>
    </row>
    <row r="790" spans="2:9" x14ac:dyDescent="0.4">
      <c r="B790">
        <v>748</v>
      </c>
      <c r="C790" s="40">
        <v>70000</v>
      </c>
      <c r="D790" s="42">
        <f t="shared" si="85"/>
        <v>2.8663836000000003E-5</v>
      </c>
      <c r="E790" s="31">
        <f t="shared" si="86"/>
        <v>-3821.0299230016853</v>
      </c>
      <c r="F790" s="41">
        <v>0.33</v>
      </c>
      <c r="G790" s="31">
        <f t="shared" si="87"/>
        <v>2180.1628097910457</v>
      </c>
      <c r="H790" s="31">
        <f t="shared" si="88"/>
        <v>6001.1927327927315</v>
      </c>
      <c r="I790" s="34">
        <f t="shared" si="89"/>
        <v>748</v>
      </c>
    </row>
    <row r="791" spans="2:9" x14ac:dyDescent="0.4">
      <c r="B791">
        <v>749</v>
      </c>
      <c r="C791" s="40">
        <v>70000</v>
      </c>
      <c r="D791" s="42">
        <f t="shared" si="85"/>
        <v>2.8670793000000004E-5</v>
      </c>
      <c r="E791" s="31">
        <f t="shared" si="86"/>
        <v>-3857.2544465542492</v>
      </c>
      <c r="F791" s="41">
        <v>0.33</v>
      </c>
      <c r="G791" s="31">
        <f t="shared" si="87"/>
        <v>2183.6874131194036</v>
      </c>
      <c r="H791" s="31">
        <f t="shared" si="88"/>
        <v>6040.9418596736523</v>
      </c>
      <c r="I791" s="34">
        <f t="shared" si="89"/>
        <v>749</v>
      </c>
    </row>
    <row r="792" spans="2:9" x14ac:dyDescent="0.4">
      <c r="B792">
        <v>750</v>
      </c>
      <c r="C792" s="40">
        <v>70000</v>
      </c>
      <c r="D792" s="42">
        <f t="shared" si="85"/>
        <v>2.8677750000000002E-5</v>
      </c>
      <c r="E792" s="31">
        <f t="shared" si="86"/>
        <v>-3893.7270644978607</v>
      </c>
      <c r="F792" s="41">
        <v>0.33</v>
      </c>
      <c r="G792" s="31">
        <f t="shared" si="87"/>
        <v>2187.2134701492546</v>
      </c>
      <c r="H792" s="31">
        <f t="shared" si="88"/>
        <v>6080.9405346471158</v>
      </c>
      <c r="I792" s="34">
        <f t="shared" si="89"/>
        <v>750</v>
      </c>
    </row>
    <row r="793" spans="2:9" x14ac:dyDescent="0.4">
      <c r="B793">
        <v>751</v>
      </c>
      <c r="C793" s="40">
        <v>70000</v>
      </c>
      <c r="D793" s="42">
        <f t="shared" si="85"/>
        <v>2.8684707000000003E-5</v>
      </c>
      <c r="E793" s="31">
        <f t="shared" si="86"/>
        <v>-3930.4488641457929</v>
      </c>
      <c r="F793" s="41">
        <v>0.33</v>
      </c>
      <c r="G793" s="31">
        <f t="shared" si="87"/>
        <v>2190.7409808805974</v>
      </c>
      <c r="H793" s="31">
        <f t="shared" si="88"/>
        <v>6121.1898450263907</v>
      </c>
      <c r="I793" s="34">
        <f t="shared" si="89"/>
        <v>751</v>
      </c>
    </row>
    <row r="794" spans="2:9" x14ac:dyDescent="0.4">
      <c r="B794">
        <v>752</v>
      </c>
      <c r="C794" s="40">
        <v>70000</v>
      </c>
      <c r="D794" s="42">
        <f t="shared" si="85"/>
        <v>2.8691664000000003E-5</v>
      </c>
      <c r="E794" s="31">
        <f t="shared" si="86"/>
        <v>-3967.4209350703213</v>
      </c>
      <c r="F794" s="41">
        <v>0.33</v>
      </c>
      <c r="G794" s="31">
        <f t="shared" si="87"/>
        <v>2194.2699453134333</v>
      </c>
      <c r="H794" s="31">
        <f t="shared" si="88"/>
        <v>6161.6908803837541</v>
      </c>
      <c r="I794" s="34">
        <f t="shared" si="89"/>
        <v>752</v>
      </c>
    </row>
    <row r="795" spans="2:9" x14ac:dyDescent="0.4">
      <c r="B795">
        <v>753</v>
      </c>
      <c r="C795" s="40">
        <v>70000</v>
      </c>
      <c r="D795" s="42">
        <f t="shared" si="85"/>
        <v>2.8698621000000004E-5</v>
      </c>
      <c r="E795" s="31">
        <f t="shared" si="86"/>
        <v>-4004.6443691027471</v>
      </c>
      <c r="F795" s="41">
        <v>0.33</v>
      </c>
      <c r="G795" s="31">
        <f t="shared" si="87"/>
        <v>2197.8003634477618</v>
      </c>
      <c r="H795" s="31">
        <f t="shared" si="88"/>
        <v>6202.4447325505089</v>
      </c>
      <c r="I795" s="34">
        <f t="shared" si="89"/>
        <v>753</v>
      </c>
    </row>
    <row r="796" spans="2:9" x14ac:dyDescent="0.4">
      <c r="B796">
        <v>754</v>
      </c>
      <c r="C796" s="40">
        <v>70000</v>
      </c>
      <c r="D796" s="42">
        <f t="shared" si="85"/>
        <v>2.8705578000000005E-5</v>
      </c>
      <c r="E796" s="31">
        <f t="shared" si="86"/>
        <v>-4042.1202603333868</v>
      </c>
      <c r="F796" s="41">
        <v>0.33</v>
      </c>
      <c r="G796" s="31">
        <f t="shared" si="87"/>
        <v>2201.3322352835826</v>
      </c>
      <c r="H796" s="31">
        <f t="shared" si="88"/>
        <v>6243.4524956169698</v>
      </c>
      <c r="I796" s="34">
        <f t="shared" si="89"/>
        <v>754</v>
      </c>
    </row>
    <row r="797" spans="2:9" x14ac:dyDescent="0.4">
      <c r="B797">
        <v>755</v>
      </c>
      <c r="C797" s="40">
        <v>70000</v>
      </c>
      <c r="D797" s="42">
        <f t="shared" si="85"/>
        <v>2.8712535000000002E-5</v>
      </c>
      <c r="E797" s="31">
        <f t="shared" si="86"/>
        <v>-4079.8497051116037</v>
      </c>
      <c r="F797" s="41">
        <v>0.33</v>
      </c>
      <c r="G797" s="31">
        <f t="shared" si="87"/>
        <v>2204.865560820896</v>
      </c>
      <c r="H797" s="31">
        <f t="shared" si="88"/>
        <v>6284.7152659325002</v>
      </c>
      <c r="I797" s="34">
        <f t="shared" si="89"/>
        <v>755</v>
      </c>
    </row>
    <row r="798" spans="2:9" x14ac:dyDescent="0.4">
      <c r="B798">
        <v>756</v>
      </c>
      <c r="C798" s="40">
        <v>70000</v>
      </c>
      <c r="D798" s="42">
        <f t="shared" si="85"/>
        <v>2.8719492000000003E-5</v>
      </c>
      <c r="E798" s="31">
        <f t="shared" si="86"/>
        <v>-4117.8338020457431</v>
      </c>
      <c r="F798" s="41">
        <v>0.33</v>
      </c>
      <c r="G798" s="31">
        <f t="shared" si="87"/>
        <v>2208.4003400597016</v>
      </c>
      <c r="H798" s="31">
        <f t="shared" si="88"/>
        <v>6326.2341421054443</v>
      </c>
      <c r="I798" s="34">
        <f t="shared" si="89"/>
        <v>756</v>
      </c>
    </row>
    <row r="799" spans="2:9" x14ac:dyDescent="0.4">
      <c r="B799">
        <v>757</v>
      </c>
      <c r="C799" s="40">
        <v>70000</v>
      </c>
      <c r="D799" s="42">
        <f t="shared" si="85"/>
        <v>2.8726449000000004E-5</v>
      </c>
      <c r="E799" s="31">
        <f t="shared" si="86"/>
        <v>-4156.0736520031996</v>
      </c>
      <c r="F799" s="41">
        <v>0.33</v>
      </c>
      <c r="G799" s="31">
        <f t="shared" si="87"/>
        <v>2211.9365730000004</v>
      </c>
      <c r="H799" s="31">
        <f t="shared" si="88"/>
        <v>6368.0102250031996</v>
      </c>
      <c r="I799" s="34">
        <f t="shared" si="89"/>
        <v>757</v>
      </c>
    </row>
    <row r="800" spans="2:9" x14ac:dyDescent="0.4">
      <c r="B800">
        <v>758</v>
      </c>
      <c r="C800" s="40">
        <v>70000</v>
      </c>
      <c r="D800" s="42">
        <f t="shared" si="85"/>
        <v>2.8733406000000001E-5</v>
      </c>
      <c r="E800" s="31">
        <f t="shared" si="86"/>
        <v>-4194.570358110389</v>
      </c>
      <c r="F800" s="41">
        <v>0.33</v>
      </c>
      <c r="G800" s="31">
        <f t="shared" si="87"/>
        <v>2215.4742596417914</v>
      </c>
      <c r="H800" s="31">
        <f t="shared" si="88"/>
        <v>6410.0446177521808</v>
      </c>
      <c r="I800" s="34">
        <f t="shared" si="89"/>
        <v>758</v>
      </c>
    </row>
    <row r="801" spans="2:9" x14ac:dyDescent="0.4">
      <c r="B801">
        <v>759</v>
      </c>
      <c r="C801" s="40">
        <v>70000</v>
      </c>
      <c r="D801" s="42">
        <f t="shared" si="85"/>
        <v>2.8740363000000002E-5</v>
      </c>
      <c r="E801" s="31">
        <f t="shared" si="86"/>
        <v>-4233.3250257527316</v>
      </c>
      <c r="F801" s="41">
        <v>0.33</v>
      </c>
      <c r="G801" s="31">
        <f t="shared" si="87"/>
        <v>2219.013399985075</v>
      </c>
      <c r="H801" s="31">
        <f t="shared" si="88"/>
        <v>6452.3384257378066</v>
      </c>
      <c r="I801" s="34">
        <f t="shared" si="89"/>
        <v>759</v>
      </c>
    </row>
    <row r="802" spans="2:9" x14ac:dyDescent="0.4">
      <c r="B802">
        <v>760</v>
      </c>
      <c r="C802" s="40">
        <v>70000</v>
      </c>
      <c r="D802" s="42">
        <f t="shared" si="85"/>
        <v>2.8747320000000003E-5</v>
      </c>
      <c r="E802" s="31">
        <f t="shared" si="86"/>
        <v>-4272.3387625746791</v>
      </c>
      <c r="F802" s="41">
        <v>0.33</v>
      </c>
      <c r="G802" s="31">
        <f t="shared" si="87"/>
        <v>2222.5539940298513</v>
      </c>
      <c r="H802" s="31">
        <f t="shared" si="88"/>
        <v>6494.8927566045304</v>
      </c>
      <c r="I802" s="34">
        <f t="shared" si="89"/>
        <v>760</v>
      </c>
    </row>
    <row r="803" spans="2:9" x14ac:dyDescent="0.4">
      <c r="B803">
        <v>761</v>
      </c>
      <c r="C803" s="40">
        <v>70000</v>
      </c>
      <c r="D803" s="42">
        <f t="shared" si="85"/>
        <v>2.8754277000000004E-5</v>
      </c>
      <c r="E803" s="31">
        <f t="shared" si="86"/>
        <v>-4311.6126784797134</v>
      </c>
      <c r="F803" s="41">
        <v>0.33</v>
      </c>
      <c r="G803" s="31">
        <f t="shared" si="87"/>
        <v>2226.0960417761198</v>
      </c>
      <c r="H803" s="31">
        <f t="shared" si="88"/>
        <v>6537.7087202558332</v>
      </c>
      <c r="I803" s="34">
        <f t="shared" si="89"/>
        <v>761</v>
      </c>
    </row>
    <row r="804" spans="2:9" x14ac:dyDescent="0.4">
      <c r="B804">
        <v>762</v>
      </c>
      <c r="C804" s="40">
        <v>70000</v>
      </c>
      <c r="D804" s="42">
        <f t="shared" si="85"/>
        <v>2.8761234000000005E-5</v>
      </c>
      <c r="E804" s="31">
        <f t="shared" si="86"/>
        <v>-4351.1478856303174</v>
      </c>
      <c r="F804" s="41">
        <v>0.33</v>
      </c>
      <c r="G804" s="31">
        <f t="shared" si="87"/>
        <v>2229.6395432238814</v>
      </c>
      <c r="H804" s="31">
        <f t="shared" si="88"/>
        <v>6580.7874288541989</v>
      </c>
      <c r="I804" s="34">
        <f t="shared" si="89"/>
        <v>762</v>
      </c>
    </row>
    <row r="805" spans="2:9" x14ac:dyDescent="0.4">
      <c r="B805">
        <v>763</v>
      </c>
      <c r="C805" s="40">
        <v>70000</v>
      </c>
      <c r="D805" s="42">
        <f t="shared" si="85"/>
        <v>2.8768191000000002E-5</v>
      </c>
      <c r="E805" s="31">
        <f t="shared" si="86"/>
        <v>-4390.9454984480217</v>
      </c>
      <c r="F805" s="41">
        <v>0.33</v>
      </c>
      <c r="G805" s="31">
        <f t="shared" si="87"/>
        <v>2233.1844983731348</v>
      </c>
      <c r="H805" s="31">
        <f t="shared" si="88"/>
        <v>6624.129996821157</v>
      </c>
      <c r="I805" s="34">
        <f t="shared" si="89"/>
        <v>763</v>
      </c>
    </row>
    <row r="806" spans="2:9" x14ac:dyDescent="0.4">
      <c r="B806">
        <v>764</v>
      </c>
      <c r="C806" s="40">
        <v>70000</v>
      </c>
      <c r="D806" s="42">
        <f t="shared" si="85"/>
        <v>2.8775148000000003E-5</v>
      </c>
      <c r="E806" s="31">
        <f t="shared" si="86"/>
        <v>-4431.0066336133395</v>
      </c>
      <c r="F806" s="41">
        <v>0.33</v>
      </c>
      <c r="G806" s="31">
        <f t="shared" si="87"/>
        <v>2236.7309072238809</v>
      </c>
      <c r="H806" s="31">
        <f t="shared" si="88"/>
        <v>6667.7375408372209</v>
      </c>
      <c r="I806" s="34">
        <f t="shared" si="89"/>
        <v>764</v>
      </c>
    </row>
    <row r="807" spans="2:9" x14ac:dyDescent="0.4">
      <c r="B807">
        <v>765</v>
      </c>
      <c r="C807" s="40">
        <v>70000</v>
      </c>
      <c r="D807" s="42">
        <f t="shared" si="85"/>
        <v>2.8782105000000004E-5</v>
      </c>
      <c r="E807" s="31">
        <f t="shared" si="86"/>
        <v>-4471.3324100658492</v>
      </c>
      <c r="F807" s="41">
        <v>0.33</v>
      </c>
      <c r="G807" s="31">
        <f t="shared" si="87"/>
        <v>2240.27876977612</v>
      </c>
      <c r="H807" s="31">
        <f t="shared" si="88"/>
        <v>6711.6111798419697</v>
      </c>
      <c r="I807" s="34">
        <f t="shared" si="89"/>
        <v>765</v>
      </c>
    </row>
    <row r="808" spans="2:9" x14ac:dyDescent="0.4">
      <c r="B808">
        <v>766</v>
      </c>
      <c r="C808" s="40">
        <v>70000</v>
      </c>
      <c r="D808" s="42">
        <f t="shared" si="85"/>
        <v>2.8789062000000001E-5</v>
      </c>
      <c r="E808" s="31">
        <f t="shared" si="86"/>
        <v>-4511.9239490041218</v>
      </c>
      <c r="F808" s="41">
        <v>0.33</v>
      </c>
      <c r="G808" s="31">
        <f t="shared" si="87"/>
        <v>2243.8280860298514</v>
      </c>
      <c r="H808" s="31">
        <f t="shared" si="88"/>
        <v>6755.7520350339728</v>
      </c>
      <c r="I808" s="34">
        <f t="shared" si="89"/>
        <v>766</v>
      </c>
    </row>
    <row r="809" spans="2:9" x14ac:dyDescent="0.4">
      <c r="B809">
        <v>767</v>
      </c>
      <c r="C809" s="40">
        <v>70000</v>
      </c>
      <c r="D809" s="42">
        <f t="shared" si="85"/>
        <v>2.8796019000000002E-5</v>
      </c>
      <c r="E809" s="31">
        <f t="shared" si="86"/>
        <v>-4552.7823738857669</v>
      </c>
      <c r="F809" s="41">
        <v>0.33</v>
      </c>
      <c r="G809" s="31">
        <f t="shared" si="87"/>
        <v>2247.3788559850755</v>
      </c>
      <c r="H809" s="31">
        <f t="shared" si="88"/>
        <v>6800.1612298708424</v>
      </c>
      <c r="I809" s="34">
        <f t="shared" si="89"/>
        <v>767</v>
      </c>
    </row>
    <row r="810" spans="2:9" x14ac:dyDescent="0.4">
      <c r="B810">
        <v>768</v>
      </c>
      <c r="C810" s="40">
        <v>70000</v>
      </c>
      <c r="D810" s="42">
        <f t="shared" si="85"/>
        <v>2.8802976000000003E-5</v>
      </c>
      <c r="E810" s="31">
        <f t="shared" si="86"/>
        <v>-4593.9088104273824</v>
      </c>
      <c r="F810" s="41">
        <v>0.33</v>
      </c>
      <c r="G810" s="31">
        <f t="shared" si="87"/>
        <v>2250.9310796417913</v>
      </c>
      <c r="H810" s="31">
        <f t="shared" si="88"/>
        <v>6844.8398900691736</v>
      </c>
      <c r="I810" s="34">
        <f t="shared" si="89"/>
        <v>768</v>
      </c>
    </row>
    <row r="811" spans="2:9" x14ac:dyDescent="0.4">
      <c r="B811">
        <v>769</v>
      </c>
      <c r="C811" s="40">
        <v>70000</v>
      </c>
      <c r="D811" s="42">
        <f t="shared" si="85"/>
        <v>2.8809933000000004E-5</v>
      </c>
      <c r="E811" s="31">
        <f t="shared" si="86"/>
        <v>-4635.3043866046401</v>
      </c>
      <c r="F811" s="41">
        <v>0.33</v>
      </c>
      <c r="G811" s="31">
        <f t="shared" si="87"/>
        <v>2254.4847570000006</v>
      </c>
      <c r="H811" s="31">
        <f t="shared" si="88"/>
        <v>6889.7891436046411</v>
      </c>
      <c r="I811" s="34">
        <f t="shared" si="89"/>
        <v>769</v>
      </c>
    </row>
    <row r="812" spans="2:9" x14ac:dyDescent="0.4">
      <c r="B812">
        <v>770</v>
      </c>
      <c r="C812" s="40">
        <v>70000</v>
      </c>
      <c r="D812" s="42">
        <f t="shared" si="85"/>
        <v>2.8816890000000005E-5</v>
      </c>
      <c r="E812" s="31">
        <f t="shared" si="86"/>
        <v>-4676.9702326521883</v>
      </c>
      <c r="F812" s="41">
        <v>0.33</v>
      </c>
      <c r="G812" s="31">
        <f t="shared" si="87"/>
        <v>2258.0398880597022</v>
      </c>
      <c r="H812" s="31">
        <f t="shared" si="88"/>
        <v>6935.0101207118905</v>
      </c>
      <c r="I812" s="34">
        <f t="shared" si="89"/>
        <v>770</v>
      </c>
    </row>
    <row r="813" spans="2:9" x14ac:dyDescent="0.4">
      <c r="B813">
        <v>771</v>
      </c>
      <c r="C813" s="40">
        <v>70000</v>
      </c>
      <c r="D813" s="42">
        <f t="shared" si="85"/>
        <v>2.8823847000000002E-5</v>
      </c>
      <c r="E813" s="31">
        <f t="shared" si="86"/>
        <v>-4718.907481063713</v>
      </c>
      <c r="F813" s="41">
        <v>0.33</v>
      </c>
      <c r="G813" s="31">
        <f t="shared" si="87"/>
        <v>2261.596472820896</v>
      </c>
      <c r="H813" s="31">
        <f t="shared" si="88"/>
        <v>6980.5039538846086</v>
      </c>
      <c r="I813" s="34">
        <f t="shared" si="89"/>
        <v>771</v>
      </c>
    </row>
    <row r="814" spans="2:9" x14ac:dyDescent="0.4">
      <c r="B814">
        <v>772</v>
      </c>
      <c r="C814" s="40">
        <v>70000</v>
      </c>
      <c r="D814" s="42">
        <f t="shared" si="85"/>
        <v>2.8830804000000003E-5</v>
      </c>
      <c r="E814" s="31">
        <f t="shared" si="86"/>
        <v>-4761.1172665919303</v>
      </c>
      <c r="F814" s="41">
        <v>0.33</v>
      </c>
      <c r="G814" s="31">
        <f t="shared" si="87"/>
        <v>2265.1545112835829</v>
      </c>
      <c r="H814" s="31">
        <f t="shared" si="88"/>
        <v>7026.2717778755132</v>
      </c>
      <c r="I814" s="34">
        <f t="shared" si="89"/>
        <v>772</v>
      </c>
    </row>
    <row r="815" spans="2:9" x14ac:dyDescent="0.4">
      <c r="B815">
        <v>773</v>
      </c>
      <c r="C815" s="40">
        <v>70000</v>
      </c>
      <c r="D815" s="42">
        <f t="shared" si="85"/>
        <v>2.8837761000000004E-5</v>
      </c>
      <c r="E815" s="31">
        <f t="shared" si="86"/>
        <v>-4803.6007262485637</v>
      </c>
      <c r="F815" s="41">
        <v>0.33</v>
      </c>
      <c r="G815" s="31">
        <f t="shared" si="87"/>
        <v>2268.7140034477616</v>
      </c>
      <c r="H815" s="31">
        <f t="shared" si="88"/>
        <v>7072.3147296963252</v>
      </c>
      <c r="I815" s="34">
        <f t="shared" si="89"/>
        <v>773</v>
      </c>
    </row>
    <row r="816" spans="2:9" x14ac:dyDescent="0.4">
      <c r="B816">
        <v>774</v>
      </c>
      <c r="C816" s="40">
        <v>70000</v>
      </c>
      <c r="D816" s="42">
        <f t="shared" si="85"/>
        <v>2.8844718000000001E-5</v>
      </c>
      <c r="E816" s="31">
        <f t="shared" si="86"/>
        <v>-4846.3589993043488</v>
      </c>
      <c r="F816" s="41">
        <v>0.33</v>
      </c>
      <c r="G816" s="31">
        <f t="shared" si="87"/>
        <v>2272.2749493134334</v>
      </c>
      <c r="H816" s="31">
        <f t="shared" si="88"/>
        <v>7118.6339486177822</v>
      </c>
      <c r="I816" s="34">
        <f t="shared" si="89"/>
        <v>774</v>
      </c>
    </row>
    <row r="817" spans="2:9" x14ac:dyDescent="0.4">
      <c r="B817">
        <v>775</v>
      </c>
      <c r="C817" s="40">
        <v>70000</v>
      </c>
      <c r="D817" s="42">
        <f t="shared" si="85"/>
        <v>2.8851675000000002E-5</v>
      </c>
      <c r="E817" s="31">
        <f t="shared" si="86"/>
        <v>-4889.3932272890861</v>
      </c>
      <c r="F817" s="41">
        <v>0.33</v>
      </c>
      <c r="G817" s="31">
        <f t="shared" si="87"/>
        <v>2275.8373488805973</v>
      </c>
      <c r="H817" s="31">
        <f t="shared" si="88"/>
        <v>7165.2305761696834</v>
      </c>
      <c r="I817" s="34">
        <f t="shared" si="89"/>
        <v>775</v>
      </c>
    </row>
    <row r="818" spans="2:9" x14ac:dyDescent="0.4">
      <c r="B818">
        <v>776</v>
      </c>
      <c r="C818" s="40">
        <v>70000</v>
      </c>
      <c r="D818" s="42">
        <f t="shared" si="85"/>
        <v>2.8858632000000003E-5</v>
      </c>
      <c r="E818" s="31">
        <f t="shared" si="86"/>
        <v>-4932.7045539915471</v>
      </c>
      <c r="F818" s="41">
        <v>0.33</v>
      </c>
      <c r="G818" s="31">
        <f t="shared" si="87"/>
        <v>2279.401202149254</v>
      </c>
      <c r="H818" s="31">
        <f t="shared" si="88"/>
        <v>7212.1057561408015</v>
      </c>
      <c r="I818" s="34">
        <f t="shared" si="89"/>
        <v>776</v>
      </c>
    </row>
    <row r="819" spans="2:9" x14ac:dyDescent="0.4">
      <c r="B819">
        <v>777</v>
      </c>
      <c r="C819" s="40">
        <v>70000</v>
      </c>
      <c r="D819" s="42">
        <f t="shared" si="85"/>
        <v>2.8865589000000004E-5</v>
      </c>
      <c r="E819" s="31">
        <f t="shared" si="86"/>
        <v>-4976.2941254595489</v>
      </c>
      <c r="F819" s="41">
        <v>0.33</v>
      </c>
      <c r="G819" s="31">
        <f t="shared" si="87"/>
        <v>2282.9665091194038</v>
      </c>
      <c r="H819" s="31">
        <f t="shared" si="88"/>
        <v>7259.2606345789527</v>
      </c>
      <c r="I819" s="34">
        <f t="shared" si="89"/>
        <v>777</v>
      </c>
    </row>
    <row r="820" spans="2:9" x14ac:dyDescent="0.4">
      <c r="B820">
        <v>778</v>
      </c>
      <c r="C820" s="40">
        <v>70000</v>
      </c>
      <c r="D820" s="42">
        <f t="shared" si="85"/>
        <v>2.8872546000000004E-5</v>
      </c>
      <c r="E820" s="31">
        <f t="shared" si="86"/>
        <v>-5020.1630899999336</v>
      </c>
      <c r="F820" s="41">
        <v>0.33</v>
      </c>
      <c r="G820" s="31">
        <f t="shared" si="87"/>
        <v>2286.5332697910453</v>
      </c>
      <c r="H820" s="31">
        <f t="shared" si="88"/>
        <v>7306.6963597909789</v>
      </c>
      <c r="I820" s="34">
        <f t="shared" si="89"/>
        <v>778</v>
      </c>
    </row>
    <row r="821" spans="2:9" x14ac:dyDescent="0.4">
      <c r="B821">
        <v>779</v>
      </c>
      <c r="C821" s="40">
        <v>70000</v>
      </c>
      <c r="D821" s="42">
        <f t="shared" si="85"/>
        <v>2.8879503000000002E-5</v>
      </c>
      <c r="E821" s="31">
        <f t="shared" si="86"/>
        <v>-5064.3125981785442</v>
      </c>
      <c r="F821" s="41">
        <v>0.33</v>
      </c>
      <c r="G821" s="31">
        <f t="shared" si="87"/>
        <v>2290.1014841641795</v>
      </c>
      <c r="H821" s="31">
        <f t="shared" si="88"/>
        <v>7354.4140823427242</v>
      </c>
      <c r="I821" s="34">
        <f t="shared" si="89"/>
        <v>779</v>
      </c>
    </row>
    <row r="822" spans="2:9" x14ac:dyDescent="0.4">
      <c r="B822">
        <v>780</v>
      </c>
      <c r="C822" s="40">
        <v>70000</v>
      </c>
      <c r="D822" s="42">
        <f t="shared" si="85"/>
        <v>2.8886460000000003E-5</v>
      </c>
      <c r="E822" s="31">
        <f t="shared" si="86"/>
        <v>-5108.7438028202732</v>
      </c>
      <c r="F822" s="41">
        <v>0.33</v>
      </c>
      <c r="G822" s="31">
        <f t="shared" si="87"/>
        <v>2293.6711522388064</v>
      </c>
      <c r="H822" s="31">
        <f t="shared" si="88"/>
        <v>7402.4149550590791</v>
      </c>
      <c r="I822" s="34">
        <f t="shared" si="89"/>
        <v>780</v>
      </c>
    </row>
    <row r="823" spans="2:9" x14ac:dyDescent="0.4">
      <c r="B823">
        <v>781</v>
      </c>
      <c r="C823" s="40">
        <v>70000</v>
      </c>
      <c r="D823" s="42">
        <f t="shared" si="85"/>
        <v>2.8893417000000003E-5</v>
      </c>
      <c r="E823" s="31">
        <f t="shared" si="86"/>
        <v>-5153.4578590090141</v>
      </c>
      <c r="F823" s="41">
        <v>0.33</v>
      </c>
      <c r="G823" s="31">
        <f t="shared" si="87"/>
        <v>2297.2422740149259</v>
      </c>
      <c r="H823" s="31">
        <f t="shared" si="88"/>
        <v>7450.70013302394</v>
      </c>
      <c r="I823" s="34">
        <f t="shared" si="89"/>
        <v>781</v>
      </c>
    </row>
    <row r="824" spans="2:9" x14ac:dyDescent="0.4">
      <c r="B824">
        <v>782</v>
      </c>
      <c r="C824" s="40">
        <v>70000</v>
      </c>
      <c r="D824" s="42">
        <f t="shared" si="85"/>
        <v>2.8900374000000001E-5</v>
      </c>
      <c r="E824" s="31">
        <f t="shared" si="86"/>
        <v>-5198.4559240876833</v>
      </c>
      <c r="F824" s="41">
        <v>0.33</v>
      </c>
      <c r="G824" s="31">
        <f t="shared" si="87"/>
        <v>2300.8148494925376</v>
      </c>
      <c r="H824" s="31">
        <f t="shared" si="88"/>
        <v>7499.2707735802214</v>
      </c>
      <c r="I824" s="34">
        <f t="shared" si="89"/>
        <v>782</v>
      </c>
    </row>
    <row r="825" spans="2:9" x14ac:dyDescent="0.4">
      <c r="B825">
        <v>783</v>
      </c>
      <c r="C825" s="40">
        <v>70000</v>
      </c>
      <c r="D825" s="42">
        <f t="shared" si="85"/>
        <v>2.8907331000000002E-5</v>
      </c>
      <c r="E825" s="31">
        <f t="shared" si="86"/>
        <v>-5243.7391576582231</v>
      </c>
      <c r="F825" s="41">
        <v>0.33</v>
      </c>
      <c r="G825" s="31">
        <f t="shared" si="87"/>
        <v>2304.3888786716425</v>
      </c>
      <c r="H825" s="31">
        <f t="shared" si="88"/>
        <v>7548.1280363298656</v>
      </c>
      <c r="I825" s="34">
        <f t="shared" si="89"/>
        <v>783</v>
      </c>
    </row>
    <row r="826" spans="2:9" x14ac:dyDescent="0.4">
      <c r="B826">
        <v>784</v>
      </c>
      <c r="C826" s="40">
        <v>70000</v>
      </c>
      <c r="D826" s="42">
        <f t="shared" si="85"/>
        <v>2.8914288000000003E-5</v>
      </c>
      <c r="E826" s="31">
        <f t="shared" si="86"/>
        <v>-5289.3087215815913</v>
      </c>
      <c r="F826" s="41">
        <v>0.33</v>
      </c>
      <c r="G826" s="31">
        <f t="shared" si="87"/>
        <v>2307.9643615522396</v>
      </c>
      <c r="H826" s="31">
        <f t="shared" si="88"/>
        <v>7597.2730831338304</v>
      </c>
      <c r="I826" s="34">
        <f t="shared" si="89"/>
        <v>784</v>
      </c>
    </row>
    <row r="827" spans="2:9" x14ac:dyDescent="0.4">
      <c r="B827">
        <v>785</v>
      </c>
      <c r="C827" s="40">
        <v>70000</v>
      </c>
      <c r="D827" s="42">
        <f t="shared" si="85"/>
        <v>2.8921245000000003E-5</v>
      </c>
      <c r="E827" s="31">
        <f t="shared" si="86"/>
        <v>-5335.1657799777922</v>
      </c>
      <c r="F827" s="41">
        <v>0.33</v>
      </c>
      <c r="G827" s="31">
        <f t="shared" si="87"/>
        <v>2311.5412981343288</v>
      </c>
      <c r="H827" s="31">
        <f t="shared" si="88"/>
        <v>7646.7070781121211</v>
      </c>
      <c r="I827" s="34">
        <f t="shared" si="89"/>
        <v>785</v>
      </c>
    </row>
    <row r="828" spans="2:9" x14ac:dyDescent="0.4">
      <c r="B828">
        <v>786</v>
      </c>
      <c r="C828" s="40">
        <v>70000</v>
      </c>
      <c r="D828" s="42">
        <f t="shared" si="85"/>
        <v>2.8928202000000004E-5</v>
      </c>
      <c r="E828" s="31">
        <f t="shared" si="86"/>
        <v>-5381.3114992258088</v>
      </c>
      <c r="F828" s="41">
        <v>0.33</v>
      </c>
      <c r="G828" s="31">
        <f t="shared" si="87"/>
        <v>2315.1196884179108</v>
      </c>
      <c r="H828" s="31">
        <f t="shared" si="88"/>
        <v>7696.4311876437196</v>
      </c>
      <c r="I828" s="34">
        <f t="shared" si="89"/>
        <v>786</v>
      </c>
    </row>
    <row r="829" spans="2:9" x14ac:dyDescent="0.4">
      <c r="B829">
        <v>787</v>
      </c>
      <c r="C829" s="40">
        <v>70000</v>
      </c>
      <c r="D829" s="42">
        <f t="shared" si="85"/>
        <v>2.8935159000000002E-5</v>
      </c>
      <c r="E829" s="31">
        <f t="shared" si="86"/>
        <v>-5427.7470479636877</v>
      </c>
      <c r="F829" s="41">
        <v>0.33</v>
      </c>
      <c r="G829" s="31">
        <f t="shared" si="87"/>
        <v>2318.6995324029854</v>
      </c>
      <c r="H829" s="31">
        <f t="shared" si="88"/>
        <v>7746.4465803666735</v>
      </c>
      <c r="I829" s="34">
        <f t="shared" si="89"/>
        <v>787</v>
      </c>
    </row>
    <row r="830" spans="2:9" x14ac:dyDescent="0.4">
      <c r="B830">
        <v>788</v>
      </c>
      <c r="C830" s="40">
        <v>70000</v>
      </c>
      <c r="D830" s="42">
        <f t="shared" si="85"/>
        <v>2.8942116000000002E-5</v>
      </c>
      <c r="E830" s="31">
        <f t="shared" si="86"/>
        <v>-5474.473597088464</v>
      </c>
      <c r="F830" s="41">
        <v>0.33</v>
      </c>
      <c r="G830" s="31">
        <f t="shared" si="87"/>
        <v>2322.2808300895526</v>
      </c>
      <c r="H830" s="31">
        <f t="shared" si="88"/>
        <v>7796.7544271780171</v>
      </c>
      <c r="I830" s="34">
        <f t="shared" si="89"/>
        <v>788</v>
      </c>
    </row>
    <row r="831" spans="2:9" x14ac:dyDescent="0.4">
      <c r="B831">
        <v>789</v>
      </c>
      <c r="C831" s="40">
        <v>70000</v>
      </c>
      <c r="D831" s="42">
        <f t="shared" ref="D831:D894" si="90">6.957*10^-9*B831+2.346*10^-5</f>
        <v>2.8949073000000003E-5</v>
      </c>
      <c r="E831" s="31">
        <f t="shared" ref="E831:E894" si="91">($J$80*B831^4+$K$80*B831^3+$L$80*B831^2+$M$80*B831+$N$80)</f>
        <v>-5521.4923197562066</v>
      </c>
      <c r="F831" s="41">
        <v>0.33</v>
      </c>
      <c r="G831" s="31">
        <f t="shared" ref="G831:G894" si="92">C831*D831*(B831-$B$62)/(1-F831)</f>
        <v>2325.8635814776126</v>
      </c>
      <c r="H831" s="31">
        <f t="shared" ref="H831:H894" si="93">IF(G831&gt;E831,G831-E831,0)</f>
        <v>7847.3559012338192</v>
      </c>
      <c r="I831" s="34">
        <f t="shared" ref="I831:I894" si="94">IF(H831&gt;0,B831)</f>
        <v>789</v>
      </c>
    </row>
    <row r="832" spans="2:9" x14ac:dyDescent="0.4">
      <c r="B832">
        <v>790</v>
      </c>
      <c r="C832" s="40">
        <v>70000</v>
      </c>
      <c r="D832" s="42">
        <f t="shared" si="90"/>
        <v>2.8956030000000004E-5</v>
      </c>
      <c r="E832" s="31">
        <f t="shared" si="91"/>
        <v>-5568.8043913820084</v>
      </c>
      <c r="F832" s="41">
        <v>0.33</v>
      </c>
      <c r="G832" s="31">
        <f t="shared" si="92"/>
        <v>2329.4477865671647</v>
      </c>
      <c r="H832" s="31">
        <f t="shared" si="93"/>
        <v>7898.2521779491726</v>
      </c>
      <c r="I832" s="34">
        <f t="shared" si="94"/>
        <v>790</v>
      </c>
    </row>
    <row r="833" spans="2:9" x14ac:dyDescent="0.4">
      <c r="B833">
        <v>791</v>
      </c>
      <c r="C833" s="40">
        <v>70000</v>
      </c>
      <c r="D833" s="42">
        <f t="shared" si="90"/>
        <v>2.8962987000000005E-5</v>
      </c>
      <c r="E833" s="31">
        <f t="shared" si="91"/>
        <v>-5616.4109896399923</v>
      </c>
      <c r="F833" s="41">
        <v>0.33</v>
      </c>
      <c r="G833" s="31">
        <f t="shared" si="92"/>
        <v>2333.0334453582095</v>
      </c>
      <c r="H833" s="31">
        <f t="shared" si="93"/>
        <v>7949.4444349982023</v>
      </c>
      <c r="I833" s="34">
        <f t="shared" si="94"/>
        <v>791</v>
      </c>
    </row>
    <row r="834" spans="2:9" x14ac:dyDescent="0.4">
      <c r="B834">
        <v>792</v>
      </c>
      <c r="C834" s="40">
        <v>70000</v>
      </c>
      <c r="D834" s="42">
        <f t="shared" si="90"/>
        <v>2.8969944000000002E-5</v>
      </c>
      <c r="E834" s="31">
        <f t="shared" si="91"/>
        <v>-5664.3132944632825</v>
      </c>
      <c r="F834" s="41">
        <v>0.33</v>
      </c>
      <c r="G834" s="31">
        <f t="shared" si="92"/>
        <v>2336.6205578507465</v>
      </c>
      <c r="H834" s="31">
        <f t="shared" si="93"/>
        <v>8000.9338523140286</v>
      </c>
      <c r="I834" s="34">
        <f t="shared" si="94"/>
        <v>792</v>
      </c>
    </row>
    <row r="835" spans="2:9" x14ac:dyDescent="0.4">
      <c r="B835">
        <v>793</v>
      </c>
      <c r="C835" s="40">
        <v>70000</v>
      </c>
      <c r="D835" s="42">
        <f t="shared" si="90"/>
        <v>2.8976901000000003E-5</v>
      </c>
      <c r="E835" s="31">
        <f t="shared" si="91"/>
        <v>-5712.5124880440217</v>
      </c>
      <c r="F835" s="41">
        <v>0.33</v>
      </c>
      <c r="G835" s="31">
        <f t="shared" si="92"/>
        <v>2340.2091240447767</v>
      </c>
      <c r="H835" s="31">
        <f t="shared" si="93"/>
        <v>8052.7216120887988</v>
      </c>
      <c r="I835" s="34">
        <f t="shared" si="94"/>
        <v>793</v>
      </c>
    </row>
    <row r="836" spans="2:9" x14ac:dyDescent="0.4">
      <c r="B836">
        <v>794</v>
      </c>
      <c r="C836" s="40">
        <v>70000</v>
      </c>
      <c r="D836" s="42">
        <f t="shared" si="90"/>
        <v>2.8983858000000004E-5</v>
      </c>
      <c r="E836" s="31">
        <f t="shared" si="91"/>
        <v>-5761.0097548334152</v>
      </c>
      <c r="F836" s="41">
        <v>0.33</v>
      </c>
      <c r="G836" s="31">
        <f t="shared" si="92"/>
        <v>2343.7991439402995</v>
      </c>
      <c r="H836" s="31">
        <f t="shared" si="93"/>
        <v>8104.8088987737146</v>
      </c>
      <c r="I836" s="34">
        <f t="shared" si="94"/>
        <v>794</v>
      </c>
    </row>
    <row r="837" spans="2:9" x14ac:dyDescent="0.4">
      <c r="B837">
        <v>795</v>
      </c>
      <c r="C837" s="40">
        <v>70000</v>
      </c>
      <c r="D837" s="42">
        <f t="shared" si="90"/>
        <v>2.8990815000000001E-5</v>
      </c>
      <c r="E837" s="31">
        <f t="shared" si="91"/>
        <v>-5809.8062815416315</v>
      </c>
      <c r="F837" s="41">
        <v>0.33</v>
      </c>
      <c r="G837" s="31">
        <f t="shared" si="92"/>
        <v>2347.390617537314</v>
      </c>
      <c r="H837" s="31">
        <f t="shared" si="93"/>
        <v>8157.1968990789455</v>
      </c>
      <c r="I837" s="34">
        <f t="shared" si="94"/>
        <v>795</v>
      </c>
    </row>
    <row r="838" spans="2:9" x14ac:dyDescent="0.4">
      <c r="B838">
        <v>796</v>
      </c>
      <c r="C838" s="40">
        <v>70000</v>
      </c>
      <c r="D838" s="42">
        <f t="shared" si="90"/>
        <v>2.8997772000000002E-5</v>
      </c>
      <c r="E838" s="31">
        <f t="shared" si="91"/>
        <v>-5858.9032571379121</v>
      </c>
      <c r="F838" s="41">
        <v>0.33</v>
      </c>
      <c r="G838" s="31">
        <f t="shared" si="92"/>
        <v>2350.9835448358208</v>
      </c>
      <c r="H838" s="31">
        <f t="shared" si="93"/>
        <v>8209.8868019737329</v>
      </c>
      <c r="I838" s="34">
        <f t="shared" si="94"/>
        <v>796</v>
      </c>
    </row>
    <row r="839" spans="2:9" x14ac:dyDescent="0.4">
      <c r="B839">
        <v>797</v>
      </c>
      <c r="C839" s="40">
        <v>70000</v>
      </c>
      <c r="D839" s="42">
        <f t="shared" si="90"/>
        <v>2.9004729000000003E-5</v>
      </c>
      <c r="E839" s="31">
        <f t="shared" si="91"/>
        <v>-5908.3018728504821</v>
      </c>
      <c r="F839" s="41">
        <v>0.33</v>
      </c>
      <c r="G839" s="31">
        <f t="shared" si="92"/>
        <v>2354.5779258358211</v>
      </c>
      <c r="H839" s="31">
        <f t="shared" si="93"/>
        <v>8262.8797986863028</v>
      </c>
      <c r="I839" s="34">
        <f t="shared" si="94"/>
        <v>797</v>
      </c>
    </row>
    <row r="840" spans="2:9" x14ac:dyDescent="0.4">
      <c r="B840">
        <v>798</v>
      </c>
      <c r="C840" s="40">
        <v>70000</v>
      </c>
      <c r="D840" s="42">
        <f t="shared" si="90"/>
        <v>2.9011686000000004E-5</v>
      </c>
      <c r="E840" s="31">
        <f t="shared" si="91"/>
        <v>-5958.0033221666063</v>
      </c>
      <c r="F840" s="41">
        <v>0.33</v>
      </c>
      <c r="G840" s="31">
        <f t="shared" si="92"/>
        <v>2358.1737605373141</v>
      </c>
      <c r="H840" s="31">
        <f t="shared" si="93"/>
        <v>8316.17708270392</v>
      </c>
      <c r="I840" s="34">
        <f t="shared" si="94"/>
        <v>798</v>
      </c>
    </row>
    <row r="841" spans="2:9" x14ac:dyDescent="0.4">
      <c r="B841">
        <v>799</v>
      </c>
      <c r="C841" s="40">
        <v>70000</v>
      </c>
      <c r="D841" s="42">
        <f t="shared" si="90"/>
        <v>2.9018643000000005E-5</v>
      </c>
      <c r="E841" s="31">
        <f t="shared" si="91"/>
        <v>-6008.0088008325611</v>
      </c>
      <c r="F841" s="41">
        <v>0.33</v>
      </c>
      <c r="G841" s="31">
        <f t="shared" si="92"/>
        <v>2361.7710489402994</v>
      </c>
      <c r="H841" s="31">
        <f t="shared" si="93"/>
        <v>8369.77984977286</v>
      </c>
      <c r="I841" s="34">
        <f t="shared" si="94"/>
        <v>799</v>
      </c>
    </row>
    <row r="842" spans="2:9" x14ac:dyDescent="0.4">
      <c r="B842">
        <v>800</v>
      </c>
      <c r="C842" s="40">
        <v>70000</v>
      </c>
      <c r="D842" s="42">
        <f t="shared" si="90"/>
        <v>2.9025600000000002E-5</v>
      </c>
      <c r="E842" s="31">
        <f t="shared" si="91"/>
        <v>-6058.3195068536688</v>
      </c>
      <c r="F842" s="41">
        <v>0.33</v>
      </c>
      <c r="G842" s="31">
        <f t="shared" si="92"/>
        <v>2365.3697910447768</v>
      </c>
      <c r="H842" s="31">
        <f t="shared" si="93"/>
        <v>8423.6892978984451</v>
      </c>
      <c r="I842" s="34">
        <f t="shared" si="94"/>
        <v>800</v>
      </c>
    </row>
    <row r="843" spans="2:9" x14ac:dyDescent="0.4">
      <c r="B843">
        <v>801</v>
      </c>
      <c r="C843" s="40">
        <v>70000</v>
      </c>
      <c r="D843" s="42">
        <f t="shared" si="90"/>
        <v>2.9032557000000003E-5</v>
      </c>
      <c r="E843" s="31">
        <f t="shared" si="91"/>
        <v>-6108.9366404942457</v>
      </c>
      <c r="F843" s="41">
        <v>0.33</v>
      </c>
      <c r="G843" s="31">
        <f t="shared" si="92"/>
        <v>2368.9699868507464</v>
      </c>
      <c r="H843" s="31">
        <f t="shared" si="93"/>
        <v>8477.9066273449916</v>
      </c>
      <c r="I843" s="34">
        <f t="shared" si="94"/>
        <v>801</v>
      </c>
    </row>
    <row r="844" spans="2:9" x14ac:dyDescent="0.4">
      <c r="B844">
        <v>802</v>
      </c>
      <c r="C844" s="40">
        <v>70000</v>
      </c>
      <c r="D844" s="42">
        <f t="shared" si="90"/>
        <v>2.9039514000000004E-5</v>
      </c>
      <c r="E844" s="31">
        <f t="shared" si="91"/>
        <v>-6159.861404277638</v>
      </c>
      <c r="F844" s="41">
        <v>0.33</v>
      </c>
      <c r="G844" s="31">
        <f t="shared" si="92"/>
        <v>2372.5716363582092</v>
      </c>
      <c r="H844" s="31">
        <f t="shared" si="93"/>
        <v>8532.4330406358476</v>
      </c>
      <c r="I844" s="34">
        <f t="shared" si="94"/>
        <v>802</v>
      </c>
    </row>
    <row r="845" spans="2:9" x14ac:dyDescent="0.4">
      <c r="B845">
        <v>803</v>
      </c>
      <c r="C845" s="40">
        <v>70000</v>
      </c>
      <c r="D845" s="42">
        <f t="shared" si="90"/>
        <v>2.9046471000000001E-5</v>
      </c>
      <c r="E845" s="31">
        <f t="shared" si="91"/>
        <v>-6211.0950029862033</v>
      </c>
      <c r="F845" s="41">
        <v>0.33</v>
      </c>
      <c r="G845" s="31">
        <f t="shared" si="92"/>
        <v>2376.1747395671646</v>
      </c>
      <c r="H845" s="31">
        <f t="shared" si="93"/>
        <v>8587.2697425533679</v>
      </c>
      <c r="I845" s="34">
        <f t="shared" si="94"/>
        <v>803</v>
      </c>
    </row>
    <row r="846" spans="2:9" x14ac:dyDescent="0.4">
      <c r="B846">
        <v>804</v>
      </c>
      <c r="C846" s="40">
        <v>70000</v>
      </c>
      <c r="D846" s="42">
        <f t="shared" si="90"/>
        <v>2.9053428000000002E-5</v>
      </c>
      <c r="E846" s="31">
        <f t="shared" si="91"/>
        <v>-6262.6386436613402</v>
      </c>
      <c r="F846" s="41">
        <v>0.33</v>
      </c>
      <c r="G846" s="31">
        <f t="shared" si="92"/>
        <v>2379.7792964776127</v>
      </c>
      <c r="H846" s="31">
        <f t="shared" si="93"/>
        <v>8642.417940138952</v>
      </c>
      <c r="I846" s="34">
        <f t="shared" si="94"/>
        <v>804</v>
      </c>
    </row>
    <row r="847" spans="2:9" x14ac:dyDescent="0.4">
      <c r="B847">
        <v>805</v>
      </c>
      <c r="C847" s="40">
        <v>70000</v>
      </c>
      <c r="D847" s="42">
        <f t="shared" si="90"/>
        <v>2.9060385000000003E-5</v>
      </c>
      <c r="E847" s="31">
        <f t="shared" si="91"/>
        <v>-6314.4935356034757</v>
      </c>
      <c r="F847" s="41">
        <v>0.33</v>
      </c>
      <c r="G847" s="31">
        <f t="shared" si="92"/>
        <v>2383.3853070895525</v>
      </c>
      <c r="H847" s="31">
        <f t="shared" si="93"/>
        <v>8697.8788426930278</v>
      </c>
      <c r="I847" s="34">
        <f t="shared" si="94"/>
        <v>805</v>
      </c>
    </row>
    <row r="848" spans="2:9" x14ac:dyDescent="0.4">
      <c r="B848">
        <v>806</v>
      </c>
      <c r="C848" s="40">
        <v>70000</v>
      </c>
      <c r="D848" s="42">
        <f t="shared" si="90"/>
        <v>2.9067342000000004E-5</v>
      </c>
      <c r="E848" s="31">
        <f t="shared" si="91"/>
        <v>-6366.660890372008</v>
      </c>
      <c r="F848" s="41">
        <v>0.33</v>
      </c>
      <c r="G848" s="31">
        <f t="shared" si="92"/>
        <v>2386.9927714029855</v>
      </c>
      <c r="H848" s="31">
        <f t="shared" si="93"/>
        <v>8753.6536617749935</v>
      </c>
      <c r="I848" s="34">
        <f t="shared" si="94"/>
        <v>806</v>
      </c>
    </row>
    <row r="849" spans="2:9" x14ac:dyDescent="0.4">
      <c r="B849">
        <v>807</v>
      </c>
      <c r="C849" s="40">
        <v>70000</v>
      </c>
      <c r="D849" s="42">
        <f t="shared" si="90"/>
        <v>2.9074299000000004E-5</v>
      </c>
      <c r="E849" s="31">
        <f t="shared" si="91"/>
        <v>-6419.1419217854136</v>
      </c>
      <c r="F849" s="41">
        <v>0.33</v>
      </c>
      <c r="G849" s="31">
        <f t="shared" si="92"/>
        <v>2390.6016894179111</v>
      </c>
      <c r="H849" s="31">
        <f t="shared" si="93"/>
        <v>8809.7436112033247</v>
      </c>
      <c r="I849" s="34">
        <f t="shared" si="94"/>
        <v>807</v>
      </c>
    </row>
    <row r="850" spans="2:9" x14ac:dyDescent="0.4">
      <c r="B850">
        <v>808</v>
      </c>
      <c r="C850" s="40">
        <v>70000</v>
      </c>
      <c r="D850" s="42">
        <f t="shared" si="90"/>
        <v>2.9081256000000002E-5</v>
      </c>
      <c r="E850" s="31">
        <f t="shared" si="91"/>
        <v>-6471.9378459211721</v>
      </c>
      <c r="F850" s="41">
        <v>0.33</v>
      </c>
      <c r="G850" s="31">
        <f t="shared" si="92"/>
        <v>2394.2120611343285</v>
      </c>
      <c r="H850" s="31">
        <f t="shared" si="93"/>
        <v>8866.1499070555001</v>
      </c>
      <c r="I850" s="34">
        <f t="shared" si="94"/>
        <v>808</v>
      </c>
    </row>
    <row r="851" spans="2:9" x14ac:dyDescent="0.4">
      <c r="B851">
        <v>809</v>
      </c>
      <c r="C851" s="40">
        <v>70000</v>
      </c>
      <c r="D851" s="42">
        <f t="shared" si="90"/>
        <v>2.9088213000000003E-5</v>
      </c>
      <c r="E851" s="31">
        <f t="shared" si="91"/>
        <v>-6525.0498811157495</v>
      </c>
      <c r="F851" s="41">
        <v>0.33</v>
      </c>
      <c r="G851" s="31">
        <f t="shared" si="92"/>
        <v>2397.8238865522394</v>
      </c>
      <c r="H851" s="31">
        <f t="shared" si="93"/>
        <v>8922.8737676679884</v>
      </c>
      <c r="I851" s="34">
        <f t="shared" si="94"/>
        <v>809</v>
      </c>
    </row>
    <row r="852" spans="2:9" x14ac:dyDescent="0.4">
      <c r="B852">
        <v>810</v>
      </c>
      <c r="C852" s="40">
        <v>70000</v>
      </c>
      <c r="D852" s="42">
        <f t="shared" si="90"/>
        <v>2.9095170000000004E-5</v>
      </c>
      <c r="E852" s="31">
        <f t="shared" si="91"/>
        <v>-6578.4792479646976</v>
      </c>
      <c r="F852" s="41">
        <v>0.33</v>
      </c>
      <c r="G852" s="31">
        <f t="shared" si="92"/>
        <v>2401.4371656716426</v>
      </c>
      <c r="H852" s="31">
        <f t="shared" si="93"/>
        <v>8979.9164136363397</v>
      </c>
      <c r="I852" s="34">
        <f t="shared" si="94"/>
        <v>810</v>
      </c>
    </row>
    <row r="853" spans="2:9" x14ac:dyDescent="0.4">
      <c r="B853">
        <v>811</v>
      </c>
      <c r="C853" s="40">
        <v>70000</v>
      </c>
      <c r="D853" s="42">
        <f t="shared" si="90"/>
        <v>2.9102127000000001E-5</v>
      </c>
      <c r="E853" s="31">
        <f t="shared" si="91"/>
        <v>-6632.2271693225257</v>
      </c>
      <c r="F853" s="41">
        <v>0.33</v>
      </c>
      <c r="G853" s="31">
        <f t="shared" si="92"/>
        <v>2405.0518984925375</v>
      </c>
      <c r="H853" s="31">
        <f t="shared" si="93"/>
        <v>9037.2790678150632</v>
      </c>
      <c r="I853" s="34">
        <f t="shared" si="94"/>
        <v>811</v>
      </c>
    </row>
    <row r="854" spans="2:9" x14ac:dyDescent="0.4">
      <c r="B854">
        <v>812</v>
      </c>
      <c r="C854" s="40">
        <v>70000</v>
      </c>
      <c r="D854" s="42">
        <f t="shared" si="90"/>
        <v>2.9109084000000002E-5</v>
      </c>
      <c r="E854" s="31">
        <f t="shared" si="91"/>
        <v>-6686.2948703028314</v>
      </c>
      <c r="F854" s="41">
        <v>0.33</v>
      </c>
      <c r="G854" s="31">
        <f t="shared" si="92"/>
        <v>2408.668085014926</v>
      </c>
      <c r="H854" s="31">
        <f t="shared" si="93"/>
        <v>9094.9629553177583</v>
      </c>
      <c r="I854" s="34">
        <f t="shared" si="94"/>
        <v>812</v>
      </c>
    </row>
    <row r="855" spans="2:9" x14ac:dyDescent="0.4">
      <c r="B855">
        <v>813</v>
      </c>
      <c r="C855" s="40">
        <v>70000</v>
      </c>
      <c r="D855" s="42">
        <f t="shared" si="90"/>
        <v>2.9116041000000003E-5</v>
      </c>
      <c r="E855" s="31">
        <f t="shared" si="91"/>
        <v>-6740.6835782781509</v>
      </c>
      <c r="F855" s="41">
        <v>0.33</v>
      </c>
      <c r="G855" s="31">
        <f t="shared" si="92"/>
        <v>2412.2857252388062</v>
      </c>
      <c r="H855" s="31">
        <f t="shared" si="93"/>
        <v>9152.9693035169566</v>
      </c>
      <c r="I855" s="34">
        <f t="shared" si="94"/>
        <v>813</v>
      </c>
    </row>
    <row r="856" spans="2:9" x14ac:dyDescent="0.4">
      <c r="B856">
        <v>814</v>
      </c>
      <c r="C856" s="40">
        <v>70000</v>
      </c>
      <c r="D856" s="42">
        <f t="shared" si="90"/>
        <v>2.9122998000000003E-5</v>
      </c>
      <c r="E856" s="31">
        <f t="shared" si="91"/>
        <v>-6795.3945228801158</v>
      </c>
      <c r="F856" s="41">
        <v>0.33</v>
      </c>
      <c r="G856" s="31">
        <f t="shared" si="92"/>
        <v>2415.9048191641796</v>
      </c>
      <c r="H856" s="31">
        <f t="shared" si="93"/>
        <v>9211.2993420442945</v>
      </c>
      <c r="I856" s="34">
        <f t="shared" si="94"/>
        <v>814</v>
      </c>
    </row>
    <row r="857" spans="2:9" x14ac:dyDescent="0.4">
      <c r="B857">
        <v>815</v>
      </c>
      <c r="C857" s="40">
        <v>70000</v>
      </c>
      <c r="D857" s="42">
        <f t="shared" si="90"/>
        <v>2.9129955000000004E-5</v>
      </c>
      <c r="E857" s="31">
        <f t="shared" si="91"/>
        <v>-6850.4289359993463</v>
      </c>
      <c r="F857" s="41">
        <v>0.33</v>
      </c>
      <c r="G857" s="31">
        <f t="shared" si="92"/>
        <v>2419.5253667910456</v>
      </c>
      <c r="H857" s="31">
        <f t="shared" si="93"/>
        <v>9269.9543027903928</v>
      </c>
      <c r="I857" s="34">
        <f t="shared" si="94"/>
        <v>815</v>
      </c>
    </row>
    <row r="858" spans="2:9" x14ac:dyDescent="0.4">
      <c r="B858">
        <v>816</v>
      </c>
      <c r="C858" s="40">
        <v>70000</v>
      </c>
      <c r="D858" s="42">
        <f t="shared" si="90"/>
        <v>2.9136912000000002E-5</v>
      </c>
      <c r="E858" s="31">
        <f t="shared" si="91"/>
        <v>-6905.7880517854701</v>
      </c>
      <c r="F858" s="41">
        <v>0.33</v>
      </c>
      <c r="G858" s="31">
        <f t="shared" si="92"/>
        <v>2423.1473681194034</v>
      </c>
      <c r="H858" s="31">
        <f t="shared" si="93"/>
        <v>9328.9354199048739</v>
      </c>
      <c r="I858" s="34">
        <f t="shared" si="94"/>
        <v>816</v>
      </c>
    </row>
    <row r="859" spans="2:9" x14ac:dyDescent="0.4">
      <c r="B859">
        <v>817</v>
      </c>
      <c r="C859" s="40">
        <v>70000</v>
      </c>
      <c r="D859" s="42">
        <f t="shared" si="90"/>
        <v>2.9143869000000003E-5</v>
      </c>
      <c r="E859" s="31">
        <f t="shared" si="91"/>
        <v>-6961.4731066471822</v>
      </c>
      <c r="F859" s="41">
        <v>0.33</v>
      </c>
      <c r="G859" s="31">
        <f t="shared" si="92"/>
        <v>2426.7708231492543</v>
      </c>
      <c r="H859" s="31">
        <f t="shared" si="93"/>
        <v>9388.2439297964374</v>
      </c>
      <c r="I859" s="34">
        <f t="shared" si="94"/>
        <v>817</v>
      </c>
    </row>
    <row r="860" spans="2:9" x14ac:dyDescent="0.4">
      <c r="B860">
        <v>818</v>
      </c>
      <c r="C860" s="40">
        <v>70000</v>
      </c>
      <c r="D860" s="42">
        <f t="shared" si="90"/>
        <v>2.9150826000000003E-5</v>
      </c>
      <c r="E860" s="31">
        <f t="shared" si="91"/>
        <v>-7017.4853392521445</v>
      </c>
      <c r="F860" s="41">
        <v>0.33</v>
      </c>
      <c r="G860" s="31">
        <f t="shared" si="92"/>
        <v>2430.3957318805974</v>
      </c>
      <c r="H860" s="31">
        <f t="shared" si="93"/>
        <v>9447.8810711327424</v>
      </c>
      <c r="I860" s="34">
        <f t="shared" si="94"/>
        <v>818</v>
      </c>
    </row>
    <row r="861" spans="2:9" x14ac:dyDescent="0.4">
      <c r="B861">
        <v>819</v>
      </c>
      <c r="C861" s="40">
        <v>70000</v>
      </c>
      <c r="D861" s="42">
        <f t="shared" si="90"/>
        <v>2.9157783000000004E-5</v>
      </c>
      <c r="E861" s="31">
        <f t="shared" si="91"/>
        <v>-7073.8259905270888</v>
      </c>
      <c r="F861" s="41">
        <v>0.33</v>
      </c>
      <c r="G861" s="31">
        <f t="shared" si="92"/>
        <v>2434.0220943134336</v>
      </c>
      <c r="H861" s="31">
        <f t="shared" si="93"/>
        <v>9507.8480848405234</v>
      </c>
      <c r="I861" s="34">
        <f t="shared" si="94"/>
        <v>819</v>
      </c>
    </row>
    <row r="862" spans="2:9" x14ac:dyDescent="0.4">
      <c r="B862">
        <v>820</v>
      </c>
      <c r="C862" s="40">
        <v>70000</v>
      </c>
      <c r="D862" s="42">
        <f t="shared" si="90"/>
        <v>2.9164740000000005E-5</v>
      </c>
      <c r="E862" s="31">
        <f t="shared" si="91"/>
        <v>-7130.4963036577274</v>
      </c>
      <c r="F862" s="41">
        <v>0.33</v>
      </c>
      <c r="G862" s="31">
        <f t="shared" si="92"/>
        <v>2437.6499104477621</v>
      </c>
      <c r="H862" s="31">
        <f t="shared" si="93"/>
        <v>9568.146214105489</v>
      </c>
      <c r="I862" s="34">
        <f t="shared" si="94"/>
        <v>820</v>
      </c>
    </row>
    <row r="863" spans="2:9" x14ac:dyDescent="0.4">
      <c r="B863">
        <v>821</v>
      </c>
      <c r="C863" s="40">
        <v>70000</v>
      </c>
      <c r="D863" s="42">
        <f t="shared" si="90"/>
        <v>2.9171697000000002E-5</v>
      </c>
      <c r="E863" s="31">
        <f t="shared" si="91"/>
        <v>-7187.4975240888134</v>
      </c>
      <c r="F863" s="41">
        <v>0.33</v>
      </c>
      <c r="G863" s="31">
        <f t="shared" si="92"/>
        <v>2441.2791802835823</v>
      </c>
      <c r="H863" s="31">
        <f t="shared" si="93"/>
        <v>9628.7767043723961</v>
      </c>
      <c r="I863" s="34">
        <f t="shared" si="94"/>
        <v>821</v>
      </c>
    </row>
    <row r="864" spans="2:9" x14ac:dyDescent="0.4">
      <c r="B864">
        <v>822</v>
      </c>
      <c r="C864" s="40">
        <v>70000</v>
      </c>
      <c r="D864" s="42">
        <f t="shared" si="90"/>
        <v>2.9178654000000003E-5</v>
      </c>
      <c r="E864" s="31">
        <f t="shared" si="91"/>
        <v>-7244.8308995241305</v>
      </c>
      <c r="F864" s="41">
        <v>0.33</v>
      </c>
      <c r="G864" s="31">
        <f t="shared" si="92"/>
        <v>2444.909903820896</v>
      </c>
      <c r="H864" s="31">
        <f t="shared" si="93"/>
        <v>9689.7408033450265</v>
      </c>
      <c r="I864" s="34">
        <f t="shared" si="94"/>
        <v>822</v>
      </c>
    </row>
    <row r="865" spans="2:9" x14ac:dyDescent="0.4">
      <c r="B865">
        <v>823</v>
      </c>
      <c r="C865" s="40">
        <v>70000</v>
      </c>
      <c r="D865" s="42">
        <f t="shared" si="90"/>
        <v>2.9185611000000004E-5</v>
      </c>
      <c r="E865" s="31">
        <f t="shared" si="91"/>
        <v>-7302.4976799264696</v>
      </c>
      <c r="F865" s="41">
        <v>0.33</v>
      </c>
      <c r="G865" s="31">
        <f t="shared" si="92"/>
        <v>2448.5420810597016</v>
      </c>
      <c r="H865" s="31">
        <f t="shared" si="93"/>
        <v>9751.039760986172</v>
      </c>
      <c r="I865" s="34">
        <f t="shared" si="94"/>
        <v>823</v>
      </c>
    </row>
    <row r="866" spans="2:9" x14ac:dyDescent="0.4">
      <c r="B866">
        <v>824</v>
      </c>
      <c r="C866" s="40">
        <v>70000</v>
      </c>
      <c r="D866" s="42">
        <f t="shared" si="90"/>
        <v>2.9192568000000001E-5</v>
      </c>
      <c r="E866" s="31">
        <f t="shared" si="91"/>
        <v>-7360.4991175176374</v>
      </c>
      <c r="F866" s="41">
        <v>0.33</v>
      </c>
      <c r="G866" s="31">
        <f t="shared" si="92"/>
        <v>2452.1757120000007</v>
      </c>
      <c r="H866" s="31">
        <f t="shared" si="93"/>
        <v>9812.6748295176385</v>
      </c>
      <c r="I866" s="34">
        <f t="shared" si="94"/>
        <v>824</v>
      </c>
    </row>
    <row r="867" spans="2:9" x14ac:dyDescent="0.4">
      <c r="B867">
        <v>825</v>
      </c>
      <c r="C867" s="40">
        <v>70000</v>
      </c>
      <c r="D867" s="42">
        <f t="shared" si="90"/>
        <v>2.9199525000000002E-5</v>
      </c>
      <c r="E867" s="31">
        <f t="shared" si="91"/>
        <v>-7418.8364667784799</v>
      </c>
      <c r="F867" s="41">
        <v>0.33</v>
      </c>
      <c r="G867" s="31">
        <f t="shared" si="92"/>
        <v>2455.8107966417915</v>
      </c>
      <c r="H867" s="31">
        <f t="shared" si="93"/>
        <v>9874.647263420271</v>
      </c>
      <c r="I867" s="34">
        <f t="shared" si="94"/>
        <v>825</v>
      </c>
    </row>
    <row r="868" spans="2:9" x14ac:dyDescent="0.4">
      <c r="B868">
        <v>826</v>
      </c>
      <c r="C868" s="40">
        <v>70000</v>
      </c>
      <c r="D868" s="42">
        <f t="shared" si="90"/>
        <v>2.9206482000000003E-5</v>
      </c>
      <c r="E868" s="31">
        <f t="shared" si="91"/>
        <v>-7477.5109844488543</v>
      </c>
      <c r="F868" s="41">
        <v>0.33</v>
      </c>
      <c r="G868" s="31">
        <f t="shared" si="92"/>
        <v>2459.447334985075</v>
      </c>
      <c r="H868" s="31">
        <f t="shared" si="93"/>
        <v>9936.9583194339284</v>
      </c>
      <c r="I868" s="34">
        <f t="shared" si="94"/>
        <v>826</v>
      </c>
    </row>
    <row r="869" spans="2:9" x14ac:dyDescent="0.4">
      <c r="B869">
        <v>827</v>
      </c>
      <c r="C869" s="40">
        <v>70000</v>
      </c>
      <c r="D869" s="42">
        <f t="shared" si="90"/>
        <v>2.9213439000000004E-5</v>
      </c>
      <c r="E869" s="31">
        <f t="shared" si="91"/>
        <v>-7536.5239295276415</v>
      </c>
      <c r="F869" s="41">
        <v>0.33</v>
      </c>
      <c r="G869" s="31">
        <f t="shared" si="92"/>
        <v>2463.0853270298517</v>
      </c>
      <c r="H869" s="31">
        <f t="shared" si="93"/>
        <v>9999.6092565574927</v>
      </c>
      <c r="I869" s="34">
        <f t="shared" si="94"/>
        <v>827</v>
      </c>
    </row>
    <row r="870" spans="2:9" x14ac:dyDescent="0.4">
      <c r="B870">
        <v>828</v>
      </c>
      <c r="C870" s="40">
        <v>70000</v>
      </c>
      <c r="D870" s="42">
        <f t="shared" si="90"/>
        <v>2.9220396000000005E-5</v>
      </c>
      <c r="E870" s="31">
        <f t="shared" si="91"/>
        <v>-7595.8765632727363</v>
      </c>
      <c r="F870" s="41">
        <v>0.33</v>
      </c>
      <c r="G870" s="31">
        <f t="shared" si="92"/>
        <v>2466.7247727761196</v>
      </c>
      <c r="H870" s="31">
        <f t="shared" si="93"/>
        <v>10062.601336048856</v>
      </c>
      <c r="I870" s="34">
        <f t="shared" si="94"/>
        <v>828</v>
      </c>
    </row>
    <row r="871" spans="2:9" x14ac:dyDescent="0.4">
      <c r="B871">
        <v>829</v>
      </c>
      <c r="C871" s="40">
        <v>70000</v>
      </c>
      <c r="D871" s="42">
        <f t="shared" si="90"/>
        <v>2.9227353000000002E-5</v>
      </c>
      <c r="E871" s="31">
        <f t="shared" si="91"/>
        <v>-7655.5701492010712</v>
      </c>
      <c r="F871" s="41">
        <v>0.33</v>
      </c>
      <c r="G871" s="31">
        <f t="shared" si="92"/>
        <v>2470.3656722238811</v>
      </c>
      <c r="H871" s="31">
        <f t="shared" si="93"/>
        <v>10125.935821424951</v>
      </c>
      <c r="I871" s="34">
        <f t="shared" si="94"/>
        <v>829</v>
      </c>
    </row>
    <row r="872" spans="2:9" x14ac:dyDescent="0.4">
      <c r="B872">
        <v>830</v>
      </c>
      <c r="C872" s="40">
        <v>70000</v>
      </c>
      <c r="D872" s="42">
        <f t="shared" si="90"/>
        <v>2.9234310000000003E-5</v>
      </c>
      <c r="E872" s="31">
        <f t="shared" si="91"/>
        <v>-7715.6059530885768</v>
      </c>
      <c r="F872" s="41">
        <v>0.33</v>
      </c>
      <c r="G872" s="31">
        <f t="shared" si="92"/>
        <v>2474.0080253731348</v>
      </c>
      <c r="H872" s="31">
        <f t="shared" si="93"/>
        <v>10189.613978461712</v>
      </c>
      <c r="I872" s="34">
        <f t="shared" si="94"/>
        <v>830</v>
      </c>
    </row>
    <row r="873" spans="2:9" x14ac:dyDescent="0.4">
      <c r="B873">
        <v>831</v>
      </c>
      <c r="C873" s="40">
        <v>70000</v>
      </c>
      <c r="D873" s="42">
        <f t="shared" si="90"/>
        <v>2.9241267000000004E-5</v>
      </c>
      <c r="E873" s="31">
        <f t="shared" si="91"/>
        <v>-7775.9852429702287</v>
      </c>
      <c r="F873" s="41">
        <v>0.33</v>
      </c>
      <c r="G873" s="31">
        <f t="shared" si="92"/>
        <v>2477.6518322238812</v>
      </c>
      <c r="H873" s="31">
        <f t="shared" si="93"/>
        <v>10253.63707519411</v>
      </c>
      <c r="I873" s="34">
        <f t="shared" si="94"/>
        <v>831</v>
      </c>
    </row>
    <row r="874" spans="2:9" x14ac:dyDescent="0.4">
      <c r="B874">
        <v>832</v>
      </c>
      <c r="C874" s="40">
        <v>70000</v>
      </c>
      <c r="D874" s="42">
        <f t="shared" si="90"/>
        <v>2.9248224000000001E-5</v>
      </c>
      <c r="E874" s="31">
        <f t="shared" si="91"/>
        <v>-7836.7092891400034</v>
      </c>
      <c r="F874" s="41">
        <v>0.33</v>
      </c>
      <c r="G874" s="31">
        <f t="shared" si="92"/>
        <v>2481.2970927761198</v>
      </c>
      <c r="H874" s="31">
        <f t="shared" si="93"/>
        <v>10318.006381916122</v>
      </c>
      <c r="I874" s="34">
        <f t="shared" si="94"/>
        <v>832</v>
      </c>
    </row>
    <row r="875" spans="2:9" x14ac:dyDescent="0.4">
      <c r="B875">
        <v>833</v>
      </c>
      <c r="C875" s="40">
        <v>70000</v>
      </c>
      <c r="D875" s="42">
        <f t="shared" si="90"/>
        <v>2.9255181000000002E-5</v>
      </c>
      <c r="E875" s="31">
        <f t="shared" si="91"/>
        <v>-7897.7793641509215</v>
      </c>
      <c r="F875" s="41">
        <v>0.33</v>
      </c>
      <c r="G875" s="31">
        <f t="shared" si="92"/>
        <v>2484.9438070298515</v>
      </c>
      <c r="H875" s="31">
        <f t="shared" si="93"/>
        <v>10382.723171180773</v>
      </c>
      <c r="I875" s="34">
        <f t="shared" si="94"/>
        <v>833</v>
      </c>
    </row>
    <row r="876" spans="2:9" x14ac:dyDescent="0.4">
      <c r="B876">
        <v>834</v>
      </c>
      <c r="C876" s="40">
        <v>70000</v>
      </c>
      <c r="D876" s="42">
        <f t="shared" si="90"/>
        <v>2.9262138000000003E-5</v>
      </c>
      <c r="E876" s="31">
        <f t="shared" si="91"/>
        <v>-7959.196742815001</v>
      </c>
      <c r="F876" s="41">
        <v>0.33</v>
      </c>
      <c r="G876" s="31">
        <f t="shared" si="92"/>
        <v>2488.5919749850755</v>
      </c>
      <c r="H876" s="31">
        <f t="shared" si="93"/>
        <v>10447.788717800076</v>
      </c>
      <c r="I876" s="34">
        <f t="shared" si="94"/>
        <v>834</v>
      </c>
    </row>
    <row r="877" spans="2:9" x14ac:dyDescent="0.4">
      <c r="B877">
        <v>835</v>
      </c>
      <c r="C877" s="40">
        <v>70000</v>
      </c>
      <c r="D877" s="42">
        <f t="shared" si="90"/>
        <v>2.9269095000000004E-5</v>
      </c>
      <c r="E877" s="31">
        <f t="shared" si="91"/>
        <v>-8020.9627022033028</v>
      </c>
      <c r="F877" s="41">
        <v>0.33</v>
      </c>
      <c r="G877" s="31">
        <f t="shared" si="92"/>
        <v>2492.2415966417916</v>
      </c>
      <c r="H877" s="31">
        <f t="shared" si="93"/>
        <v>10513.204298845094</v>
      </c>
      <c r="I877" s="34">
        <f t="shared" si="94"/>
        <v>835</v>
      </c>
    </row>
    <row r="878" spans="2:9" x14ac:dyDescent="0.4">
      <c r="B878">
        <v>836</v>
      </c>
      <c r="C878" s="40">
        <v>70000</v>
      </c>
      <c r="D878" s="42">
        <f t="shared" si="90"/>
        <v>2.9276052000000005E-5</v>
      </c>
      <c r="E878" s="31">
        <f t="shared" si="91"/>
        <v>-8083.078521645878</v>
      </c>
      <c r="F878" s="41">
        <v>0.33</v>
      </c>
      <c r="G878" s="31">
        <f t="shared" si="92"/>
        <v>2495.8926720000004</v>
      </c>
      <c r="H878" s="31">
        <f t="shared" si="93"/>
        <v>10578.971193645879</v>
      </c>
      <c r="I878" s="34">
        <f t="shared" si="94"/>
        <v>836</v>
      </c>
    </row>
    <row r="879" spans="2:9" x14ac:dyDescent="0.4">
      <c r="B879">
        <v>837</v>
      </c>
      <c r="C879" s="40">
        <v>70000</v>
      </c>
      <c r="D879" s="42">
        <f t="shared" si="90"/>
        <v>2.9283009000000002E-5</v>
      </c>
      <c r="E879" s="31">
        <f t="shared" si="91"/>
        <v>-8145.5454827318381</v>
      </c>
      <c r="F879" s="41">
        <v>0.33</v>
      </c>
      <c r="G879" s="31">
        <f t="shared" si="92"/>
        <v>2499.5452010597019</v>
      </c>
      <c r="H879" s="31">
        <f t="shared" si="93"/>
        <v>10645.090683791539</v>
      </c>
      <c r="I879" s="34">
        <f t="shared" si="94"/>
        <v>837</v>
      </c>
    </row>
    <row r="880" spans="2:9" x14ac:dyDescent="0.4">
      <c r="B880">
        <v>838</v>
      </c>
      <c r="C880" s="40">
        <v>70000</v>
      </c>
      <c r="D880" s="42">
        <f t="shared" si="90"/>
        <v>2.9289966000000003E-5</v>
      </c>
      <c r="E880" s="31">
        <f t="shared" si="91"/>
        <v>-8208.3648693093055</v>
      </c>
      <c r="F880" s="41">
        <v>0.33</v>
      </c>
      <c r="G880" s="31">
        <f t="shared" si="92"/>
        <v>2503.199183820896</v>
      </c>
      <c r="H880" s="31">
        <f t="shared" si="93"/>
        <v>10711.564053130202</v>
      </c>
      <c r="I880" s="34">
        <f t="shared" si="94"/>
        <v>838</v>
      </c>
    </row>
    <row r="881" spans="2:9" x14ac:dyDescent="0.4">
      <c r="B881">
        <v>839</v>
      </c>
      <c r="C881" s="40">
        <v>70000</v>
      </c>
      <c r="D881" s="42">
        <f t="shared" si="90"/>
        <v>2.9296923000000004E-5</v>
      </c>
      <c r="E881" s="31">
        <f t="shared" si="91"/>
        <v>-8271.5379674853884</v>
      </c>
      <c r="F881" s="41">
        <v>0.33</v>
      </c>
      <c r="G881" s="31">
        <f t="shared" si="92"/>
        <v>2506.8546202835828</v>
      </c>
      <c r="H881" s="31">
        <f t="shared" si="93"/>
        <v>10778.392587768971</v>
      </c>
      <c r="I881" s="34">
        <f t="shared" si="94"/>
        <v>839</v>
      </c>
    </row>
    <row r="882" spans="2:9" x14ac:dyDescent="0.4">
      <c r="B882">
        <v>840</v>
      </c>
      <c r="C882" s="40">
        <v>70000</v>
      </c>
      <c r="D882" s="42">
        <f t="shared" si="90"/>
        <v>2.9303880000000001E-5</v>
      </c>
      <c r="E882" s="31">
        <f t="shared" si="91"/>
        <v>-8335.0660656262571</v>
      </c>
      <c r="F882" s="41">
        <v>0.33</v>
      </c>
      <c r="G882" s="31">
        <f t="shared" si="92"/>
        <v>2510.5115104477618</v>
      </c>
      <c r="H882" s="31">
        <f t="shared" si="93"/>
        <v>10845.577576074018</v>
      </c>
      <c r="I882" s="34">
        <f t="shared" si="94"/>
        <v>840</v>
      </c>
    </row>
    <row r="883" spans="2:9" x14ac:dyDescent="0.4">
      <c r="B883">
        <v>841</v>
      </c>
      <c r="C883" s="40">
        <v>70000</v>
      </c>
      <c r="D883" s="42">
        <f t="shared" si="90"/>
        <v>2.9310837000000002E-5</v>
      </c>
      <c r="E883" s="31">
        <f t="shared" si="91"/>
        <v>-8398.9504543570947</v>
      </c>
      <c r="F883" s="41">
        <v>0.33</v>
      </c>
      <c r="G883" s="31">
        <f t="shared" si="92"/>
        <v>2514.169854313433</v>
      </c>
      <c r="H883" s="31">
        <f t="shared" si="93"/>
        <v>10913.120308670528</v>
      </c>
      <c r="I883" s="34">
        <f t="shared" si="94"/>
        <v>841</v>
      </c>
    </row>
    <row r="884" spans="2:9" x14ac:dyDescent="0.4">
      <c r="B884">
        <v>842</v>
      </c>
      <c r="C884" s="40">
        <v>70000</v>
      </c>
      <c r="D884" s="42">
        <f t="shared" si="90"/>
        <v>2.9317794000000003E-5</v>
      </c>
      <c r="E884" s="31">
        <f t="shared" si="91"/>
        <v>-8463.1924265621001</v>
      </c>
      <c r="F884" s="41">
        <v>0.33</v>
      </c>
      <c r="G884" s="31">
        <f t="shared" si="92"/>
        <v>2517.8296518805973</v>
      </c>
      <c r="H884" s="31">
        <f t="shared" si="93"/>
        <v>10981.022078442697</v>
      </c>
      <c r="I884" s="34">
        <f t="shared" si="94"/>
        <v>842</v>
      </c>
    </row>
    <row r="885" spans="2:9" x14ac:dyDescent="0.4">
      <c r="B885">
        <v>843</v>
      </c>
      <c r="C885" s="40">
        <v>70000</v>
      </c>
      <c r="D885" s="42">
        <f t="shared" si="90"/>
        <v>2.9324751000000004E-5</v>
      </c>
      <c r="E885" s="31">
        <f t="shared" si="91"/>
        <v>-8527.7932773844823</v>
      </c>
      <c r="F885" s="41">
        <v>0.33</v>
      </c>
      <c r="G885" s="31">
        <f t="shared" si="92"/>
        <v>2521.4909031492543</v>
      </c>
      <c r="H885" s="31">
        <f t="shared" si="93"/>
        <v>11049.284180533738</v>
      </c>
      <c r="I885" s="34">
        <f t="shared" si="94"/>
        <v>843</v>
      </c>
    </row>
    <row r="886" spans="2:9" x14ac:dyDescent="0.4">
      <c r="B886">
        <v>844</v>
      </c>
      <c r="C886" s="40">
        <v>70000</v>
      </c>
      <c r="D886" s="42">
        <f t="shared" si="90"/>
        <v>2.9331708000000004E-5</v>
      </c>
      <c r="E886" s="31">
        <f t="shared" si="91"/>
        <v>-8592.7543042264988</v>
      </c>
      <c r="F886" s="41">
        <v>0.33</v>
      </c>
      <c r="G886" s="31">
        <f t="shared" si="92"/>
        <v>2525.153608119404</v>
      </c>
      <c r="H886" s="31">
        <f t="shared" si="93"/>
        <v>11117.907912345903</v>
      </c>
      <c r="I886" s="34">
        <f t="shared" si="94"/>
        <v>844</v>
      </c>
    </row>
    <row r="887" spans="2:9" x14ac:dyDescent="0.4">
      <c r="B887">
        <v>845</v>
      </c>
      <c r="C887" s="40">
        <v>70000</v>
      </c>
      <c r="D887" s="42">
        <f t="shared" si="90"/>
        <v>2.9338665000000002E-5</v>
      </c>
      <c r="E887" s="31">
        <f t="shared" si="91"/>
        <v>-8658.0768067494009</v>
      </c>
      <c r="F887" s="41">
        <v>0.33</v>
      </c>
      <c r="G887" s="31">
        <f t="shared" si="92"/>
        <v>2528.8177667910454</v>
      </c>
      <c r="H887" s="31">
        <f t="shared" si="93"/>
        <v>11186.894573540447</v>
      </c>
      <c r="I887" s="34">
        <f t="shared" si="94"/>
        <v>845</v>
      </c>
    </row>
    <row r="888" spans="2:9" x14ac:dyDescent="0.4">
      <c r="B888">
        <v>846</v>
      </c>
      <c r="C888" s="40">
        <v>70000</v>
      </c>
      <c r="D888" s="42">
        <f t="shared" si="90"/>
        <v>2.9345622000000003E-5</v>
      </c>
      <c r="E888" s="31">
        <f t="shared" si="91"/>
        <v>-8723.7620868734757</v>
      </c>
      <c r="F888" s="41">
        <v>0.33</v>
      </c>
      <c r="G888" s="31">
        <f t="shared" si="92"/>
        <v>2532.4833791641795</v>
      </c>
      <c r="H888" s="31">
        <f t="shared" si="93"/>
        <v>11256.245466037655</v>
      </c>
      <c r="I888" s="34">
        <f t="shared" si="94"/>
        <v>846</v>
      </c>
    </row>
    <row r="889" spans="2:9" x14ac:dyDescent="0.4">
      <c r="B889">
        <v>847</v>
      </c>
      <c r="C889" s="40">
        <v>70000</v>
      </c>
      <c r="D889" s="42">
        <f t="shared" si="90"/>
        <v>2.9352579000000003E-5</v>
      </c>
      <c r="E889" s="31">
        <f t="shared" si="91"/>
        <v>-8789.8114487780367</v>
      </c>
      <c r="F889" s="41">
        <v>0.33</v>
      </c>
      <c r="G889" s="31">
        <f t="shared" si="92"/>
        <v>2536.1504452388067</v>
      </c>
      <c r="H889" s="31">
        <f t="shared" si="93"/>
        <v>11325.961894016844</v>
      </c>
      <c r="I889" s="34">
        <f t="shared" si="94"/>
        <v>847</v>
      </c>
    </row>
    <row r="890" spans="2:9" x14ac:dyDescent="0.4">
      <c r="B890">
        <v>848</v>
      </c>
      <c r="C890" s="40">
        <v>70000</v>
      </c>
      <c r="D890" s="42">
        <f t="shared" si="90"/>
        <v>2.9359536000000001E-5</v>
      </c>
      <c r="E890" s="31">
        <f t="shared" si="91"/>
        <v>-8856.2261989014023</v>
      </c>
      <c r="F890" s="41">
        <v>0.33</v>
      </c>
      <c r="G890" s="31">
        <f t="shared" si="92"/>
        <v>2539.8189650149257</v>
      </c>
      <c r="H890" s="31">
        <f t="shared" si="93"/>
        <v>11396.045163916328</v>
      </c>
      <c r="I890" s="34">
        <f t="shared" si="94"/>
        <v>848</v>
      </c>
    </row>
    <row r="891" spans="2:9" x14ac:dyDescent="0.4">
      <c r="B891">
        <v>849</v>
      </c>
      <c r="C891" s="40">
        <v>70000</v>
      </c>
      <c r="D891" s="42">
        <f t="shared" si="90"/>
        <v>2.9366493000000005E-5</v>
      </c>
      <c r="E891" s="31">
        <f t="shared" si="91"/>
        <v>-8923.0076459409211</v>
      </c>
      <c r="F891" s="41">
        <v>0.33</v>
      </c>
      <c r="G891" s="31">
        <f t="shared" si="92"/>
        <v>2543.4889384925386</v>
      </c>
      <c r="H891" s="31">
        <f t="shared" si="93"/>
        <v>11466.49658443346</v>
      </c>
      <c r="I891" s="34">
        <f t="shared" si="94"/>
        <v>849</v>
      </c>
    </row>
    <row r="892" spans="2:9" x14ac:dyDescent="0.4">
      <c r="B892">
        <v>850</v>
      </c>
      <c r="C892" s="40">
        <v>70000</v>
      </c>
      <c r="D892" s="42">
        <f t="shared" si="90"/>
        <v>2.9373450000000002E-5</v>
      </c>
      <c r="E892" s="31">
        <f t="shared" si="91"/>
        <v>-8990.1571008529718</v>
      </c>
      <c r="F892" s="41">
        <v>0.33</v>
      </c>
      <c r="G892" s="31">
        <f t="shared" si="92"/>
        <v>2547.1603656716425</v>
      </c>
      <c r="H892" s="31">
        <f t="shared" si="93"/>
        <v>11537.317466524615</v>
      </c>
      <c r="I892" s="34">
        <f t="shared" si="94"/>
        <v>850</v>
      </c>
    </row>
    <row r="893" spans="2:9" x14ac:dyDescent="0.4">
      <c r="B893">
        <v>851</v>
      </c>
      <c r="C893" s="40">
        <v>70000</v>
      </c>
      <c r="D893" s="42">
        <f t="shared" si="90"/>
        <v>2.9380407000000003E-5</v>
      </c>
      <c r="E893" s="31">
        <f t="shared" si="91"/>
        <v>-9057.6758768529453</v>
      </c>
      <c r="F893" s="41">
        <v>0.33</v>
      </c>
      <c r="G893" s="31">
        <f t="shared" si="92"/>
        <v>2550.8332465522394</v>
      </c>
      <c r="H893" s="31">
        <f t="shared" si="93"/>
        <v>11608.509123405185</v>
      </c>
      <c r="I893" s="34">
        <f t="shared" si="94"/>
        <v>851</v>
      </c>
    </row>
    <row r="894" spans="2:9" x14ac:dyDescent="0.4">
      <c r="B894">
        <v>852</v>
      </c>
      <c r="C894" s="40">
        <v>70000</v>
      </c>
      <c r="D894" s="42">
        <f t="shared" si="90"/>
        <v>2.9387364000000004E-5</v>
      </c>
      <c r="E894" s="31">
        <f t="shared" si="91"/>
        <v>-9125.5652894152518</v>
      </c>
      <c r="F894" s="41">
        <v>0.33</v>
      </c>
      <c r="G894" s="31">
        <f t="shared" si="92"/>
        <v>2554.507581134329</v>
      </c>
      <c r="H894" s="31">
        <f t="shared" si="93"/>
        <v>11680.07287054958</v>
      </c>
      <c r="I894" s="34">
        <f t="shared" si="94"/>
        <v>852</v>
      </c>
    </row>
    <row r="895" spans="2:9" x14ac:dyDescent="0.4">
      <c r="B895">
        <v>853</v>
      </c>
      <c r="C895" s="40">
        <v>70000</v>
      </c>
      <c r="D895" s="42">
        <f t="shared" ref="D895:D958" si="95">6.957*10^-9*B895+2.346*10^-5</f>
        <v>2.9394321000000002E-5</v>
      </c>
      <c r="E895" s="31">
        <f t="shared" ref="E895:E958" si="96">($J$80*B895^4+$K$80*B895^3+$L$80*B895^2+$M$80*B895+$N$80)</f>
        <v>-9193.826656273317</v>
      </c>
      <c r="F895" s="41">
        <v>0.33</v>
      </c>
      <c r="G895" s="31">
        <f t="shared" ref="G895:G958" si="97">C895*D895*(B895-$B$62)/(1-F895)</f>
        <v>2558.1833694179109</v>
      </c>
      <c r="H895" s="31">
        <f t="shared" ref="H895:H958" si="98">IF(G895&gt;E895,G895-E895,0)</f>
        <v>11752.010025691228</v>
      </c>
      <c r="I895" s="34">
        <f t="shared" ref="I895:I958" si="99">IF(H895&gt;0,B895)</f>
        <v>853</v>
      </c>
    </row>
    <row r="896" spans="2:9" x14ac:dyDescent="0.4">
      <c r="B896">
        <v>854</v>
      </c>
      <c r="C896" s="40">
        <v>70000</v>
      </c>
      <c r="D896" s="42">
        <f t="shared" si="95"/>
        <v>2.9401278000000002E-5</v>
      </c>
      <c r="E896" s="31">
        <f t="shared" si="96"/>
        <v>-9262.4612974195934</v>
      </c>
      <c r="F896" s="41">
        <v>0.33</v>
      </c>
      <c r="G896" s="31">
        <f t="shared" si="97"/>
        <v>2561.8606114029853</v>
      </c>
      <c r="H896" s="31">
        <f t="shared" si="98"/>
        <v>11824.321908822578</v>
      </c>
      <c r="I896" s="34">
        <f t="shared" si="99"/>
        <v>854</v>
      </c>
    </row>
    <row r="897" spans="2:9" x14ac:dyDescent="0.4">
      <c r="B897">
        <v>855</v>
      </c>
      <c r="C897" s="40">
        <v>70000</v>
      </c>
      <c r="D897" s="42">
        <f t="shared" si="95"/>
        <v>2.9408235000000003E-5</v>
      </c>
      <c r="E897" s="31">
        <f t="shared" si="96"/>
        <v>-9331.4705351055782</v>
      </c>
      <c r="F897" s="41">
        <v>0.33</v>
      </c>
      <c r="G897" s="31">
        <f t="shared" si="97"/>
        <v>2565.5393070895529</v>
      </c>
      <c r="H897" s="31">
        <f t="shared" si="98"/>
        <v>11897.009842195132</v>
      </c>
      <c r="I897" s="34">
        <f t="shared" si="99"/>
        <v>855</v>
      </c>
    </row>
    <row r="898" spans="2:9" x14ac:dyDescent="0.4">
      <c r="B898">
        <v>856</v>
      </c>
      <c r="C898" s="40">
        <v>70000</v>
      </c>
      <c r="D898" s="42">
        <f t="shared" si="95"/>
        <v>2.9415192000000004E-5</v>
      </c>
      <c r="E898" s="31">
        <f t="shared" si="96"/>
        <v>-9400.8556938417551</v>
      </c>
      <c r="F898" s="41">
        <v>0.33</v>
      </c>
      <c r="G898" s="31">
        <f t="shared" si="97"/>
        <v>2569.2194564776123</v>
      </c>
      <c r="H898" s="31">
        <f t="shared" si="98"/>
        <v>11970.075150319368</v>
      </c>
      <c r="I898" s="34">
        <f t="shared" si="99"/>
        <v>856</v>
      </c>
    </row>
    <row r="899" spans="2:9" x14ac:dyDescent="0.4">
      <c r="B899">
        <v>857</v>
      </c>
      <c r="C899" s="40">
        <v>70000</v>
      </c>
      <c r="D899" s="42">
        <f t="shared" si="95"/>
        <v>2.9422149000000005E-5</v>
      </c>
      <c r="E899" s="31">
        <f t="shared" si="96"/>
        <v>-9470.6181003976362</v>
      </c>
      <c r="F899" s="41">
        <v>0.33</v>
      </c>
      <c r="G899" s="31">
        <f t="shared" si="97"/>
        <v>2572.9010595671648</v>
      </c>
      <c r="H899" s="31">
        <f t="shared" si="98"/>
        <v>12043.519159964801</v>
      </c>
      <c r="I899" s="34">
        <f t="shared" si="99"/>
        <v>857</v>
      </c>
    </row>
    <row r="900" spans="2:9" x14ac:dyDescent="0.4">
      <c r="B900">
        <v>858</v>
      </c>
      <c r="C900" s="40">
        <v>70000</v>
      </c>
      <c r="D900" s="42">
        <f t="shared" si="95"/>
        <v>2.9429106000000002E-5</v>
      </c>
      <c r="E900" s="31">
        <f t="shared" si="96"/>
        <v>-9540.7590838017895</v>
      </c>
      <c r="F900" s="41">
        <v>0.33</v>
      </c>
      <c r="G900" s="31">
        <f t="shared" si="97"/>
        <v>2576.584116358209</v>
      </c>
      <c r="H900" s="31">
        <f t="shared" si="98"/>
        <v>12117.343200159998</v>
      </c>
      <c r="I900" s="34">
        <f t="shared" si="99"/>
        <v>858</v>
      </c>
    </row>
    <row r="901" spans="2:9" x14ac:dyDescent="0.4">
      <c r="B901">
        <v>859</v>
      </c>
      <c r="C901" s="40">
        <v>70000</v>
      </c>
      <c r="D901" s="42">
        <f t="shared" si="95"/>
        <v>2.9436063000000003E-5</v>
      </c>
      <c r="E901" s="31">
        <f t="shared" si="96"/>
        <v>-9611.2799753417512</v>
      </c>
      <c r="F901" s="41">
        <v>0.33</v>
      </c>
      <c r="G901" s="31">
        <f t="shared" si="97"/>
        <v>2580.2686268507468</v>
      </c>
      <c r="H901" s="31">
        <f t="shared" si="98"/>
        <v>12191.548602192499</v>
      </c>
      <c r="I901" s="34">
        <f t="shared" si="99"/>
        <v>859</v>
      </c>
    </row>
    <row r="902" spans="2:9" x14ac:dyDescent="0.4">
      <c r="B902">
        <v>860</v>
      </c>
      <c r="C902" s="40">
        <v>70000</v>
      </c>
      <c r="D902" s="42">
        <f t="shared" si="95"/>
        <v>2.9443020000000004E-5</v>
      </c>
      <c r="E902" s="31">
        <f t="shared" si="96"/>
        <v>-9682.1821085641041</v>
      </c>
      <c r="F902" s="41">
        <v>0.33</v>
      </c>
      <c r="G902" s="31">
        <f t="shared" si="97"/>
        <v>2583.9545910447769</v>
      </c>
      <c r="H902" s="31">
        <f t="shared" si="98"/>
        <v>12266.13669960888</v>
      </c>
      <c r="I902" s="34">
        <f t="shared" si="99"/>
        <v>860</v>
      </c>
    </row>
    <row r="903" spans="2:9" x14ac:dyDescent="0.4">
      <c r="B903">
        <v>861</v>
      </c>
      <c r="C903" s="40">
        <v>70000</v>
      </c>
      <c r="D903" s="42">
        <f t="shared" si="95"/>
        <v>2.9449977000000001E-5</v>
      </c>
      <c r="E903" s="31">
        <f t="shared" si="96"/>
        <v>-9753.4668192744757</v>
      </c>
      <c r="F903" s="41">
        <v>0.33</v>
      </c>
      <c r="G903" s="31">
        <f t="shared" si="97"/>
        <v>2587.6420089402986</v>
      </c>
      <c r="H903" s="31">
        <f t="shared" si="98"/>
        <v>12341.108828214774</v>
      </c>
      <c r="I903" s="34">
        <f t="shared" si="99"/>
        <v>861</v>
      </c>
    </row>
    <row r="904" spans="2:9" x14ac:dyDescent="0.4">
      <c r="B904">
        <v>862</v>
      </c>
      <c r="C904" s="40">
        <v>70000</v>
      </c>
      <c r="D904" s="42">
        <f t="shared" si="95"/>
        <v>2.9456934000000002E-5</v>
      </c>
      <c r="E904" s="31">
        <f t="shared" si="96"/>
        <v>-9825.1354455374694</v>
      </c>
      <c r="F904" s="41">
        <v>0.33</v>
      </c>
      <c r="G904" s="31">
        <f t="shared" si="97"/>
        <v>2591.330880537314</v>
      </c>
      <c r="H904" s="31">
        <f t="shared" si="98"/>
        <v>12416.466326074784</v>
      </c>
      <c r="I904" s="34">
        <f t="shared" si="99"/>
        <v>862</v>
      </c>
    </row>
    <row r="905" spans="2:9" x14ac:dyDescent="0.4">
      <c r="B905">
        <v>863</v>
      </c>
      <c r="C905" s="40">
        <v>70000</v>
      </c>
      <c r="D905" s="42">
        <f t="shared" si="95"/>
        <v>2.9463891000000003E-5</v>
      </c>
      <c r="E905" s="31">
        <f t="shared" si="96"/>
        <v>-9897.1893276767314</v>
      </c>
      <c r="F905" s="41">
        <v>0.33</v>
      </c>
      <c r="G905" s="31">
        <f t="shared" si="97"/>
        <v>2595.0212058358211</v>
      </c>
      <c r="H905" s="31">
        <f t="shared" si="98"/>
        <v>12492.210533512553</v>
      </c>
      <c r="I905" s="34">
        <f t="shared" si="99"/>
        <v>863</v>
      </c>
    </row>
    <row r="906" spans="2:9" x14ac:dyDescent="0.4">
      <c r="B906">
        <v>864</v>
      </c>
      <c r="C906" s="40">
        <v>70000</v>
      </c>
      <c r="D906" s="42">
        <f t="shared" si="95"/>
        <v>2.9470848000000004E-5</v>
      </c>
      <c r="E906" s="31">
        <f t="shared" si="96"/>
        <v>-9969.6298082749454</v>
      </c>
      <c r="F906" s="41">
        <v>0.33</v>
      </c>
      <c r="G906" s="31">
        <f t="shared" si="97"/>
        <v>2598.7129848358213</v>
      </c>
      <c r="H906" s="31">
        <f t="shared" si="98"/>
        <v>12568.342793110767</v>
      </c>
      <c r="I906" s="34">
        <f t="shared" si="99"/>
        <v>864</v>
      </c>
    </row>
    <row r="907" spans="2:9" x14ac:dyDescent="0.4">
      <c r="B907">
        <v>865</v>
      </c>
      <c r="C907" s="40">
        <v>70000</v>
      </c>
      <c r="D907" s="42">
        <f t="shared" si="95"/>
        <v>2.9477805000000005E-5</v>
      </c>
      <c r="E907" s="31">
        <f t="shared" si="96"/>
        <v>-10042.458232173803</v>
      </c>
      <c r="F907" s="41">
        <v>0.33</v>
      </c>
      <c r="G907" s="31">
        <f t="shared" si="97"/>
        <v>2602.4062175373142</v>
      </c>
      <c r="H907" s="31">
        <f t="shared" si="98"/>
        <v>12644.864449711118</v>
      </c>
      <c r="I907" s="34">
        <f t="shared" si="99"/>
        <v>865</v>
      </c>
    </row>
    <row r="908" spans="2:9" x14ac:dyDescent="0.4">
      <c r="B908">
        <v>866</v>
      </c>
      <c r="C908" s="40">
        <v>70000</v>
      </c>
      <c r="D908" s="42">
        <f t="shared" si="95"/>
        <v>2.9484762000000002E-5</v>
      </c>
      <c r="E908" s="31">
        <f t="shared" si="96"/>
        <v>-10115.675946473993</v>
      </c>
      <c r="F908" s="41">
        <v>0.33</v>
      </c>
      <c r="G908" s="31">
        <f t="shared" si="97"/>
        <v>2606.1009039402993</v>
      </c>
      <c r="H908" s="31">
        <f t="shared" si="98"/>
        <v>12721.776850414293</v>
      </c>
      <c r="I908" s="34">
        <f t="shared" si="99"/>
        <v>866</v>
      </c>
    </row>
    <row r="909" spans="2:9" x14ac:dyDescent="0.4">
      <c r="B909">
        <v>867</v>
      </c>
      <c r="C909" s="40">
        <v>70000</v>
      </c>
      <c r="D909" s="42">
        <f t="shared" si="95"/>
        <v>2.9491719000000003E-5</v>
      </c>
      <c r="E909" s="31">
        <f t="shared" si="96"/>
        <v>-10189.284300535262</v>
      </c>
      <c r="F909" s="41">
        <v>0.33</v>
      </c>
      <c r="G909" s="31">
        <f t="shared" si="97"/>
        <v>2609.7970440447766</v>
      </c>
      <c r="H909" s="31">
        <f t="shared" si="98"/>
        <v>12799.08134458004</v>
      </c>
      <c r="I909" s="34">
        <f t="shared" si="99"/>
        <v>867</v>
      </c>
    </row>
    <row r="910" spans="2:9" x14ac:dyDescent="0.4">
      <c r="B910">
        <v>868</v>
      </c>
      <c r="C910" s="40">
        <v>70000</v>
      </c>
      <c r="D910" s="42">
        <f t="shared" si="95"/>
        <v>2.9498676000000004E-5</v>
      </c>
      <c r="E910" s="31">
        <f t="shared" si="96"/>
        <v>-10263.284645976377</v>
      </c>
      <c r="F910" s="41">
        <v>0.33</v>
      </c>
      <c r="G910" s="31">
        <f t="shared" si="97"/>
        <v>2613.4946378507466</v>
      </c>
      <c r="H910" s="31">
        <f t="shared" si="98"/>
        <v>12876.779283827123</v>
      </c>
      <c r="I910" s="34">
        <f t="shared" si="99"/>
        <v>868</v>
      </c>
    </row>
    <row r="911" spans="2:9" x14ac:dyDescent="0.4">
      <c r="B911">
        <v>869</v>
      </c>
      <c r="C911" s="40">
        <v>70000</v>
      </c>
      <c r="D911" s="42">
        <f t="shared" si="95"/>
        <v>2.9505633000000001E-5</v>
      </c>
      <c r="E911" s="31">
        <f t="shared" si="96"/>
        <v>-10337.678336675101</v>
      </c>
      <c r="F911" s="41">
        <v>0.33</v>
      </c>
      <c r="G911" s="31">
        <f t="shared" si="97"/>
        <v>2617.1936853582097</v>
      </c>
      <c r="H911" s="31">
        <f t="shared" si="98"/>
        <v>12954.872022033311</v>
      </c>
      <c r="I911" s="34">
        <f t="shared" si="99"/>
        <v>869</v>
      </c>
    </row>
    <row r="912" spans="2:9" x14ac:dyDescent="0.4">
      <c r="B912">
        <v>870</v>
      </c>
      <c r="C912" s="40">
        <v>70000</v>
      </c>
      <c r="D912" s="42">
        <f t="shared" si="95"/>
        <v>2.9512590000000002E-5</v>
      </c>
      <c r="E912" s="31">
        <f t="shared" si="96"/>
        <v>-10412.466728768211</v>
      </c>
      <c r="F912" s="41">
        <v>0.33</v>
      </c>
      <c r="G912" s="31">
        <f t="shared" si="97"/>
        <v>2620.8941865671645</v>
      </c>
      <c r="H912" s="31">
        <f t="shared" si="98"/>
        <v>13033.360915335375</v>
      </c>
      <c r="I912" s="34">
        <f t="shared" si="99"/>
        <v>870</v>
      </c>
    </row>
    <row r="913" spans="2:9" x14ac:dyDescent="0.4">
      <c r="B913">
        <v>871</v>
      </c>
      <c r="C913" s="40">
        <v>70000</v>
      </c>
      <c r="D913" s="42">
        <f t="shared" si="95"/>
        <v>2.9519547000000003E-5</v>
      </c>
      <c r="E913" s="31">
        <f t="shared" si="96"/>
        <v>-10487.651180651554</v>
      </c>
      <c r="F913" s="41">
        <v>0.33</v>
      </c>
      <c r="G913" s="31">
        <f t="shared" si="97"/>
        <v>2624.5961414776125</v>
      </c>
      <c r="H913" s="31">
        <f t="shared" si="98"/>
        <v>13112.247322129166</v>
      </c>
      <c r="I913" s="34">
        <f t="shared" si="99"/>
        <v>871</v>
      </c>
    </row>
    <row r="914" spans="2:9" x14ac:dyDescent="0.4">
      <c r="B914">
        <v>872</v>
      </c>
      <c r="C914" s="40">
        <v>70000</v>
      </c>
      <c r="D914" s="42">
        <f t="shared" si="95"/>
        <v>2.9526504000000004E-5</v>
      </c>
      <c r="E914" s="31">
        <f t="shared" si="96"/>
        <v>-10563.233052979955</v>
      </c>
      <c r="F914" s="41">
        <v>0.33</v>
      </c>
      <c r="G914" s="31">
        <f t="shared" si="97"/>
        <v>2628.2995500895531</v>
      </c>
      <c r="H914" s="31">
        <f t="shared" si="98"/>
        <v>13191.532603069507</v>
      </c>
      <c r="I914" s="34">
        <f t="shared" si="99"/>
        <v>872</v>
      </c>
    </row>
    <row r="915" spans="2:9" x14ac:dyDescent="0.4">
      <c r="B915">
        <v>873</v>
      </c>
      <c r="C915" s="40">
        <v>70000</v>
      </c>
      <c r="D915" s="42">
        <f t="shared" si="95"/>
        <v>2.9533461000000004E-5</v>
      </c>
      <c r="E915" s="31">
        <f t="shared" si="96"/>
        <v>-10639.213708667283</v>
      </c>
      <c r="F915" s="41">
        <v>0.33</v>
      </c>
      <c r="G915" s="31">
        <f t="shared" si="97"/>
        <v>2632.0044124029855</v>
      </c>
      <c r="H915" s="31">
        <f t="shared" si="98"/>
        <v>13271.218121070269</v>
      </c>
      <c r="I915" s="34">
        <f t="shared" si="99"/>
        <v>873</v>
      </c>
    </row>
    <row r="916" spans="2:9" x14ac:dyDescent="0.4">
      <c r="B916">
        <v>874</v>
      </c>
      <c r="C916" s="40">
        <v>70000</v>
      </c>
      <c r="D916" s="42">
        <f t="shared" si="95"/>
        <v>2.9540418000000002E-5</v>
      </c>
      <c r="E916" s="31">
        <f t="shared" si="96"/>
        <v>-10715.594512886402</v>
      </c>
      <c r="F916" s="41">
        <v>0.33</v>
      </c>
      <c r="G916" s="31">
        <f t="shared" si="97"/>
        <v>2635.7107284179115</v>
      </c>
      <c r="H916" s="31">
        <f t="shared" si="98"/>
        <v>13351.305241304313</v>
      </c>
      <c r="I916" s="34">
        <f t="shared" si="99"/>
        <v>874</v>
      </c>
    </row>
    <row r="917" spans="2:9" x14ac:dyDescent="0.4">
      <c r="B917">
        <v>875</v>
      </c>
      <c r="C917" s="40">
        <v>70000</v>
      </c>
      <c r="D917" s="42">
        <f t="shared" si="95"/>
        <v>2.9547375000000003E-5</v>
      </c>
      <c r="E917" s="31">
        <f t="shared" si="96"/>
        <v>-10792.376833069236</v>
      </c>
      <c r="F917" s="41">
        <v>0.33</v>
      </c>
      <c r="G917" s="31">
        <f t="shared" si="97"/>
        <v>2639.4184981343287</v>
      </c>
      <c r="H917" s="31">
        <f t="shared" si="98"/>
        <v>13431.795331203564</v>
      </c>
      <c r="I917" s="34">
        <f t="shared" si="99"/>
        <v>875</v>
      </c>
    </row>
    <row r="918" spans="2:9" x14ac:dyDescent="0.4">
      <c r="B918">
        <v>876</v>
      </c>
      <c r="C918" s="40">
        <v>70000</v>
      </c>
      <c r="D918" s="42">
        <f t="shared" si="95"/>
        <v>2.9554332000000004E-5</v>
      </c>
      <c r="E918" s="31">
        <f t="shared" si="96"/>
        <v>-10869.562038906692</v>
      </c>
      <c r="F918" s="41">
        <v>0.33</v>
      </c>
      <c r="G918" s="31">
        <f t="shared" si="97"/>
        <v>2643.1277215522391</v>
      </c>
      <c r="H918" s="31">
        <f t="shared" si="98"/>
        <v>13512.68976045893</v>
      </c>
      <c r="I918" s="34">
        <f t="shared" si="99"/>
        <v>876</v>
      </c>
    </row>
    <row r="919" spans="2:9" x14ac:dyDescent="0.4">
      <c r="B919">
        <v>877</v>
      </c>
      <c r="C919" s="40">
        <v>70000</v>
      </c>
      <c r="D919" s="42">
        <f t="shared" si="95"/>
        <v>2.9561289000000001E-5</v>
      </c>
      <c r="E919" s="31">
        <f t="shared" si="96"/>
        <v>-10947.151502348725</v>
      </c>
      <c r="F919" s="41">
        <v>0.33</v>
      </c>
      <c r="G919" s="31">
        <f t="shared" si="97"/>
        <v>2646.8383986716422</v>
      </c>
      <c r="H919" s="31">
        <f t="shared" si="98"/>
        <v>13593.989901020366</v>
      </c>
      <c r="I919" s="34">
        <f t="shared" si="99"/>
        <v>877</v>
      </c>
    </row>
    <row r="920" spans="2:9" x14ac:dyDescent="0.4">
      <c r="B920">
        <v>878</v>
      </c>
      <c r="C920" s="40">
        <v>70000</v>
      </c>
      <c r="D920" s="42">
        <f t="shared" si="95"/>
        <v>2.9568246000000002E-5</v>
      </c>
      <c r="E920" s="31">
        <f t="shared" si="96"/>
        <v>-11025.146597604304</v>
      </c>
      <c r="F920" s="41">
        <v>0.33</v>
      </c>
      <c r="G920" s="31">
        <f t="shared" si="97"/>
        <v>2650.5505294925379</v>
      </c>
      <c r="H920" s="31">
        <f t="shared" si="98"/>
        <v>13675.697127096842</v>
      </c>
      <c r="I920" s="34">
        <f t="shared" si="99"/>
        <v>878</v>
      </c>
    </row>
    <row r="921" spans="2:9" x14ac:dyDescent="0.4">
      <c r="B921">
        <v>879</v>
      </c>
      <c r="C921" s="40">
        <v>70000</v>
      </c>
      <c r="D921" s="42">
        <f t="shared" si="95"/>
        <v>2.9575203000000003E-5</v>
      </c>
      <c r="E921" s="31">
        <f t="shared" si="96"/>
        <v>-11103.548701141413</v>
      </c>
      <c r="F921" s="41">
        <v>0.33</v>
      </c>
      <c r="G921" s="31">
        <f t="shared" si="97"/>
        <v>2654.2641140149262</v>
      </c>
      <c r="H921" s="31">
        <f t="shared" si="98"/>
        <v>13757.81281515634</v>
      </c>
      <c r="I921" s="34">
        <f t="shared" si="99"/>
        <v>879</v>
      </c>
    </row>
    <row r="922" spans="2:9" x14ac:dyDescent="0.4">
      <c r="B922">
        <v>880</v>
      </c>
      <c r="C922" s="40">
        <v>70000</v>
      </c>
      <c r="D922" s="42">
        <f t="shared" si="95"/>
        <v>2.9582160000000003E-5</v>
      </c>
      <c r="E922" s="31">
        <f t="shared" si="96"/>
        <v>-11182.359191687063</v>
      </c>
      <c r="F922" s="41">
        <v>0.33</v>
      </c>
      <c r="G922" s="31">
        <f t="shared" si="97"/>
        <v>2657.9791522388064</v>
      </c>
      <c r="H922" s="31">
        <f t="shared" si="98"/>
        <v>13840.338343925869</v>
      </c>
      <c r="I922" s="34">
        <f t="shared" si="99"/>
        <v>880</v>
      </c>
    </row>
    <row r="923" spans="2:9" x14ac:dyDescent="0.4">
      <c r="B923">
        <v>881</v>
      </c>
      <c r="C923" s="40">
        <v>70000</v>
      </c>
      <c r="D923" s="42">
        <f t="shared" si="95"/>
        <v>2.9589117000000004E-5</v>
      </c>
      <c r="E923" s="31">
        <f t="shared" si="96"/>
        <v>-11261.579450227273</v>
      </c>
      <c r="F923" s="41">
        <v>0.33</v>
      </c>
      <c r="G923" s="31">
        <f t="shared" si="97"/>
        <v>2661.6956441641796</v>
      </c>
      <c r="H923" s="31">
        <f t="shared" si="98"/>
        <v>13923.275094391453</v>
      </c>
      <c r="I923" s="34">
        <f t="shared" si="99"/>
        <v>881</v>
      </c>
    </row>
    <row r="924" spans="2:9" x14ac:dyDescent="0.4">
      <c r="B924">
        <v>882</v>
      </c>
      <c r="C924" s="40">
        <v>70000</v>
      </c>
      <c r="D924" s="42">
        <f t="shared" si="95"/>
        <v>2.9596074000000002E-5</v>
      </c>
      <c r="E924" s="31">
        <f t="shared" si="96"/>
        <v>-11341.210860007117</v>
      </c>
      <c r="F924" s="41">
        <v>0.33</v>
      </c>
      <c r="G924" s="31">
        <f t="shared" si="97"/>
        <v>2665.4135897910451</v>
      </c>
      <c r="H924" s="31">
        <f t="shared" si="98"/>
        <v>14006.624449798162</v>
      </c>
      <c r="I924" s="34">
        <f t="shared" si="99"/>
        <v>882</v>
      </c>
    </row>
    <row r="925" spans="2:9" x14ac:dyDescent="0.4">
      <c r="B925">
        <v>883</v>
      </c>
      <c r="C925" s="40">
        <v>70000</v>
      </c>
      <c r="D925" s="42">
        <f t="shared" si="95"/>
        <v>2.9603031000000002E-5</v>
      </c>
      <c r="E925" s="31">
        <f t="shared" si="96"/>
        <v>-11421.254806530656</v>
      </c>
      <c r="F925" s="41">
        <v>0.33</v>
      </c>
      <c r="G925" s="31">
        <f t="shared" si="97"/>
        <v>2669.1329891194036</v>
      </c>
      <c r="H925" s="31">
        <f t="shared" si="98"/>
        <v>14090.38779565006</v>
      </c>
      <c r="I925" s="34">
        <f t="shared" si="99"/>
        <v>883</v>
      </c>
    </row>
    <row r="926" spans="2:9" x14ac:dyDescent="0.4">
      <c r="B926">
        <v>884</v>
      </c>
      <c r="C926" s="40">
        <v>70000</v>
      </c>
      <c r="D926" s="42">
        <f t="shared" si="95"/>
        <v>2.9609988000000003E-5</v>
      </c>
      <c r="E926" s="31">
        <f t="shared" si="96"/>
        <v>-11501.712677560987</v>
      </c>
      <c r="F926" s="41">
        <v>0.33</v>
      </c>
      <c r="G926" s="31">
        <f t="shared" si="97"/>
        <v>2672.8538421492544</v>
      </c>
      <c r="H926" s="31">
        <f t="shared" si="98"/>
        <v>14174.566519710241</v>
      </c>
      <c r="I926" s="34">
        <f t="shared" si="99"/>
        <v>884</v>
      </c>
    </row>
    <row r="927" spans="2:9" x14ac:dyDescent="0.4">
      <c r="B927">
        <v>885</v>
      </c>
      <c r="C927" s="40">
        <v>70000</v>
      </c>
      <c r="D927" s="42">
        <f t="shared" si="95"/>
        <v>2.9616945000000004E-5</v>
      </c>
      <c r="E927" s="31">
        <f t="shared" si="96"/>
        <v>-11582.58586312023</v>
      </c>
      <c r="F927" s="41">
        <v>0.33</v>
      </c>
      <c r="G927" s="31">
        <f t="shared" si="97"/>
        <v>2676.5761488805974</v>
      </c>
      <c r="H927" s="31">
        <f t="shared" si="98"/>
        <v>14259.162012000827</v>
      </c>
      <c r="I927" s="34">
        <f t="shared" si="99"/>
        <v>885</v>
      </c>
    </row>
    <row r="928" spans="2:9" x14ac:dyDescent="0.4">
      <c r="B928">
        <v>886</v>
      </c>
      <c r="C928" s="40">
        <v>70000</v>
      </c>
      <c r="D928" s="42">
        <f t="shared" si="95"/>
        <v>2.9623902000000005E-5</v>
      </c>
      <c r="E928" s="31">
        <f t="shared" si="96"/>
        <v>-11663.8757554895</v>
      </c>
      <c r="F928" s="41">
        <v>0.33</v>
      </c>
      <c r="G928" s="31">
        <f t="shared" si="97"/>
        <v>2680.2999093134335</v>
      </c>
      <c r="H928" s="31">
        <f t="shared" si="98"/>
        <v>14344.175664802933</v>
      </c>
      <c r="I928" s="34">
        <f t="shared" si="99"/>
        <v>886</v>
      </c>
    </row>
    <row r="929" spans="2:9" x14ac:dyDescent="0.4">
      <c r="B929">
        <v>887</v>
      </c>
      <c r="C929" s="40">
        <v>70000</v>
      </c>
      <c r="D929" s="42">
        <f t="shared" si="95"/>
        <v>2.9630859000000002E-5</v>
      </c>
      <c r="E929" s="31">
        <f t="shared" si="96"/>
        <v>-11745.583749209</v>
      </c>
      <c r="F929" s="41">
        <v>0.33</v>
      </c>
      <c r="G929" s="31">
        <f t="shared" si="97"/>
        <v>2684.0251234477614</v>
      </c>
      <c r="H929" s="31">
        <f t="shared" si="98"/>
        <v>14429.608872656761</v>
      </c>
      <c r="I929" s="34">
        <f t="shared" si="99"/>
        <v>887</v>
      </c>
    </row>
    <row r="930" spans="2:9" x14ac:dyDescent="0.4">
      <c r="B930">
        <v>888</v>
      </c>
      <c r="C930" s="40">
        <v>70000</v>
      </c>
      <c r="D930" s="42">
        <f t="shared" si="95"/>
        <v>2.9637816000000003E-5</v>
      </c>
      <c r="E930" s="31">
        <f t="shared" si="96"/>
        <v>-11827.711241077859</v>
      </c>
      <c r="F930" s="41">
        <v>0.33</v>
      </c>
      <c r="G930" s="31">
        <f t="shared" si="97"/>
        <v>2687.7517912835829</v>
      </c>
      <c r="H930" s="31">
        <f t="shared" si="98"/>
        <v>14515.463032361442</v>
      </c>
      <c r="I930" s="34">
        <f t="shared" si="99"/>
        <v>888</v>
      </c>
    </row>
    <row r="931" spans="2:9" x14ac:dyDescent="0.4">
      <c r="B931">
        <v>889</v>
      </c>
      <c r="C931" s="40">
        <v>70000</v>
      </c>
      <c r="D931" s="42">
        <f t="shared" si="95"/>
        <v>2.9644773000000004E-5</v>
      </c>
      <c r="E931" s="31">
        <f t="shared" si="96"/>
        <v>-11910.25963015432</v>
      </c>
      <c r="F931" s="41">
        <v>0.33</v>
      </c>
      <c r="G931" s="31">
        <f t="shared" si="97"/>
        <v>2691.4799128208965</v>
      </c>
      <c r="H931" s="31">
        <f t="shared" si="98"/>
        <v>14601.739542975216</v>
      </c>
      <c r="I931" s="34">
        <f t="shared" si="99"/>
        <v>889</v>
      </c>
    </row>
    <row r="932" spans="2:9" x14ac:dyDescent="0.4">
      <c r="B932">
        <v>890</v>
      </c>
      <c r="C932" s="40">
        <v>70000</v>
      </c>
      <c r="D932" s="42">
        <f t="shared" si="95"/>
        <v>2.9651730000000001E-5</v>
      </c>
      <c r="E932" s="31">
        <f t="shared" si="96"/>
        <v>-11993.230317755579</v>
      </c>
      <c r="F932" s="41">
        <v>0.33</v>
      </c>
      <c r="G932" s="31">
        <f t="shared" si="97"/>
        <v>2695.2094880597019</v>
      </c>
      <c r="H932" s="31">
        <f t="shared" si="98"/>
        <v>14688.43980581528</v>
      </c>
      <c r="I932" s="34">
        <f t="shared" si="99"/>
        <v>890</v>
      </c>
    </row>
    <row r="933" spans="2:9" x14ac:dyDescent="0.4">
      <c r="B933">
        <v>891</v>
      </c>
      <c r="C933" s="40">
        <v>70000</v>
      </c>
      <c r="D933" s="42">
        <f t="shared" si="95"/>
        <v>2.9658687000000002E-5</v>
      </c>
      <c r="E933" s="31">
        <f t="shared" si="96"/>
        <v>-12076.624707457891</v>
      </c>
      <c r="F933" s="41">
        <v>0.33</v>
      </c>
      <c r="G933" s="31">
        <f t="shared" si="97"/>
        <v>2698.9405170000005</v>
      </c>
      <c r="H933" s="31">
        <f t="shared" si="98"/>
        <v>14775.565224457892</v>
      </c>
      <c r="I933" s="34">
        <f t="shared" si="99"/>
        <v>891</v>
      </c>
    </row>
    <row r="934" spans="2:9" x14ac:dyDescent="0.4">
      <c r="B934">
        <v>892</v>
      </c>
      <c r="C934" s="40">
        <v>70000</v>
      </c>
      <c r="D934" s="42">
        <f t="shared" si="95"/>
        <v>2.9665644000000003E-5</v>
      </c>
      <c r="E934" s="31">
        <f t="shared" si="96"/>
        <v>-12160.444205096537</v>
      </c>
      <c r="F934" s="41">
        <v>0.33</v>
      </c>
      <c r="G934" s="31">
        <f t="shared" si="97"/>
        <v>2702.6729996417916</v>
      </c>
      <c r="H934" s="31">
        <f t="shared" si="98"/>
        <v>14863.11720473833</v>
      </c>
      <c r="I934" s="34">
        <f t="shared" si="99"/>
        <v>892</v>
      </c>
    </row>
    <row r="935" spans="2:9" x14ac:dyDescent="0.4">
      <c r="B935">
        <v>893</v>
      </c>
      <c r="C935" s="40">
        <v>70000</v>
      </c>
      <c r="D935" s="42">
        <f t="shared" si="95"/>
        <v>2.9672601000000004E-5</v>
      </c>
      <c r="E935" s="31">
        <f t="shared" si="96"/>
        <v>-12244.690218765778</v>
      </c>
      <c r="F935" s="41">
        <v>0.33</v>
      </c>
      <c r="G935" s="31">
        <f t="shared" si="97"/>
        <v>2706.4069359850751</v>
      </c>
      <c r="H935" s="31">
        <f t="shared" si="98"/>
        <v>14951.097154750852</v>
      </c>
      <c r="I935" s="34">
        <f t="shared" si="99"/>
        <v>893</v>
      </c>
    </row>
    <row r="936" spans="2:9" x14ac:dyDescent="0.4">
      <c r="B936">
        <v>894</v>
      </c>
      <c r="C936" s="40">
        <v>70000</v>
      </c>
      <c r="D936" s="42">
        <f t="shared" si="95"/>
        <v>2.9679558000000005E-5</v>
      </c>
      <c r="E936" s="31">
        <f t="shared" si="96"/>
        <v>-12329.364158818915</v>
      </c>
      <c r="F936" s="41">
        <v>0.33</v>
      </c>
      <c r="G936" s="31">
        <f t="shared" si="97"/>
        <v>2710.1423260298516</v>
      </c>
      <c r="H936" s="31">
        <f t="shared" si="98"/>
        <v>15039.506484848767</v>
      </c>
      <c r="I936" s="34">
        <f t="shared" si="99"/>
        <v>894</v>
      </c>
    </row>
    <row r="937" spans="2:9" x14ac:dyDescent="0.4">
      <c r="B937">
        <v>895</v>
      </c>
      <c r="C937" s="40">
        <v>70000</v>
      </c>
      <c r="D937" s="42">
        <f t="shared" si="95"/>
        <v>2.9686515000000002E-5</v>
      </c>
      <c r="E937" s="31">
        <f t="shared" si="96"/>
        <v>-12414.467437868308</v>
      </c>
      <c r="F937" s="41">
        <v>0.33</v>
      </c>
      <c r="G937" s="31">
        <f t="shared" si="97"/>
        <v>2713.8791697761199</v>
      </c>
      <c r="H937" s="31">
        <f t="shared" si="98"/>
        <v>15128.346607644427</v>
      </c>
      <c r="I937" s="34">
        <f t="shared" si="99"/>
        <v>895</v>
      </c>
    </row>
    <row r="938" spans="2:9" x14ac:dyDescent="0.4">
      <c r="B938">
        <v>896</v>
      </c>
      <c r="C938" s="40">
        <v>70000</v>
      </c>
      <c r="D938" s="42">
        <f t="shared" si="95"/>
        <v>2.9693472000000003E-5</v>
      </c>
      <c r="E938" s="31">
        <f t="shared" si="96"/>
        <v>-12500.001470785295</v>
      </c>
      <c r="F938" s="41">
        <v>0.33</v>
      </c>
      <c r="G938" s="31">
        <f t="shared" si="97"/>
        <v>2717.6174672238808</v>
      </c>
      <c r="H938" s="31">
        <f t="shared" si="98"/>
        <v>15217.618938009176</v>
      </c>
      <c r="I938" s="34">
        <f t="shared" si="99"/>
        <v>896</v>
      </c>
    </row>
    <row r="939" spans="2:9" x14ac:dyDescent="0.4">
      <c r="B939">
        <v>897</v>
      </c>
      <c r="C939" s="40">
        <v>70000</v>
      </c>
      <c r="D939" s="42">
        <f t="shared" si="95"/>
        <v>2.9700429000000004E-5</v>
      </c>
      <c r="E939" s="31">
        <f t="shared" si="96"/>
        <v>-12585.967674700243</v>
      </c>
      <c r="F939" s="41">
        <v>0.33</v>
      </c>
      <c r="G939" s="31">
        <f t="shared" si="97"/>
        <v>2721.3572183731349</v>
      </c>
      <c r="H939" s="31">
        <f t="shared" si="98"/>
        <v>15307.324893073379</v>
      </c>
      <c r="I939" s="34">
        <f t="shared" si="99"/>
        <v>897</v>
      </c>
    </row>
    <row r="940" spans="2:9" x14ac:dyDescent="0.4">
      <c r="B940">
        <v>898</v>
      </c>
      <c r="C940" s="40">
        <v>70000</v>
      </c>
      <c r="D940" s="42">
        <f t="shared" si="95"/>
        <v>2.9707386000000001E-5</v>
      </c>
      <c r="E940" s="31">
        <f t="shared" si="96"/>
        <v>-12672.367469002547</v>
      </c>
      <c r="F940" s="41">
        <v>0.33</v>
      </c>
      <c r="G940" s="31">
        <f t="shared" si="97"/>
        <v>2725.0984232238811</v>
      </c>
      <c r="H940" s="31">
        <f t="shared" si="98"/>
        <v>15397.465892226428</v>
      </c>
      <c r="I940" s="34">
        <f t="shared" si="99"/>
        <v>898</v>
      </c>
    </row>
    <row r="941" spans="2:9" x14ac:dyDescent="0.4">
      <c r="B941">
        <v>899</v>
      </c>
      <c r="C941" s="40">
        <v>70000</v>
      </c>
      <c r="D941" s="42">
        <f t="shared" si="95"/>
        <v>2.9714343000000002E-5</v>
      </c>
      <c r="E941" s="31">
        <f t="shared" si="96"/>
        <v>-12759.202275340625</v>
      </c>
      <c r="F941" s="41">
        <v>0.33</v>
      </c>
      <c r="G941" s="31">
        <f t="shared" si="97"/>
        <v>2728.8410817761201</v>
      </c>
      <c r="H941" s="31">
        <f t="shared" si="98"/>
        <v>15488.043357116745</v>
      </c>
      <c r="I941" s="34">
        <f t="shared" si="99"/>
        <v>899</v>
      </c>
    </row>
    <row r="942" spans="2:9" x14ac:dyDescent="0.4">
      <c r="B942">
        <v>900</v>
      </c>
      <c r="C942" s="40">
        <v>70000</v>
      </c>
      <c r="D942" s="42">
        <f t="shared" si="95"/>
        <v>2.9721300000000003E-5</v>
      </c>
      <c r="E942" s="31">
        <f t="shared" si="96"/>
        <v>-12846.473517621909</v>
      </c>
      <c r="F942" s="41">
        <v>0.33</v>
      </c>
      <c r="G942" s="31">
        <f t="shared" si="97"/>
        <v>2732.5851940298517</v>
      </c>
      <c r="H942" s="31">
        <f t="shared" si="98"/>
        <v>15579.05871165176</v>
      </c>
      <c r="I942" s="34">
        <f t="shared" si="99"/>
        <v>900</v>
      </c>
    </row>
    <row r="943" spans="2:9" x14ac:dyDescent="0.4">
      <c r="B943">
        <v>901</v>
      </c>
      <c r="C943" s="40">
        <v>70000</v>
      </c>
      <c r="D943" s="42">
        <f t="shared" si="95"/>
        <v>2.9728257000000004E-5</v>
      </c>
      <c r="E943" s="31">
        <f t="shared" si="96"/>
        <v>-12934.182622012868</v>
      </c>
      <c r="F943" s="41">
        <v>0.33</v>
      </c>
      <c r="G943" s="31">
        <f t="shared" si="97"/>
        <v>2736.330759985075</v>
      </c>
      <c r="H943" s="31">
        <f t="shared" si="98"/>
        <v>15670.513381997942</v>
      </c>
      <c r="I943" s="34">
        <f t="shared" si="99"/>
        <v>901</v>
      </c>
    </row>
    <row r="944" spans="2:9" x14ac:dyDescent="0.4">
      <c r="B944">
        <v>902</v>
      </c>
      <c r="C944" s="40">
        <v>70000</v>
      </c>
      <c r="D944" s="42">
        <f t="shared" si="95"/>
        <v>2.9735214000000005E-5</v>
      </c>
      <c r="E944" s="31">
        <f t="shared" si="96"/>
        <v>-13022.331016938964</v>
      </c>
      <c r="F944" s="41">
        <v>0.33</v>
      </c>
      <c r="G944" s="31">
        <f t="shared" si="97"/>
        <v>2740.0777796417919</v>
      </c>
      <c r="H944" s="31">
        <f t="shared" si="98"/>
        <v>15762.408796580756</v>
      </c>
      <c r="I944" s="34">
        <f t="shared" si="99"/>
        <v>902</v>
      </c>
    </row>
    <row r="945" spans="2:9" x14ac:dyDescent="0.4">
      <c r="B945">
        <v>903</v>
      </c>
      <c r="C945" s="40">
        <v>70000</v>
      </c>
      <c r="D945" s="42">
        <f t="shared" si="95"/>
        <v>2.9742171000000002E-5</v>
      </c>
      <c r="E945" s="31">
        <f t="shared" si="96"/>
        <v>-13110.920133084705</v>
      </c>
      <c r="F945" s="41">
        <v>0.33</v>
      </c>
      <c r="G945" s="31">
        <f t="shared" si="97"/>
        <v>2743.8262530000002</v>
      </c>
      <c r="H945" s="31">
        <f t="shared" si="98"/>
        <v>15854.746386084706</v>
      </c>
      <c r="I945" s="34">
        <f t="shared" si="99"/>
        <v>903</v>
      </c>
    </row>
    <row r="946" spans="2:9" x14ac:dyDescent="0.4">
      <c r="B946">
        <v>904</v>
      </c>
      <c r="C946" s="40">
        <v>70000</v>
      </c>
      <c r="D946" s="42">
        <f t="shared" si="95"/>
        <v>2.9749128000000003E-5</v>
      </c>
      <c r="E946" s="31">
        <f t="shared" si="96"/>
        <v>-13199.951403393607</v>
      </c>
      <c r="F946" s="41">
        <v>0.33</v>
      </c>
      <c r="G946" s="31">
        <f t="shared" si="97"/>
        <v>2747.576180059702</v>
      </c>
      <c r="H946" s="31">
        <f t="shared" si="98"/>
        <v>15947.527583453309</v>
      </c>
      <c r="I946" s="34">
        <f t="shared" si="99"/>
        <v>904</v>
      </c>
    </row>
    <row r="947" spans="2:9" x14ac:dyDescent="0.4">
      <c r="B947">
        <v>905</v>
      </c>
      <c r="C947" s="40">
        <v>70000</v>
      </c>
      <c r="D947" s="42">
        <f t="shared" si="95"/>
        <v>2.9756085000000004E-5</v>
      </c>
      <c r="E947" s="31">
        <f t="shared" si="96"/>
        <v>-13289.426263068208</v>
      </c>
      <c r="F947" s="41">
        <v>0.33</v>
      </c>
      <c r="G947" s="31">
        <f t="shared" si="97"/>
        <v>2751.327560820896</v>
      </c>
      <c r="H947" s="31">
        <f t="shared" si="98"/>
        <v>16040.753823889103</v>
      </c>
      <c r="I947" s="34">
        <f t="shared" si="99"/>
        <v>905</v>
      </c>
    </row>
    <row r="948" spans="2:9" x14ac:dyDescent="0.4">
      <c r="B948">
        <v>906</v>
      </c>
      <c r="C948" s="40">
        <v>70000</v>
      </c>
      <c r="D948" s="42">
        <f t="shared" si="95"/>
        <v>2.9763042000000001E-5</v>
      </c>
      <c r="E948" s="31">
        <f t="shared" si="96"/>
        <v>-13379.346149570092</v>
      </c>
      <c r="F948" s="41">
        <v>0.33</v>
      </c>
      <c r="G948" s="31">
        <f t="shared" si="97"/>
        <v>2755.0803952835827</v>
      </c>
      <c r="H948" s="31">
        <f t="shared" si="98"/>
        <v>16134.426544853675</v>
      </c>
      <c r="I948" s="34">
        <f t="shared" si="99"/>
        <v>906</v>
      </c>
    </row>
    <row r="949" spans="2:9" x14ac:dyDescent="0.4">
      <c r="B949">
        <v>907</v>
      </c>
      <c r="C949" s="40">
        <v>70000</v>
      </c>
      <c r="D949" s="42">
        <f t="shared" si="95"/>
        <v>2.9769999000000002E-5</v>
      </c>
      <c r="E949" s="31">
        <f t="shared" si="96"/>
        <v>-13469.712502619845</v>
      </c>
      <c r="F949" s="41">
        <v>0.33</v>
      </c>
      <c r="G949" s="31">
        <f t="shared" si="97"/>
        <v>2758.834683447762</v>
      </c>
      <c r="H949" s="31">
        <f t="shared" si="98"/>
        <v>16228.547186067606</v>
      </c>
      <c r="I949" s="34">
        <f t="shared" si="99"/>
        <v>907</v>
      </c>
    </row>
    <row r="950" spans="2:9" x14ac:dyDescent="0.4">
      <c r="B950">
        <v>908</v>
      </c>
      <c r="C950" s="40">
        <v>70000</v>
      </c>
      <c r="D950" s="42">
        <f t="shared" si="95"/>
        <v>2.9776956000000003E-5</v>
      </c>
      <c r="E950" s="31">
        <f t="shared" si="96"/>
        <v>-13560.52676419704</v>
      </c>
      <c r="F950" s="41">
        <v>0.33</v>
      </c>
      <c r="G950" s="31">
        <f t="shared" si="97"/>
        <v>2762.5904253134331</v>
      </c>
      <c r="H950" s="31">
        <f t="shared" si="98"/>
        <v>16323.117189510474</v>
      </c>
      <c r="I950" s="34">
        <f t="shared" si="99"/>
        <v>908</v>
      </c>
    </row>
    <row r="951" spans="2:9" x14ac:dyDescent="0.4">
      <c r="B951">
        <v>909</v>
      </c>
      <c r="C951" s="40">
        <v>70000</v>
      </c>
      <c r="D951" s="42">
        <f t="shared" si="95"/>
        <v>2.9783913000000004E-5</v>
      </c>
      <c r="E951" s="31">
        <f t="shared" si="96"/>
        <v>-13651.790378540325</v>
      </c>
      <c r="F951" s="41">
        <v>0.33</v>
      </c>
      <c r="G951" s="31">
        <f t="shared" si="97"/>
        <v>2766.3476208805973</v>
      </c>
      <c r="H951" s="31">
        <f t="shared" si="98"/>
        <v>16418.137999420924</v>
      </c>
      <c r="I951" s="34">
        <f t="shared" si="99"/>
        <v>909</v>
      </c>
    </row>
    <row r="952" spans="2:9" x14ac:dyDescent="0.4">
      <c r="B952">
        <v>910</v>
      </c>
      <c r="C952" s="40">
        <v>70000</v>
      </c>
      <c r="D952" s="42">
        <f t="shared" si="95"/>
        <v>2.9790870000000004E-5</v>
      </c>
      <c r="E952" s="31">
        <f t="shared" si="96"/>
        <v>-13743.504792147376</v>
      </c>
      <c r="F952" s="41">
        <v>0.33</v>
      </c>
      <c r="G952" s="31">
        <f t="shared" si="97"/>
        <v>2770.1062701492547</v>
      </c>
      <c r="H952" s="31">
        <f t="shared" si="98"/>
        <v>16513.61106229663</v>
      </c>
      <c r="I952" s="34">
        <f t="shared" si="99"/>
        <v>910</v>
      </c>
    </row>
    <row r="953" spans="2:9" x14ac:dyDescent="0.4">
      <c r="B953">
        <v>911</v>
      </c>
      <c r="C953" s="40">
        <v>70000</v>
      </c>
      <c r="D953" s="42">
        <f t="shared" si="95"/>
        <v>2.9797827000000002E-5</v>
      </c>
      <c r="E953" s="31">
        <f t="shared" si="96"/>
        <v>-13835.671453774807</v>
      </c>
      <c r="F953" s="41">
        <v>0.33</v>
      </c>
      <c r="G953" s="31">
        <f t="shared" si="97"/>
        <v>2773.8663731194033</v>
      </c>
      <c r="H953" s="31">
        <f t="shared" si="98"/>
        <v>16609.537826894211</v>
      </c>
      <c r="I953" s="34">
        <f t="shared" si="99"/>
        <v>911</v>
      </c>
    </row>
    <row r="954" spans="2:9" x14ac:dyDescent="0.4">
      <c r="B954">
        <v>912</v>
      </c>
      <c r="C954" s="40">
        <v>70000</v>
      </c>
      <c r="D954" s="42">
        <f t="shared" si="95"/>
        <v>2.9804784000000003E-5</v>
      </c>
      <c r="E954" s="31">
        <f t="shared" si="96"/>
        <v>-13928.291814438358</v>
      </c>
      <c r="F954" s="41">
        <v>0.33</v>
      </c>
      <c r="G954" s="31">
        <f t="shared" si="97"/>
        <v>2777.6279297910455</v>
      </c>
      <c r="H954" s="31">
        <f t="shared" si="98"/>
        <v>16705.919744229403</v>
      </c>
      <c r="I954" s="34">
        <f t="shared" si="99"/>
        <v>912</v>
      </c>
    </row>
    <row r="955" spans="2:9" x14ac:dyDescent="0.4">
      <c r="B955">
        <v>913</v>
      </c>
      <c r="C955" s="40">
        <v>70000</v>
      </c>
      <c r="D955" s="42">
        <f t="shared" si="95"/>
        <v>2.9811741000000003E-5</v>
      </c>
      <c r="E955" s="31">
        <f t="shared" si="96"/>
        <v>-14021.367327412723</v>
      </c>
      <c r="F955" s="41">
        <v>0.33</v>
      </c>
      <c r="G955" s="31">
        <f t="shared" si="97"/>
        <v>2781.3909401641795</v>
      </c>
      <c r="H955" s="31">
        <f t="shared" si="98"/>
        <v>16802.758267576901</v>
      </c>
      <c r="I955" s="34">
        <f t="shared" si="99"/>
        <v>913</v>
      </c>
    </row>
    <row r="956" spans="2:9" x14ac:dyDescent="0.4">
      <c r="B956">
        <v>914</v>
      </c>
      <c r="C956" s="40">
        <v>70000</v>
      </c>
      <c r="D956" s="42">
        <f t="shared" si="95"/>
        <v>2.9818698000000004E-5</v>
      </c>
      <c r="E956" s="31">
        <f t="shared" si="96"/>
        <v>-14114.899448231636</v>
      </c>
      <c r="F956" s="41">
        <v>0.33</v>
      </c>
      <c r="G956" s="31">
        <f t="shared" si="97"/>
        <v>2785.1554042388066</v>
      </c>
      <c r="H956" s="31">
        <f t="shared" si="98"/>
        <v>16900.054852470443</v>
      </c>
      <c r="I956" s="34">
        <f t="shared" si="99"/>
        <v>914</v>
      </c>
    </row>
    <row r="957" spans="2:9" x14ac:dyDescent="0.4">
      <c r="B957">
        <v>915</v>
      </c>
      <c r="C957" s="40">
        <v>70000</v>
      </c>
      <c r="D957" s="42">
        <f t="shared" si="95"/>
        <v>2.9825655000000005E-5</v>
      </c>
      <c r="E957" s="31">
        <f t="shared" si="96"/>
        <v>-14208.889634687854</v>
      </c>
      <c r="F957" s="41">
        <v>0.33</v>
      </c>
      <c r="G957" s="31">
        <f t="shared" si="97"/>
        <v>2788.9213220149263</v>
      </c>
      <c r="H957" s="31">
        <f t="shared" si="98"/>
        <v>16997.810956702779</v>
      </c>
      <c r="I957" s="34">
        <f t="shared" si="99"/>
        <v>915</v>
      </c>
    </row>
    <row r="958" spans="2:9" x14ac:dyDescent="0.4">
      <c r="B958">
        <v>916</v>
      </c>
      <c r="C958" s="40">
        <v>70000</v>
      </c>
      <c r="D958" s="42">
        <f t="shared" si="95"/>
        <v>2.9832612000000002E-5</v>
      </c>
      <c r="E958" s="31">
        <f t="shared" si="96"/>
        <v>-14303.339346833143</v>
      </c>
      <c r="F958" s="41">
        <v>0.33</v>
      </c>
      <c r="G958" s="31">
        <f t="shared" si="97"/>
        <v>2792.6886934925378</v>
      </c>
      <c r="H958" s="31">
        <f t="shared" si="98"/>
        <v>17096.02804032568</v>
      </c>
      <c r="I958" s="34">
        <f t="shared" si="99"/>
        <v>916</v>
      </c>
    </row>
    <row r="959" spans="2:9" x14ac:dyDescent="0.4">
      <c r="B959">
        <v>917</v>
      </c>
      <c r="C959" s="40">
        <v>70000</v>
      </c>
      <c r="D959" s="42">
        <f t="shared" ref="D959:D1022" si="100">6.957*10^-9*B959+2.346*10^-5</f>
        <v>2.9839569000000003E-5</v>
      </c>
      <c r="E959" s="31">
        <f t="shared" ref="E959:E1022" si="101">($J$80*B959^4+$K$80*B959^3+$L$80*B959^2+$M$80*B959+$N$80)</f>
        <v>-14398.250046978317</v>
      </c>
      <c r="F959" s="41">
        <v>0.33</v>
      </c>
      <c r="G959" s="31">
        <f t="shared" ref="G959:G1022" si="102">C959*D959*(B959-$B$62)/(1-F959)</f>
        <v>2796.4575186716424</v>
      </c>
      <c r="H959" s="31">
        <f t="shared" ref="H959:H1022" si="103">IF(G959&gt;E959,G959-E959,0)</f>
        <v>17194.707565649958</v>
      </c>
      <c r="I959" s="34">
        <f t="shared" ref="I959:I1022" si="104">IF(H959&gt;0,B959)</f>
        <v>917</v>
      </c>
    </row>
    <row r="960" spans="2:9" x14ac:dyDescent="0.4">
      <c r="B960">
        <v>918</v>
      </c>
      <c r="C960" s="40">
        <v>70000</v>
      </c>
      <c r="D960" s="42">
        <f t="shared" si="100"/>
        <v>2.9846526000000004E-5</v>
      </c>
      <c r="E960" s="31">
        <f t="shared" si="101"/>
        <v>-14493.623199693215</v>
      </c>
      <c r="F960" s="41">
        <v>0.33</v>
      </c>
      <c r="G960" s="31">
        <f t="shared" si="102"/>
        <v>2800.2277975522393</v>
      </c>
      <c r="H960" s="31">
        <f t="shared" si="103"/>
        <v>17293.850997245456</v>
      </c>
      <c r="I960" s="34">
        <f t="shared" si="104"/>
        <v>918</v>
      </c>
    </row>
    <row r="961" spans="2:9" x14ac:dyDescent="0.4">
      <c r="B961">
        <v>919</v>
      </c>
      <c r="C961" s="40">
        <v>70000</v>
      </c>
      <c r="D961" s="42">
        <f t="shared" si="100"/>
        <v>2.9853483000000002E-5</v>
      </c>
      <c r="E961" s="31">
        <f t="shared" si="101"/>
        <v>-14589.460271806614</v>
      </c>
      <c r="F961" s="41">
        <v>0.33</v>
      </c>
      <c r="G961" s="31">
        <f t="shared" si="102"/>
        <v>2803.9995301343292</v>
      </c>
      <c r="H961" s="31">
        <f t="shared" si="103"/>
        <v>17393.459801940942</v>
      </c>
      <c r="I961" s="34">
        <f t="shared" si="104"/>
        <v>919</v>
      </c>
    </row>
    <row r="962" spans="2:9" x14ac:dyDescent="0.4">
      <c r="B962">
        <v>920</v>
      </c>
      <c r="C962" s="40">
        <v>70000</v>
      </c>
      <c r="D962" s="42">
        <f t="shared" si="100"/>
        <v>2.9860440000000002E-5</v>
      </c>
      <c r="E962" s="31">
        <f t="shared" si="101"/>
        <v>-14685.762732406447</v>
      </c>
      <c r="F962" s="41">
        <v>0.33</v>
      </c>
      <c r="G962" s="31">
        <f t="shared" si="102"/>
        <v>2807.7727164179109</v>
      </c>
      <c r="H962" s="31">
        <f t="shared" si="103"/>
        <v>17493.535448824357</v>
      </c>
      <c r="I962" s="34">
        <f t="shared" si="104"/>
        <v>920</v>
      </c>
    </row>
    <row r="963" spans="2:9" x14ac:dyDescent="0.4">
      <c r="B963">
        <v>921</v>
      </c>
      <c r="C963" s="40">
        <v>70000</v>
      </c>
      <c r="D963" s="42">
        <f t="shared" si="100"/>
        <v>2.9867397000000003E-5</v>
      </c>
      <c r="E963" s="31">
        <f t="shared" si="101"/>
        <v>-14782.532052839553</v>
      </c>
      <c r="F963" s="41">
        <v>0.33</v>
      </c>
      <c r="G963" s="31">
        <f t="shared" si="102"/>
        <v>2811.5473564029858</v>
      </c>
      <c r="H963" s="31">
        <f t="shared" si="103"/>
        <v>17594.079409242539</v>
      </c>
      <c r="I963" s="34">
        <f t="shared" si="104"/>
        <v>921</v>
      </c>
    </row>
    <row r="964" spans="2:9" x14ac:dyDescent="0.4">
      <c r="B964">
        <v>922</v>
      </c>
      <c r="C964" s="40">
        <v>70000</v>
      </c>
      <c r="D964" s="42">
        <f t="shared" si="100"/>
        <v>2.9874354000000004E-5</v>
      </c>
      <c r="E964" s="31">
        <f t="shared" si="101"/>
        <v>-14879.769706711873</v>
      </c>
      <c r="F964" s="41">
        <v>0.33</v>
      </c>
      <c r="G964" s="31">
        <f t="shared" si="102"/>
        <v>2815.3234500895533</v>
      </c>
      <c r="H964" s="31">
        <f t="shared" si="103"/>
        <v>17695.093156801428</v>
      </c>
      <c r="I964" s="34">
        <f t="shared" si="104"/>
        <v>922</v>
      </c>
    </row>
    <row r="965" spans="2:9" x14ac:dyDescent="0.4">
      <c r="B965">
        <v>923</v>
      </c>
      <c r="C965" s="40">
        <v>70000</v>
      </c>
      <c r="D965" s="42">
        <f t="shared" si="100"/>
        <v>2.9881311000000005E-5</v>
      </c>
      <c r="E965" s="31">
        <f t="shared" si="101"/>
        <v>-14977.477169888281</v>
      </c>
      <c r="F965" s="41">
        <v>0.33</v>
      </c>
      <c r="G965" s="31">
        <f t="shared" si="102"/>
        <v>2819.1009974776125</v>
      </c>
      <c r="H965" s="31">
        <f t="shared" si="103"/>
        <v>17796.578167365893</v>
      </c>
      <c r="I965" s="34">
        <f t="shared" si="104"/>
        <v>923</v>
      </c>
    </row>
    <row r="966" spans="2:9" x14ac:dyDescent="0.4">
      <c r="B966">
        <v>924</v>
      </c>
      <c r="C966" s="40">
        <v>70000</v>
      </c>
      <c r="D966" s="42">
        <f t="shared" si="100"/>
        <v>2.9888268000000002E-5</v>
      </c>
      <c r="E966" s="31">
        <f t="shared" si="101"/>
        <v>-15075.655920492765</v>
      </c>
      <c r="F966" s="41">
        <v>0.33</v>
      </c>
      <c r="G966" s="31">
        <f t="shared" si="102"/>
        <v>2822.8799985671649</v>
      </c>
      <c r="H966" s="31">
        <f t="shared" si="103"/>
        <v>17898.53591905993</v>
      </c>
      <c r="I966" s="34">
        <f t="shared" si="104"/>
        <v>924</v>
      </c>
    </row>
    <row r="967" spans="2:9" x14ac:dyDescent="0.4">
      <c r="B967">
        <v>925</v>
      </c>
      <c r="C967" s="40">
        <v>70000</v>
      </c>
      <c r="D967" s="42">
        <f t="shared" si="100"/>
        <v>2.9895225000000003E-5</v>
      </c>
      <c r="E967" s="31">
        <f t="shared" si="101"/>
        <v>-15174.307438908285</v>
      </c>
      <c r="F967" s="41">
        <v>0.33</v>
      </c>
      <c r="G967" s="31">
        <f t="shared" si="102"/>
        <v>2826.6604533582095</v>
      </c>
      <c r="H967" s="31">
        <f t="shared" si="103"/>
        <v>18000.967892266493</v>
      </c>
      <c r="I967" s="34">
        <f t="shared" si="104"/>
        <v>925</v>
      </c>
    </row>
    <row r="968" spans="2:9" x14ac:dyDescent="0.4">
      <c r="B968">
        <v>926</v>
      </c>
      <c r="C968" s="40">
        <v>70000</v>
      </c>
      <c r="D968" s="42">
        <f t="shared" si="100"/>
        <v>2.9902182000000004E-5</v>
      </c>
      <c r="E968" s="31">
        <f t="shared" si="101"/>
        <v>-15273.433207776839</v>
      </c>
      <c r="F968" s="41">
        <v>0.33</v>
      </c>
      <c r="G968" s="31">
        <f t="shared" si="102"/>
        <v>2830.4423618507471</v>
      </c>
      <c r="H968" s="31">
        <f t="shared" si="103"/>
        <v>18103.875569627588</v>
      </c>
      <c r="I968" s="34">
        <f t="shared" si="104"/>
        <v>926</v>
      </c>
    </row>
    <row r="969" spans="2:9" x14ac:dyDescent="0.4">
      <c r="B969">
        <v>927</v>
      </c>
      <c r="C969" s="40">
        <v>70000</v>
      </c>
      <c r="D969" s="42">
        <f t="shared" si="100"/>
        <v>2.9909139000000001E-5</v>
      </c>
      <c r="E969" s="31">
        <f t="shared" si="101"/>
        <v>-15373.034711999422</v>
      </c>
      <c r="F969" s="41">
        <v>0.33</v>
      </c>
      <c r="G969" s="31">
        <f t="shared" si="102"/>
        <v>2834.2257240447766</v>
      </c>
      <c r="H969" s="31">
        <f t="shared" si="103"/>
        <v>18207.260436044198</v>
      </c>
      <c r="I969" s="34">
        <f t="shared" si="104"/>
        <v>927</v>
      </c>
    </row>
    <row r="970" spans="2:9" x14ac:dyDescent="0.4">
      <c r="B970">
        <v>928</v>
      </c>
      <c r="C970" s="40">
        <v>70000</v>
      </c>
      <c r="D970" s="42">
        <f t="shared" si="100"/>
        <v>2.9916096000000002E-5</v>
      </c>
      <c r="E970" s="31">
        <f t="shared" si="101"/>
        <v>-15473.113438736082</v>
      </c>
      <c r="F970" s="41">
        <v>0.33</v>
      </c>
      <c r="G970" s="31">
        <f t="shared" si="102"/>
        <v>2838.0105399402992</v>
      </c>
      <c r="H970" s="31">
        <f t="shared" si="103"/>
        <v>18311.12397867638</v>
      </c>
      <c r="I970" s="34">
        <f t="shared" si="104"/>
        <v>928</v>
      </c>
    </row>
    <row r="971" spans="2:9" x14ac:dyDescent="0.4">
      <c r="B971">
        <v>929</v>
      </c>
      <c r="C971" s="40">
        <v>70000</v>
      </c>
      <c r="D971" s="42">
        <f t="shared" si="100"/>
        <v>2.9923053000000003E-5</v>
      </c>
      <c r="E971" s="31">
        <f t="shared" si="101"/>
        <v>-15573.670877405864</v>
      </c>
      <c r="F971" s="41">
        <v>0.33</v>
      </c>
      <c r="G971" s="31">
        <f t="shared" si="102"/>
        <v>2841.7968095373144</v>
      </c>
      <c r="H971" s="31">
        <f t="shared" si="103"/>
        <v>18415.467686943179</v>
      </c>
      <c r="I971" s="34">
        <f t="shared" si="104"/>
        <v>929</v>
      </c>
    </row>
    <row r="972" spans="2:9" x14ac:dyDescent="0.4">
      <c r="B972">
        <v>930</v>
      </c>
      <c r="C972" s="40">
        <v>70000</v>
      </c>
      <c r="D972" s="42">
        <f t="shared" si="100"/>
        <v>2.9930010000000004E-5</v>
      </c>
      <c r="E972" s="31">
        <f t="shared" si="101"/>
        <v>-15674.708519686837</v>
      </c>
      <c r="F972" s="41">
        <v>0.33</v>
      </c>
      <c r="G972" s="31">
        <f t="shared" si="102"/>
        <v>2845.5845328358214</v>
      </c>
      <c r="H972" s="31">
        <f t="shared" si="103"/>
        <v>18520.293052522658</v>
      </c>
      <c r="I972" s="34">
        <f t="shared" si="104"/>
        <v>930</v>
      </c>
    </row>
    <row r="973" spans="2:9" x14ac:dyDescent="0.4">
      <c r="B973">
        <v>931</v>
      </c>
      <c r="C973" s="40">
        <v>70000</v>
      </c>
      <c r="D973" s="42">
        <f t="shared" si="100"/>
        <v>2.9936967000000005E-5</v>
      </c>
      <c r="E973" s="31">
        <f t="shared" si="101"/>
        <v>-15776.227859516099</v>
      </c>
      <c r="F973" s="41">
        <v>0.33</v>
      </c>
      <c r="G973" s="31">
        <f t="shared" si="102"/>
        <v>2849.3737098358215</v>
      </c>
      <c r="H973" s="31">
        <f t="shared" si="103"/>
        <v>18625.601569351922</v>
      </c>
      <c r="I973" s="34">
        <f t="shared" si="104"/>
        <v>931</v>
      </c>
    </row>
    <row r="974" spans="2:9" x14ac:dyDescent="0.4">
      <c r="B974">
        <v>932</v>
      </c>
      <c r="C974" s="40">
        <v>70000</v>
      </c>
      <c r="D974" s="42">
        <f t="shared" si="100"/>
        <v>2.9943924000000002E-5</v>
      </c>
      <c r="E974" s="31">
        <f t="shared" si="101"/>
        <v>-15878.230393089802</v>
      </c>
      <c r="F974" s="41">
        <v>0.33</v>
      </c>
      <c r="G974" s="31">
        <f t="shared" si="102"/>
        <v>2853.1643405373138</v>
      </c>
      <c r="H974" s="31">
        <f t="shared" si="103"/>
        <v>18731.394733627116</v>
      </c>
      <c r="I974" s="34">
        <f t="shared" si="104"/>
        <v>932</v>
      </c>
    </row>
    <row r="975" spans="2:9" x14ac:dyDescent="0.4">
      <c r="B975">
        <v>933</v>
      </c>
      <c r="C975" s="40">
        <v>70000</v>
      </c>
      <c r="D975" s="42">
        <f t="shared" si="100"/>
        <v>2.9950881000000003E-5</v>
      </c>
      <c r="E975" s="31">
        <f t="shared" si="101"/>
        <v>-15980.717618863046</v>
      </c>
      <c r="F975" s="41">
        <v>0.33</v>
      </c>
      <c r="G975" s="31">
        <f t="shared" si="102"/>
        <v>2856.9564249402993</v>
      </c>
      <c r="H975" s="31">
        <f t="shared" si="103"/>
        <v>18837.674043803345</v>
      </c>
      <c r="I975" s="34">
        <f t="shared" si="104"/>
        <v>933</v>
      </c>
    </row>
    <row r="976" spans="2:9" x14ac:dyDescent="0.4">
      <c r="B976">
        <v>934</v>
      </c>
      <c r="C976" s="40">
        <v>70000</v>
      </c>
      <c r="D976" s="42">
        <f t="shared" si="100"/>
        <v>2.9957838000000004E-5</v>
      </c>
      <c r="E976" s="31">
        <f t="shared" si="101"/>
        <v>-16083.691037549992</v>
      </c>
      <c r="F976" s="41">
        <v>0.33</v>
      </c>
      <c r="G976" s="31">
        <f t="shared" si="102"/>
        <v>2860.7499630447769</v>
      </c>
      <c r="H976" s="31">
        <f t="shared" si="103"/>
        <v>18944.441000594768</v>
      </c>
      <c r="I976" s="34">
        <f t="shared" si="104"/>
        <v>934</v>
      </c>
    </row>
    <row r="977" spans="2:9" x14ac:dyDescent="0.4">
      <c r="B977">
        <v>935</v>
      </c>
      <c r="C977" s="40">
        <v>70000</v>
      </c>
      <c r="D977" s="42">
        <f t="shared" si="100"/>
        <v>2.9964795000000001E-5</v>
      </c>
      <c r="E977" s="31">
        <f t="shared" si="101"/>
        <v>-16187.152152123841</v>
      </c>
      <c r="F977" s="41">
        <v>0.33</v>
      </c>
      <c r="G977" s="31">
        <f t="shared" si="102"/>
        <v>2864.5449548507468</v>
      </c>
      <c r="H977" s="31">
        <f t="shared" si="103"/>
        <v>19051.697106974589</v>
      </c>
      <c r="I977" s="34">
        <f t="shared" si="104"/>
        <v>935</v>
      </c>
    </row>
    <row r="978" spans="2:9" x14ac:dyDescent="0.4">
      <c r="B978">
        <v>936</v>
      </c>
      <c r="C978" s="40">
        <v>70000</v>
      </c>
      <c r="D978" s="42">
        <f t="shared" si="100"/>
        <v>2.9971752000000002E-5</v>
      </c>
      <c r="E978" s="31">
        <f t="shared" si="101"/>
        <v>-16291.102467816791</v>
      </c>
      <c r="F978" s="41">
        <v>0.33</v>
      </c>
      <c r="G978" s="31">
        <f t="shared" si="102"/>
        <v>2868.3414003582093</v>
      </c>
      <c r="H978" s="31">
        <f t="shared" si="103"/>
        <v>19159.443868175</v>
      </c>
      <c r="I978" s="34">
        <f t="shared" si="104"/>
        <v>936</v>
      </c>
    </row>
    <row r="979" spans="2:9" x14ac:dyDescent="0.4">
      <c r="B979">
        <v>937</v>
      </c>
      <c r="C979" s="40">
        <v>70000</v>
      </c>
      <c r="D979" s="42">
        <f t="shared" si="100"/>
        <v>2.9978709000000003E-5</v>
      </c>
      <c r="E979" s="31">
        <f t="shared" si="101"/>
        <v>-16395.543492120072</v>
      </c>
      <c r="F979" s="41">
        <v>0.33</v>
      </c>
      <c r="G979" s="31">
        <f t="shared" si="102"/>
        <v>2872.1392995671649</v>
      </c>
      <c r="H979" s="31">
        <f t="shared" si="103"/>
        <v>19267.682791687235</v>
      </c>
      <c r="I979" s="34">
        <f t="shared" si="104"/>
        <v>937</v>
      </c>
    </row>
    <row r="980" spans="2:9" x14ac:dyDescent="0.4">
      <c r="B980">
        <v>938</v>
      </c>
      <c r="C980" s="40">
        <v>70000</v>
      </c>
      <c r="D980" s="42">
        <f t="shared" si="100"/>
        <v>2.9985666000000004E-5</v>
      </c>
      <c r="E980" s="31">
        <f t="shared" si="101"/>
        <v>-16500.476734783926</v>
      </c>
      <c r="F980" s="41">
        <v>0.33</v>
      </c>
      <c r="G980" s="31">
        <f t="shared" si="102"/>
        <v>2875.9386524776123</v>
      </c>
      <c r="H980" s="31">
        <f t="shared" si="103"/>
        <v>19376.415387261539</v>
      </c>
      <c r="I980" s="34">
        <f t="shared" si="104"/>
        <v>938</v>
      </c>
    </row>
    <row r="981" spans="2:9" x14ac:dyDescent="0.4">
      <c r="B981">
        <v>939</v>
      </c>
      <c r="C981" s="40">
        <v>70000</v>
      </c>
      <c r="D981" s="42">
        <f t="shared" si="100"/>
        <v>2.9992623000000004E-5</v>
      </c>
      <c r="E981" s="31">
        <f t="shared" si="101"/>
        <v>-16605.903707817608</v>
      </c>
      <c r="F981" s="41">
        <v>0.33</v>
      </c>
      <c r="G981" s="31">
        <f t="shared" si="102"/>
        <v>2879.7394590895533</v>
      </c>
      <c r="H981" s="31">
        <f t="shared" si="103"/>
        <v>19485.643166907161</v>
      </c>
      <c r="I981" s="34">
        <f t="shared" si="104"/>
        <v>939</v>
      </c>
    </row>
    <row r="982" spans="2:9" x14ac:dyDescent="0.4">
      <c r="B982">
        <v>940</v>
      </c>
      <c r="C982" s="40">
        <v>70000</v>
      </c>
      <c r="D982" s="42">
        <f t="shared" si="100"/>
        <v>2.9999580000000002E-5</v>
      </c>
      <c r="E982" s="31">
        <f t="shared" si="101"/>
        <v>-16711.825925489415</v>
      </c>
      <c r="F982" s="41">
        <v>0.33</v>
      </c>
      <c r="G982" s="31">
        <f t="shared" si="102"/>
        <v>2883.541719402986</v>
      </c>
      <c r="H982" s="31">
        <f t="shared" si="103"/>
        <v>19595.367644892402</v>
      </c>
      <c r="I982" s="34">
        <f t="shared" si="104"/>
        <v>940</v>
      </c>
    </row>
    <row r="983" spans="2:9" x14ac:dyDescent="0.4">
      <c r="B983">
        <v>941</v>
      </c>
      <c r="C983" s="40">
        <v>70000</v>
      </c>
      <c r="D983" s="42">
        <f t="shared" si="100"/>
        <v>3.0006537000000003E-5</v>
      </c>
      <c r="E983" s="31">
        <f t="shared" si="101"/>
        <v>-16818.244904326657</v>
      </c>
      <c r="F983" s="41">
        <v>0.33</v>
      </c>
      <c r="G983" s="31">
        <f t="shared" si="102"/>
        <v>2887.3454334179105</v>
      </c>
      <c r="H983" s="31">
        <f t="shared" si="103"/>
        <v>19705.590337744568</v>
      </c>
      <c r="I983" s="34">
        <f t="shared" si="104"/>
        <v>941</v>
      </c>
    </row>
    <row r="984" spans="2:9" x14ac:dyDescent="0.4">
      <c r="B984">
        <v>942</v>
      </c>
      <c r="C984" s="40">
        <v>70000</v>
      </c>
      <c r="D984" s="42">
        <f t="shared" si="100"/>
        <v>3.0013494000000004E-5</v>
      </c>
      <c r="E984" s="31">
        <f t="shared" si="101"/>
        <v>-16925.162163115692</v>
      </c>
      <c r="F984" s="41">
        <v>0.33</v>
      </c>
      <c r="G984" s="31">
        <f t="shared" si="102"/>
        <v>2891.150601134329</v>
      </c>
      <c r="H984" s="31">
        <f t="shared" si="103"/>
        <v>19816.312764250022</v>
      </c>
      <c r="I984" s="34">
        <f t="shared" si="104"/>
        <v>942</v>
      </c>
    </row>
    <row r="985" spans="2:9" x14ac:dyDescent="0.4">
      <c r="B985">
        <v>943</v>
      </c>
      <c r="C985" s="40">
        <v>70000</v>
      </c>
      <c r="D985" s="42">
        <f t="shared" si="100"/>
        <v>3.0020451000000001E-5</v>
      </c>
      <c r="E985" s="31">
        <f t="shared" si="101"/>
        <v>-17032.579222901819</v>
      </c>
      <c r="F985" s="41">
        <v>0.33</v>
      </c>
      <c r="G985" s="31">
        <f t="shared" si="102"/>
        <v>2894.9572225522393</v>
      </c>
      <c r="H985" s="31">
        <f t="shared" si="103"/>
        <v>19927.536445454058</v>
      </c>
      <c r="I985" s="34">
        <f t="shared" si="104"/>
        <v>943</v>
      </c>
    </row>
    <row r="986" spans="2:9" x14ac:dyDescent="0.4">
      <c r="B986">
        <v>944</v>
      </c>
      <c r="C986" s="40">
        <v>70000</v>
      </c>
      <c r="D986" s="42">
        <f t="shared" si="100"/>
        <v>3.0027408000000005E-5</v>
      </c>
      <c r="E986" s="31">
        <f t="shared" si="101"/>
        <v>-17140.497606989458</v>
      </c>
      <c r="F986" s="41">
        <v>0.33</v>
      </c>
      <c r="G986" s="31">
        <f t="shared" si="102"/>
        <v>2898.7652976716427</v>
      </c>
      <c r="H986" s="31">
        <f t="shared" si="103"/>
        <v>20039.2629046611</v>
      </c>
      <c r="I986" s="34">
        <f t="shared" si="104"/>
        <v>944</v>
      </c>
    </row>
    <row r="987" spans="2:9" x14ac:dyDescent="0.4">
      <c r="B987">
        <v>945</v>
      </c>
      <c r="C987" s="40">
        <v>70000</v>
      </c>
      <c r="D987" s="42">
        <f t="shared" si="100"/>
        <v>3.0034365000000003E-5</v>
      </c>
      <c r="E987" s="31">
        <f t="shared" si="101"/>
        <v>-17248.918840941977</v>
      </c>
      <c r="F987" s="41">
        <v>0.33</v>
      </c>
      <c r="G987" s="31">
        <f t="shared" si="102"/>
        <v>2902.5748264925378</v>
      </c>
      <c r="H987" s="31">
        <f t="shared" si="103"/>
        <v>20151.493667434515</v>
      </c>
      <c r="I987" s="34">
        <f t="shared" si="104"/>
        <v>945</v>
      </c>
    </row>
    <row r="988" spans="2:9" x14ac:dyDescent="0.4">
      <c r="B988">
        <v>946</v>
      </c>
      <c r="C988" s="40">
        <v>70000</v>
      </c>
      <c r="D988" s="42">
        <f t="shared" si="100"/>
        <v>3.0041322000000003E-5</v>
      </c>
      <c r="E988" s="31">
        <f t="shared" si="101"/>
        <v>-17357.844452581816</v>
      </c>
      <c r="F988" s="41">
        <v>0.33</v>
      </c>
      <c r="G988" s="31">
        <f t="shared" si="102"/>
        <v>2906.3858090149256</v>
      </c>
      <c r="H988" s="31">
        <f t="shared" si="103"/>
        <v>20264.230261596742</v>
      </c>
      <c r="I988" s="34">
        <f t="shared" si="104"/>
        <v>946</v>
      </c>
    </row>
    <row r="989" spans="2:9" x14ac:dyDescent="0.4">
      <c r="B989">
        <v>947</v>
      </c>
      <c r="C989" s="40">
        <v>70000</v>
      </c>
      <c r="D989" s="42">
        <f t="shared" si="100"/>
        <v>3.0048279000000004E-5</v>
      </c>
      <c r="E989" s="31">
        <f t="shared" si="101"/>
        <v>-17467.275971990384</v>
      </c>
      <c r="F989" s="41">
        <v>0.33</v>
      </c>
      <c r="G989" s="31">
        <f t="shared" si="102"/>
        <v>2910.1982452388065</v>
      </c>
      <c r="H989" s="31">
        <f t="shared" si="103"/>
        <v>20377.474217229192</v>
      </c>
      <c r="I989" s="34">
        <f t="shared" si="104"/>
        <v>947</v>
      </c>
    </row>
    <row r="990" spans="2:9" x14ac:dyDescent="0.4">
      <c r="B990">
        <v>948</v>
      </c>
      <c r="C990" s="40">
        <v>70000</v>
      </c>
      <c r="D990" s="42">
        <f t="shared" si="100"/>
        <v>3.0055236000000002E-5</v>
      </c>
      <c r="E990" s="31">
        <f t="shared" si="101"/>
        <v>-17577.214931508159</v>
      </c>
      <c r="F990" s="41">
        <v>0.33</v>
      </c>
      <c r="G990" s="31">
        <f t="shared" si="102"/>
        <v>2914.0121351641797</v>
      </c>
      <c r="H990" s="31">
        <f t="shared" si="103"/>
        <v>20491.227066672338</v>
      </c>
      <c r="I990" s="34">
        <f t="shared" si="104"/>
        <v>948</v>
      </c>
    </row>
    <row r="991" spans="2:9" x14ac:dyDescent="0.4">
      <c r="B991">
        <v>949</v>
      </c>
      <c r="C991" s="40">
        <v>70000</v>
      </c>
      <c r="D991" s="42">
        <f t="shared" si="100"/>
        <v>3.0062193000000002E-5</v>
      </c>
      <c r="E991" s="31">
        <f t="shared" si="101"/>
        <v>-17687.662865734615</v>
      </c>
      <c r="F991" s="41">
        <v>0.33</v>
      </c>
      <c r="G991" s="31">
        <f t="shared" si="102"/>
        <v>2917.8274787910455</v>
      </c>
      <c r="H991" s="31">
        <f t="shared" si="103"/>
        <v>20605.49034452566</v>
      </c>
      <c r="I991" s="34">
        <f t="shared" si="104"/>
        <v>949</v>
      </c>
    </row>
    <row r="992" spans="2:9" x14ac:dyDescent="0.4">
      <c r="B992">
        <v>950</v>
      </c>
      <c r="C992" s="40">
        <v>70000</v>
      </c>
      <c r="D992" s="42">
        <f t="shared" si="100"/>
        <v>3.0069150000000003E-5</v>
      </c>
      <c r="E992" s="31">
        <f t="shared" si="101"/>
        <v>-17798.621311528248</v>
      </c>
      <c r="F992" s="41">
        <v>0.33</v>
      </c>
      <c r="G992" s="31">
        <f t="shared" si="102"/>
        <v>2921.6442761194035</v>
      </c>
      <c r="H992" s="31">
        <f t="shared" si="103"/>
        <v>20720.265587647653</v>
      </c>
      <c r="I992" s="34">
        <f t="shared" si="104"/>
        <v>950</v>
      </c>
    </row>
    <row r="993" spans="2:9" x14ac:dyDescent="0.4">
      <c r="B993">
        <v>951</v>
      </c>
      <c r="C993" s="40">
        <v>70000</v>
      </c>
      <c r="D993" s="42">
        <f t="shared" si="100"/>
        <v>3.0076107000000004E-5</v>
      </c>
      <c r="E993" s="31">
        <f t="shared" si="101"/>
        <v>-17910.091808006619</v>
      </c>
      <c r="F993" s="41">
        <v>0.33</v>
      </c>
      <c r="G993" s="31">
        <f t="shared" si="102"/>
        <v>2925.4625271492541</v>
      </c>
      <c r="H993" s="31">
        <f t="shared" si="103"/>
        <v>20835.554335155874</v>
      </c>
      <c r="I993" s="34">
        <f t="shared" si="104"/>
        <v>951</v>
      </c>
    </row>
    <row r="994" spans="2:9" x14ac:dyDescent="0.4">
      <c r="B994">
        <v>952</v>
      </c>
      <c r="C994" s="40">
        <v>70000</v>
      </c>
      <c r="D994" s="42">
        <f t="shared" si="100"/>
        <v>3.0083064000000005E-5</v>
      </c>
      <c r="E994" s="31">
        <f t="shared" si="101"/>
        <v>-18022.075896546223</v>
      </c>
      <c r="F994" s="41">
        <v>0.33</v>
      </c>
      <c r="G994" s="31">
        <f t="shared" si="102"/>
        <v>2929.2822318805979</v>
      </c>
      <c r="H994" s="31">
        <f t="shared" si="103"/>
        <v>20951.358128426822</v>
      </c>
      <c r="I994" s="34">
        <f t="shared" si="104"/>
        <v>952</v>
      </c>
    </row>
    <row r="995" spans="2:9" x14ac:dyDescent="0.4">
      <c r="B995">
        <v>953</v>
      </c>
      <c r="C995" s="40">
        <v>70000</v>
      </c>
      <c r="D995" s="42">
        <f t="shared" si="100"/>
        <v>3.0090021000000002E-5</v>
      </c>
      <c r="E995" s="31">
        <f t="shared" si="101"/>
        <v>-18134.575120782651</v>
      </c>
      <c r="F995" s="41">
        <v>0.33</v>
      </c>
      <c r="G995" s="31">
        <f t="shared" si="102"/>
        <v>2933.103390313433</v>
      </c>
      <c r="H995" s="31">
        <f t="shared" si="103"/>
        <v>21067.678511096085</v>
      </c>
      <c r="I995" s="34">
        <f t="shared" si="104"/>
        <v>953</v>
      </c>
    </row>
    <row r="996" spans="2:9" x14ac:dyDescent="0.4">
      <c r="B996">
        <v>954</v>
      </c>
      <c r="C996" s="40">
        <v>70000</v>
      </c>
      <c r="D996" s="42">
        <f t="shared" si="100"/>
        <v>3.0096978000000003E-5</v>
      </c>
      <c r="E996" s="31">
        <f t="shared" si="101"/>
        <v>-18247.591026610484</v>
      </c>
      <c r="F996" s="41">
        <v>0.33</v>
      </c>
      <c r="G996" s="31">
        <f t="shared" si="102"/>
        <v>2936.9260024477617</v>
      </c>
      <c r="H996" s="31">
        <f t="shared" si="103"/>
        <v>21184.517029058246</v>
      </c>
      <c r="I996" s="34">
        <f t="shared" si="104"/>
        <v>954</v>
      </c>
    </row>
    <row r="997" spans="2:9" x14ac:dyDescent="0.4">
      <c r="B997">
        <v>955</v>
      </c>
      <c r="C997" s="40">
        <v>70000</v>
      </c>
      <c r="D997" s="42">
        <f t="shared" si="100"/>
        <v>3.0103935000000004E-5</v>
      </c>
      <c r="E997" s="31">
        <f t="shared" si="101"/>
        <v>-18361.125162183325</v>
      </c>
      <c r="F997" s="41">
        <v>0.33</v>
      </c>
      <c r="G997" s="31">
        <f t="shared" si="102"/>
        <v>2940.750068283583</v>
      </c>
      <c r="H997" s="31">
        <f t="shared" si="103"/>
        <v>21301.875230466907</v>
      </c>
      <c r="I997" s="34">
        <f t="shared" si="104"/>
        <v>955</v>
      </c>
    </row>
    <row r="998" spans="2:9" x14ac:dyDescent="0.4">
      <c r="B998">
        <v>956</v>
      </c>
      <c r="C998" s="40">
        <v>70000</v>
      </c>
      <c r="D998" s="42">
        <f t="shared" si="100"/>
        <v>3.0110892000000001E-5</v>
      </c>
      <c r="E998" s="31">
        <f t="shared" si="101"/>
        <v>-18475.179077913828</v>
      </c>
      <c r="F998" s="41">
        <v>0.33</v>
      </c>
      <c r="G998" s="31">
        <f t="shared" si="102"/>
        <v>2944.5755878208961</v>
      </c>
      <c r="H998" s="31">
        <f t="shared" si="103"/>
        <v>21419.754665734723</v>
      </c>
      <c r="I998" s="34">
        <f t="shared" si="104"/>
        <v>956</v>
      </c>
    </row>
    <row r="999" spans="2:9" x14ac:dyDescent="0.4">
      <c r="B999">
        <v>957</v>
      </c>
      <c r="C999" s="40">
        <v>70000</v>
      </c>
      <c r="D999" s="42">
        <f t="shared" si="100"/>
        <v>3.0117849000000002E-5</v>
      </c>
      <c r="E999" s="31">
        <f t="shared" si="101"/>
        <v>-18589.754326473601</v>
      </c>
      <c r="F999" s="41">
        <v>0.33</v>
      </c>
      <c r="G999" s="31">
        <f t="shared" si="102"/>
        <v>2948.4025610597023</v>
      </c>
      <c r="H999" s="31">
        <f t="shared" si="103"/>
        <v>21538.156887533303</v>
      </c>
      <c r="I999" s="34">
        <f t="shared" si="104"/>
        <v>957</v>
      </c>
    </row>
    <row r="1000" spans="2:9" x14ac:dyDescent="0.4">
      <c r="B1000">
        <v>958</v>
      </c>
      <c r="C1000" s="40">
        <v>70000</v>
      </c>
      <c r="D1000" s="42">
        <f t="shared" si="100"/>
        <v>3.0124806000000003E-5</v>
      </c>
      <c r="E1000" s="31">
        <f t="shared" si="101"/>
        <v>-18704.852462793377</v>
      </c>
      <c r="F1000" s="41">
        <v>0.33</v>
      </c>
      <c r="G1000" s="31">
        <f t="shared" si="102"/>
        <v>2952.2309880000003</v>
      </c>
      <c r="H1000" s="31">
        <f t="shared" si="103"/>
        <v>21657.083450793376</v>
      </c>
      <c r="I1000" s="34">
        <f t="shared" si="104"/>
        <v>958</v>
      </c>
    </row>
    <row r="1001" spans="2:9" x14ac:dyDescent="0.4">
      <c r="B1001">
        <v>959</v>
      </c>
      <c r="C1001" s="40">
        <v>70000</v>
      </c>
      <c r="D1001" s="42">
        <f t="shared" si="100"/>
        <v>3.0131763000000004E-5</v>
      </c>
      <c r="E1001" s="31">
        <f t="shared" si="101"/>
        <v>-18820.475044062798</v>
      </c>
      <c r="F1001" s="41">
        <v>0.33</v>
      </c>
      <c r="G1001" s="31">
        <f t="shared" si="102"/>
        <v>2956.0608686417913</v>
      </c>
      <c r="H1001" s="31">
        <f t="shared" si="103"/>
        <v>21776.535912704589</v>
      </c>
      <c r="I1001" s="34">
        <f t="shared" si="104"/>
        <v>959</v>
      </c>
    </row>
    <row r="1002" spans="2:9" x14ac:dyDescent="0.4">
      <c r="B1002">
        <v>960</v>
      </c>
      <c r="C1002" s="40">
        <v>70000</v>
      </c>
      <c r="D1002" s="42">
        <f t="shared" si="100"/>
        <v>3.0138720000000005E-5</v>
      </c>
      <c r="E1002" s="31">
        <f t="shared" si="101"/>
        <v>-18936.623629730584</v>
      </c>
      <c r="F1002" s="41">
        <v>0.33</v>
      </c>
      <c r="G1002" s="31">
        <f t="shared" si="102"/>
        <v>2959.8922029850755</v>
      </c>
      <c r="H1002" s="31">
        <f t="shared" si="103"/>
        <v>21896.515832715661</v>
      </c>
      <c r="I1002" s="34">
        <f t="shared" si="104"/>
        <v>960</v>
      </c>
    </row>
    <row r="1003" spans="2:9" x14ac:dyDescent="0.4">
      <c r="B1003">
        <v>961</v>
      </c>
      <c r="C1003" s="40">
        <v>70000</v>
      </c>
      <c r="D1003" s="42">
        <f t="shared" si="100"/>
        <v>3.0145677000000002E-5</v>
      </c>
      <c r="E1003" s="31">
        <f t="shared" si="101"/>
        <v>-19053.299781504498</v>
      </c>
      <c r="F1003" s="41">
        <v>0.33</v>
      </c>
      <c r="G1003" s="31">
        <f t="shared" si="102"/>
        <v>2963.7249910298515</v>
      </c>
      <c r="H1003" s="31">
        <f t="shared" si="103"/>
        <v>22017.024772534351</v>
      </c>
      <c r="I1003" s="34">
        <f t="shared" si="104"/>
        <v>961</v>
      </c>
    </row>
    <row r="1004" spans="2:9" x14ac:dyDescent="0.4">
      <c r="B1004">
        <v>962</v>
      </c>
      <c r="C1004" s="40">
        <v>70000</v>
      </c>
      <c r="D1004" s="42">
        <f t="shared" si="100"/>
        <v>3.0152634000000003E-5</v>
      </c>
      <c r="E1004" s="31">
        <f t="shared" si="101"/>
        <v>-19170.505063351284</v>
      </c>
      <c r="F1004" s="41">
        <v>0.33</v>
      </c>
      <c r="G1004" s="31">
        <f t="shared" si="102"/>
        <v>2967.5592327761201</v>
      </c>
      <c r="H1004" s="31">
        <f t="shared" si="103"/>
        <v>22138.064296127402</v>
      </c>
      <c r="I1004" s="34">
        <f t="shared" si="104"/>
        <v>962</v>
      </c>
    </row>
    <row r="1005" spans="2:9" x14ac:dyDescent="0.4">
      <c r="B1005">
        <v>963</v>
      </c>
      <c r="C1005" s="40">
        <v>70000</v>
      </c>
      <c r="D1005" s="42">
        <f t="shared" si="100"/>
        <v>3.0159591000000004E-5</v>
      </c>
      <c r="E1005" s="31">
        <f t="shared" si="101"/>
        <v>-19288.241041496727</v>
      </c>
      <c r="F1005" s="41">
        <v>0.33</v>
      </c>
      <c r="G1005" s="31">
        <f t="shared" si="102"/>
        <v>2971.3949282238814</v>
      </c>
      <c r="H1005" s="31">
        <f t="shared" si="103"/>
        <v>22259.63596972061</v>
      </c>
      <c r="I1005" s="34">
        <f t="shared" si="104"/>
        <v>963</v>
      </c>
    </row>
    <row r="1006" spans="2:9" x14ac:dyDescent="0.4">
      <c r="B1006">
        <v>964</v>
      </c>
      <c r="C1006" s="40">
        <v>70000</v>
      </c>
      <c r="D1006" s="42">
        <f t="shared" si="100"/>
        <v>3.0166548000000001E-5</v>
      </c>
      <c r="E1006" s="31">
        <f t="shared" si="101"/>
        <v>-19406.509284425607</v>
      </c>
      <c r="F1006" s="41">
        <v>0.33</v>
      </c>
      <c r="G1006" s="31">
        <f t="shared" si="102"/>
        <v>2975.2320773731349</v>
      </c>
      <c r="H1006" s="31">
        <f t="shared" si="103"/>
        <v>22381.74136179874</v>
      </c>
      <c r="I1006" s="34">
        <f t="shared" si="104"/>
        <v>964</v>
      </c>
    </row>
    <row r="1007" spans="2:9" x14ac:dyDescent="0.4">
      <c r="B1007">
        <v>965</v>
      </c>
      <c r="C1007" s="40">
        <v>70000</v>
      </c>
      <c r="D1007" s="42">
        <f t="shared" si="100"/>
        <v>3.0173505000000002E-5</v>
      </c>
      <c r="E1007" s="31">
        <f t="shared" si="101"/>
        <v>-19525.311362881748</v>
      </c>
      <c r="F1007" s="41">
        <v>0.33</v>
      </c>
      <c r="G1007" s="31">
        <f t="shared" si="102"/>
        <v>2979.070680223881</v>
      </c>
      <c r="H1007" s="31">
        <f t="shared" si="103"/>
        <v>22504.38204310563</v>
      </c>
      <c r="I1007" s="34">
        <f t="shared" si="104"/>
        <v>965</v>
      </c>
    </row>
    <row r="1008" spans="2:9" x14ac:dyDescent="0.4">
      <c r="B1008">
        <v>966</v>
      </c>
      <c r="C1008" s="40">
        <v>70000</v>
      </c>
      <c r="D1008" s="42">
        <f t="shared" si="100"/>
        <v>3.0180462000000003E-5</v>
      </c>
      <c r="E1008" s="31">
        <f t="shared" si="101"/>
        <v>-19644.648849868019</v>
      </c>
      <c r="F1008" s="41">
        <v>0.33</v>
      </c>
      <c r="G1008" s="31">
        <f t="shared" si="102"/>
        <v>2982.9107367761203</v>
      </c>
      <c r="H1008" s="31">
        <f t="shared" si="103"/>
        <v>22627.55958664414</v>
      </c>
      <c r="I1008" s="34">
        <f t="shared" si="104"/>
        <v>966</v>
      </c>
    </row>
    <row r="1009" spans="2:9" x14ac:dyDescent="0.4">
      <c r="B1009">
        <v>967</v>
      </c>
      <c r="C1009" s="40">
        <v>70000</v>
      </c>
      <c r="D1009" s="42">
        <f t="shared" si="100"/>
        <v>3.0187419000000004E-5</v>
      </c>
      <c r="E1009" s="31">
        <f t="shared" si="101"/>
        <v>-19764.523320646265</v>
      </c>
      <c r="F1009" s="41">
        <v>0.33</v>
      </c>
      <c r="G1009" s="31">
        <f t="shared" si="102"/>
        <v>2986.7522470298518</v>
      </c>
      <c r="H1009" s="31">
        <f t="shared" si="103"/>
        <v>22751.275567676115</v>
      </c>
      <c r="I1009" s="34">
        <f t="shared" si="104"/>
        <v>967</v>
      </c>
    </row>
    <row r="1010" spans="2:9" x14ac:dyDescent="0.4">
      <c r="B1010">
        <v>968</v>
      </c>
      <c r="C1010" s="40">
        <v>70000</v>
      </c>
      <c r="D1010" s="42">
        <f t="shared" si="100"/>
        <v>3.0194376000000005E-5</v>
      </c>
      <c r="E1010" s="31">
        <f t="shared" si="101"/>
        <v>-19884.93635273739</v>
      </c>
      <c r="F1010" s="41">
        <v>0.33</v>
      </c>
      <c r="G1010" s="31">
        <f t="shared" si="102"/>
        <v>2990.595210985075</v>
      </c>
      <c r="H1010" s="31">
        <f t="shared" si="103"/>
        <v>22875.531563722463</v>
      </c>
      <c r="I1010" s="34">
        <f t="shared" si="104"/>
        <v>968</v>
      </c>
    </row>
    <row r="1011" spans="2:9" x14ac:dyDescent="0.4">
      <c r="B1011">
        <v>969</v>
      </c>
      <c r="C1011" s="40">
        <v>70000</v>
      </c>
      <c r="D1011" s="42">
        <f t="shared" si="100"/>
        <v>3.0201333000000002E-5</v>
      </c>
      <c r="E1011" s="31">
        <f t="shared" si="101"/>
        <v>-20005.88952592127</v>
      </c>
      <c r="F1011" s="41">
        <v>0.33</v>
      </c>
      <c r="G1011" s="31">
        <f t="shared" si="102"/>
        <v>2994.4396286417918</v>
      </c>
      <c r="H1011" s="31">
        <f t="shared" si="103"/>
        <v>23000.32915456306</v>
      </c>
      <c r="I1011" s="34">
        <f t="shared" si="104"/>
        <v>969</v>
      </c>
    </row>
    <row r="1012" spans="2:9" x14ac:dyDescent="0.4">
      <c r="B1012">
        <v>970</v>
      </c>
      <c r="C1012" s="40">
        <v>70000</v>
      </c>
      <c r="D1012" s="42">
        <f t="shared" si="100"/>
        <v>3.0208290000000003E-5</v>
      </c>
      <c r="E1012" s="31">
        <f t="shared" si="101"/>
        <v>-20127.384422236857</v>
      </c>
      <c r="F1012" s="41">
        <v>0.33</v>
      </c>
      <c r="G1012" s="31">
        <f t="shared" si="102"/>
        <v>2998.2855000000004</v>
      </c>
      <c r="H1012" s="31">
        <f t="shared" si="103"/>
        <v>23125.669922236859</v>
      </c>
      <c r="I1012" s="34">
        <f t="shared" si="104"/>
        <v>970</v>
      </c>
    </row>
    <row r="1013" spans="2:9" x14ac:dyDescent="0.4">
      <c r="B1013">
        <v>971</v>
      </c>
      <c r="C1013" s="40">
        <v>70000</v>
      </c>
      <c r="D1013" s="42">
        <f t="shared" si="100"/>
        <v>3.0215247000000004E-5</v>
      </c>
      <c r="E1013" s="31">
        <f t="shared" si="101"/>
        <v>-20249.422625982083</v>
      </c>
      <c r="F1013" s="41">
        <v>0.33</v>
      </c>
      <c r="G1013" s="31">
        <f t="shared" si="102"/>
        <v>3002.1328250597021</v>
      </c>
      <c r="H1013" s="31">
        <f t="shared" si="103"/>
        <v>23251.555451041786</v>
      </c>
      <c r="I1013" s="34">
        <f t="shared" si="104"/>
        <v>971</v>
      </c>
    </row>
    <row r="1014" spans="2:9" x14ac:dyDescent="0.4">
      <c r="B1014">
        <v>972</v>
      </c>
      <c r="C1014" s="40">
        <v>70000</v>
      </c>
      <c r="D1014" s="42">
        <f t="shared" si="100"/>
        <v>3.0222204000000001E-5</v>
      </c>
      <c r="E1014" s="31">
        <f t="shared" si="101"/>
        <v>-20372.005723713952</v>
      </c>
      <c r="F1014" s="41">
        <v>0.33</v>
      </c>
      <c r="G1014" s="31">
        <f t="shared" si="102"/>
        <v>3005.9816038208955</v>
      </c>
      <c r="H1014" s="31">
        <f t="shared" si="103"/>
        <v>23377.987327534847</v>
      </c>
      <c r="I1014" s="34">
        <f t="shared" si="104"/>
        <v>972</v>
      </c>
    </row>
    <row r="1015" spans="2:9" x14ac:dyDescent="0.4">
      <c r="B1015">
        <v>973</v>
      </c>
      <c r="C1015" s="40">
        <v>70000</v>
      </c>
      <c r="D1015" s="42">
        <f t="shared" si="100"/>
        <v>3.0229161000000002E-5</v>
      </c>
      <c r="E1015" s="31">
        <f t="shared" si="101"/>
        <v>-20495.135304248422</v>
      </c>
      <c r="F1015" s="41">
        <v>0.33</v>
      </c>
      <c r="G1015" s="31">
        <f t="shared" si="102"/>
        <v>3009.8318362835826</v>
      </c>
      <c r="H1015" s="31">
        <f t="shared" si="103"/>
        <v>23504.967140532004</v>
      </c>
      <c r="I1015" s="34">
        <f t="shared" si="104"/>
        <v>973</v>
      </c>
    </row>
    <row r="1016" spans="2:9" x14ac:dyDescent="0.4">
      <c r="B1016">
        <v>974</v>
      </c>
      <c r="C1016" s="40">
        <v>70000</v>
      </c>
      <c r="D1016" s="42">
        <f t="shared" si="100"/>
        <v>3.0236118000000003E-5</v>
      </c>
      <c r="E1016" s="31">
        <f t="shared" si="101"/>
        <v>-20618.812958660521</v>
      </c>
      <c r="F1016" s="41">
        <v>0.33</v>
      </c>
      <c r="G1016" s="31">
        <f t="shared" si="102"/>
        <v>3013.6835224477618</v>
      </c>
      <c r="H1016" s="31">
        <f t="shared" si="103"/>
        <v>23632.496481108283</v>
      </c>
      <c r="I1016" s="34">
        <f t="shared" si="104"/>
        <v>974</v>
      </c>
    </row>
    <row r="1017" spans="2:9" x14ac:dyDescent="0.4">
      <c r="B1017">
        <v>975</v>
      </c>
      <c r="C1017" s="40">
        <v>70000</v>
      </c>
      <c r="D1017" s="42">
        <f t="shared" si="100"/>
        <v>3.0243075000000004E-5</v>
      </c>
      <c r="E1017" s="31">
        <f t="shared" si="101"/>
        <v>-20743.040280284276</v>
      </c>
      <c r="F1017" s="41">
        <v>0.33</v>
      </c>
      <c r="G1017" s="31">
        <f t="shared" si="102"/>
        <v>3017.5366623134332</v>
      </c>
      <c r="H1017" s="31">
        <f t="shared" si="103"/>
        <v>23760.576942597709</v>
      </c>
      <c r="I1017" s="34">
        <f t="shared" si="104"/>
        <v>975</v>
      </c>
    </row>
    <row r="1018" spans="2:9" x14ac:dyDescent="0.4">
      <c r="B1018">
        <v>976</v>
      </c>
      <c r="C1018" s="40">
        <v>70000</v>
      </c>
      <c r="D1018" s="42">
        <f t="shared" si="100"/>
        <v>3.0250032000000004E-5</v>
      </c>
      <c r="E1018" s="31">
        <f t="shared" si="101"/>
        <v>-20867.818864712754</v>
      </c>
      <c r="F1018" s="41">
        <v>0.33</v>
      </c>
      <c r="G1018" s="31">
        <f t="shared" si="102"/>
        <v>3021.3912558805978</v>
      </c>
      <c r="H1018" s="31">
        <f t="shared" si="103"/>
        <v>23889.21012059335</v>
      </c>
      <c r="I1018" s="34">
        <f t="shared" si="104"/>
        <v>976</v>
      </c>
    </row>
    <row r="1019" spans="2:9" x14ac:dyDescent="0.4">
      <c r="B1019">
        <v>977</v>
      </c>
      <c r="C1019" s="40">
        <v>70000</v>
      </c>
      <c r="D1019" s="42">
        <f t="shared" si="100"/>
        <v>3.0256989000000002E-5</v>
      </c>
      <c r="E1019" s="31">
        <f t="shared" si="101"/>
        <v>-20993.150309798009</v>
      </c>
      <c r="F1019" s="41">
        <v>0.33</v>
      </c>
      <c r="G1019" s="31">
        <f t="shared" si="102"/>
        <v>3025.2473031492541</v>
      </c>
      <c r="H1019" s="31">
        <f t="shared" si="103"/>
        <v>24018.397612947265</v>
      </c>
      <c r="I1019" s="34">
        <f t="shared" si="104"/>
        <v>977</v>
      </c>
    </row>
    <row r="1020" spans="2:9" x14ac:dyDescent="0.4">
      <c r="B1020">
        <v>978</v>
      </c>
      <c r="C1020" s="40">
        <v>70000</v>
      </c>
      <c r="D1020" s="42">
        <f t="shared" si="100"/>
        <v>3.0263946000000003E-5</v>
      </c>
      <c r="E1020" s="31">
        <f t="shared" si="101"/>
        <v>-21119.03621565118</v>
      </c>
      <c r="F1020" s="41">
        <v>0.33</v>
      </c>
      <c r="G1020" s="31">
        <f t="shared" si="102"/>
        <v>3029.1048041194035</v>
      </c>
      <c r="H1020" s="31">
        <f t="shared" si="103"/>
        <v>24148.141019770585</v>
      </c>
      <c r="I1020" s="34">
        <f t="shared" si="104"/>
        <v>978</v>
      </c>
    </row>
    <row r="1021" spans="2:9" x14ac:dyDescent="0.4">
      <c r="B1021">
        <v>979</v>
      </c>
      <c r="C1021" s="40">
        <v>70000</v>
      </c>
      <c r="D1021" s="42">
        <f t="shared" si="100"/>
        <v>3.0270903000000003E-5</v>
      </c>
      <c r="E1021" s="31">
        <f t="shared" si="101"/>
        <v>-21245.47818464235</v>
      </c>
      <c r="F1021" s="41">
        <v>0.33</v>
      </c>
      <c r="G1021" s="31">
        <f t="shared" si="102"/>
        <v>3032.9637587910456</v>
      </c>
      <c r="H1021" s="31">
        <f t="shared" si="103"/>
        <v>24278.441943433398</v>
      </c>
      <c r="I1021" s="34">
        <f t="shared" si="104"/>
        <v>979</v>
      </c>
    </row>
    <row r="1022" spans="2:9" x14ac:dyDescent="0.4">
      <c r="B1022">
        <v>980</v>
      </c>
      <c r="C1022" s="40">
        <v>70000</v>
      </c>
      <c r="D1022" s="42">
        <f t="shared" si="100"/>
        <v>3.0277860000000004E-5</v>
      </c>
      <c r="E1022" s="31">
        <f t="shared" si="101"/>
        <v>-21372.47782140068</v>
      </c>
      <c r="F1022" s="41">
        <v>0.33</v>
      </c>
      <c r="G1022" s="31">
        <f t="shared" si="102"/>
        <v>3036.8241671641799</v>
      </c>
      <c r="H1022" s="31">
        <f t="shared" si="103"/>
        <v>24409.301988564861</v>
      </c>
      <c r="I1022" s="34">
        <f t="shared" si="104"/>
        <v>980</v>
      </c>
    </row>
    <row r="1023" spans="2:9" x14ac:dyDescent="0.4">
      <c r="B1023">
        <v>981</v>
      </c>
      <c r="C1023" s="40">
        <v>70000</v>
      </c>
      <c r="D1023" s="42">
        <f t="shared" ref="D1023:D1042" si="105">6.957*10^-9*B1023+2.346*10^-5</f>
        <v>3.0284817000000005E-5</v>
      </c>
      <c r="E1023" s="31">
        <f t="shared" ref="E1023:E1042" si="106">($J$80*B1023^4+$K$80*B1023^3+$L$80*B1023^2+$M$80*B1023+$N$80)</f>
        <v>-21500.036732814333</v>
      </c>
      <c r="F1023" s="41">
        <v>0.33</v>
      </c>
      <c r="G1023" s="31">
        <f t="shared" ref="G1023:G1042" si="107">C1023*D1023*(B1023-$B$62)/(1-F1023)</f>
        <v>3040.6860292388064</v>
      </c>
      <c r="H1023" s="31">
        <f t="shared" ref="H1023:H1042" si="108">IF(G1023&gt;E1023,G1023-E1023,0)</f>
        <v>24540.722762053141</v>
      </c>
      <c r="I1023" s="34">
        <f t="shared" ref="I1023:I1042" si="109">IF(H1023&gt;0,B1023)</f>
        <v>981</v>
      </c>
    </row>
    <row r="1024" spans="2:9" x14ac:dyDescent="0.4">
      <c r="B1024">
        <v>982</v>
      </c>
      <c r="C1024" s="40">
        <v>70000</v>
      </c>
      <c r="D1024" s="42">
        <f t="shared" si="105"/>
        <v>3.0291774000000002E-5</v>
      </c>
      <c r="E1024" s="31">
        <f t="shared" si="106"/>
        <v>-21628.156528030497</v>
      </c>
      <c r="F1024" s="41">
        <v>0.33</v>
      </c>
      <c r="G1024" s="31">
        <f t="shared" si="107"/>
        <v>3044.5493450149256</v>
      </c>
      <c r="H1024" s="31">
        <f t="shared" si="108"/>
        <v>24672.705873045423</v>
      </c>
      <c r="I1024" s="34">
        <f t="shared" si="109"/>
        <v>982</v>
      </c>
    </row>
    <row r="1025" spans="2:9" x14ac:dyDescent="0.4">
      <c r="B1025">
        <v>983</v>
      </c>
      <c r="C1025" s="40">
        <v>70000</v>
      </c>
      <c r="D1025" s="42">
        <f t="shared" si="105"/>
        <v>3.0298731000000003E-5</v>
      </c>
      <c r="E1025" s="31">
        <f t="shared" si="106"/>
        <v>-21756.838818455341</v>
      </c>
      <c r="F1025" s="41">
        <v>0.33</v>
      </c>
      <c r="G1025" s="31">
        <f t="shared" si="107"/>
        <v>3048.4141144925379</v>
      </c>
      <c r="H1025" s="31">
        <f t="shared" si="108"/>
        <v>24805.252932947878</v>
      </c>
      <c r="I1025" s="34">
        <f t="shared" si="109"/>
        <v>983</v>
      </c>
    </row>
    <row r="1026" spans="2:9" x14ac:dyDescent="0.4">
      <c r="B1026">
        <v>984</v>
      </c>
      <c r="C1026" s="40">
        <v>70000</v>
      </c>
      <c r="D1026" s="42">
        <f t="shared" si="105"/>
        <v>3.0305688000000004E-5</v>
      </c>
      <c r="E1026" s="31">
        <f t="shared" si="106"/>
        <v>-21886.085217754138</v>
      </c>
      <c r="F1026" s="41">
        <v>0.33</v>
      </c>
      <c r="G1026" s="31">
        <f t="shared" si="107"/>
        <v>3052.2803376716429</v>
      </c>
      <c r="H1026" s="31">
        <f t="shared" si="108"/>
        <v>24938.365555425782</v>
      </c>
      <c r="I1026" s="34">
        <f t="shared" si="109"/>
        <v>984</v>
      </c>
    </row>
    <row r="1027" spans="2:9" x14ac:dyDescent="0.4">
      <c r="B1027">
        <v>985</v>
      </c>
      <c r="C1027" s="40">
        <v>70000</v>
      </c>
      <c r="D1027" s="42">
        <f t="shared" si="105"/>
        <v>3.0312645000000002E-5</v>
      </c>
      <c r="E1027" s="31">
        <f t="shared" si="106"/>
        <v>-22015.897341851112</v>
      </c>
      <c r="F1027" s="41">
        <v>0.33</v>
      </c>
      <c r="G1027" s="31">
        <f t="shared" si="107"/>
        <v>3056.1480145522396</v>
      </c>
      <c r="H1027" s="31">
        <f t="shared" si="108"/>
        <v>25072.045356403352</v>
      </c>
      <c r="I1027" s="34">
        <f t="shared" si="109"/>
        <v>985</v>
      </c>
    </row>
    <row r="1028" spans="2:9" x14ac:dyDescent="0.4">
      <c r="B1028">
        <v>986</v>
      </c>
      <c r="C1028" s="40">
        <v>70000</v>
      </c>
      <c r="D1028" s="42">
        <f t="shared" si="105"/>
        <v>3.0319602000000002E-5</v>
      </c>
      <c r="E1028" s="31">
        <f t="shared" si="106"/>
        <v>-22146.276808929528</v>
      </c>
      <c r="F1028" s="41">
        <v>0.33</v>
      </c>
      <c r="G1028" s="31">
        <f t="shared" si="107"/>
        <v>3060.0171451343285</v>
      </c>
      <c r="H1028" s="31">
        <f t="shared" si="108"/>
        <v>25206.293954063854</v>
      </c>
      <c r="I1028" s="34">
        <f t="shared" si="109"/>
        <v>986</v>
      </c>
    </row>
    <row r="1029" spans="2:9" x14ac:dyDescent="0.4">
      <c r="B1029">
        <v>987</v>
      </c>
      <c r="C1029" s="40">
        <v>70000</v>
      </c>
      <c r="D1029" s="42">
        <f t="shared" si="105"/>
        <v>3.0326559000000003E-5</v>
      </c>
      <c r="E1029" s="31">
        <f t="shared" si="106"/>
        <v>-22277.225239431697</v>
      </c>
      <c r="F1029" s="41">
        <v>0.33</v>
      </c>
      <c r="G1029" s="31">
        <f t="shared" si="107"/>
        <v>3063.8877294179106</v>
      </c>
      <c r="H1029" s="31">
        <f t="shared" si="108"/>
        <v>25341.112968849608</v>
      </c>
      <c r="I1029" s="34">
        <f t="shared" si="109"/>
        <v>987</v>
      </c>
    </row>
    <row r="1030" spans="2:9" x14ac:dyDescent="0.4">
      <c r="B1030">
        <v>988</v>
      </c>
      <c r="C1030" s="40">
        <v>70000</v>
      </c>
      <c r="D1030" s="42">
        <f t="shared" si="105"/>
        <v>3.0333516000000004E-5</v>
      </c>
      <c r="E1030" s="31">
        <f t="shared" si="106"/>
        <v>-22408.744256058915</v>
      </c>
      <c r="F1030" s="41">
        <v>0.33</v>
      </c>
      <c r="G1030" s="31">
        <f t="shared" si="107"/>
        <v>3067.7597674029857</v>
      </c>
      <c r="H1030" s="31">
        <f t="shared" si="108"/>
        <v>25476.504023461901</v>
      </c>
      <c r="I1030" s="34">
        <f t="shared" si="109"/>
        <v>988</v>
      </c>
    </row>
    <row r="1031" spans="2:9" x14ac:dyDescent="0.4">
      <c r="B1031">
        <v>989</v>
      </c>
      <c r="C1031" s="40">
        <v>70000</v>
      </c>
      <c r="D1031" s="42">
        <f t="shared" si="105"/>
        <v>3.0340473000000005E-5</v>
      </c>
      <c r="E1031" s="31">
        <f t="shared" si="106"/>
        <v>-22540.835483771531</v>
      </c>
      <c r="F1031" s="41">
        <v>0.33</v>
      </c>
      <c r="G1031" s="31">
        <f t="shared" si="107"/>
        <v>3071.6332590895536</v>
      </c>
      <c r="H1031" s="31">
        <f t="shared" si="108"/>
        <v>25612.468742861085</v>
      </c>
      <c r="I1031" s="34">
        <f t="shared" si="109"/>
        <v>989</v>
      </c>
    </row>
    <row r="1032" spans="2:9" x14ac:dyDescent="0.4">
      <c r="B1032">
        <v>990</v>
      </c>
      <c r="C1032" s="40">
        <v>70000</v>
      </c>
      <c r="D1032" s="42">
        <f t="shared" si="105"/>
        <v>3.0347430000000002E-5</v>
      </c>
      <c r="E1032" s="31">
        <f t="shared" si="106"/>
        <v>-22673.500549788871</v>
      </c>
      <c r="F1032" s="41">
        <v>0.33</v>
      </c>
      <c r="G1032" s="31">
        <f t="shared" si="107"/>
        <v>3075.5082044776123</v>
      </c>
      <c r="H1032" s="31">
        <f t="shared" si="108"/>
        <v>25749.008754266484</v>
      </c>
      <c r="I1032" s="34">
        <f t="shared" si="109"/>
        <v>990</v>
      </c>
    </row>
    <row r="1033" spans="2:9" x14ac:dyDescent="0.4">
      <c r="B1033">
        <v>991</v>
      </c>
      <c r="C1033" s="40">
        <v>70000</v>
      </c>
      <c r="D1033" s="42">
        <f t="shared" si="105"/>
        <v>3.0354387000000003E-5</v>
      </c>
      <c r="E1033" s="31">
        <f t="shared" si="106"/>
        <v>-22806.741083589357</v>
      </c>
      <c r="F1033" s="41">
        <v>0.33</v>
      </c>
      <c r="G1033" s="31">
        <f t="shared" si="107"/>
        <v>3079.3846035671645</v>
      </c>
      <c r="H1033" s="31">
        <f t="shared" si="108"/>
        <v>25886.12568715652</v>
      </c>
      <c r="I1033" s="34">
        <f t="shared" si="109"/>
        <v>991</v>
      </c>
    </row>
    <row r="1034" spans="2:9" x14ac:dyDescent="0.4">
      <c r="B1034">
        <v>992</v>
      </c>
      <c r="C1034" s="40">
        <v>70000</v>
      </c>
      <c r="D1034" s="42">
        <f t="shared" si="105"/>
        <v>3.0361344000000004E-5</v>
      </c>
      <c r="E1034" s="31">
        <f t="shared" si="106"/>
        <v>-22940.558716910324</v>
      </c>
      <c r="F1034" s="41">
        <v>0.33</v>
      </c>
      <c r="G1034" s="31">
        <f t="shared" si="107"/>
        <v>3083.2624563582094</v>
      </c>
      <c r="H1034" s="31">
        <f t="shared" si="108"/>
        <v>26023.821173268534</v>
      </c>
      <c r="I1034" s="34">
        <f t="shared" si="109"/>
        <v>992</v>
      </c>
    </row>
    <row r="1035" spans="2:9" x14ac:dyDescent="0.4">
      <c r="B1035">
        <v>993</v>
      </c>
      <c r="C1035" s="40">
        <v>70000</v>
      </c>
      <c r="D1035" s="42">
        <f t="shared" si="105"/>
        <v>3.0368301000000001E-5</v>
      </c>
      <c r="E1035" s="31">
        <f t="shared" si="106"/>
        <v>-23074.95508374826</v>
      </c>
      <c r="F1035" s="41">
        <v>0.33</v>
      </c>
      <c r="G1035" s="31">
        <f t="shared" si="107"/>
        <v>3087.1417628507465</v>
      </c>
      <c r="H1035" s="31">
        <f t="shared" si="108"/>
        <v>26162.096846599008</v>
      </c>
      <c r="I1035" s="34">
        <f t="shared" si="109"/>
        <v>993</v>
      </c>
    </row>
    <row r="1036" spans="2:9" x14ac:dyDescent="0.4">
      <c r="B1036">
        <v>994</v>
      </c>
      <c r="C1036" s="40">
        <v>70000</v>
      </c>
      <c r="D1036" s="42">
        <f t="shared" si="105"/>
        <v>3.0375258000000002E-5</v>
      </c>
      <c r="E1036" s="31">
        <f t="shared" si="106"/>
        <v>-23209.931820358532</v>
      </c>
      <c r="F1036" s="41">
        <v>0.33</v>
      </c>
      <c r="G1036" s="31">
        <f t="shared" si="107"/>
        <v>3091.0225230447763</v>
      </c>
      <c r="H1036" s="31">
        <f t="shared" si="108"/>
        <v>26300.954343403308</v>
      </c>
      <c r="I1036" s="34">
        <f t="shared" si="109"/>
        <v>994</v>
      </c>
    </row>
    <row r="1037" spans="2:9" x14ac:dyDescent="0.4">
      <c r="B1037">
        <v>995</v>
      </c>
      <c r="C1037" s="40">
        <v>70000</v>
      </c>
      <c r="D1037" s="42">
        <f t="shared" si="105"/>
        <v>3.0382215000000003E-5</v>
      </c>
      <c r="E1037" s="31">
        <f t="shared" si="106"/>
        <v>-23345.490565255666</v>
      </c>
      <c r="F1037" s="41">
        <v>0.33</v>
      </c>
      <c r="G1037" s="31">
        <f t="shared" si="107"/>
        <v>3094.9047369402992</v>
      </c>
      <c r="H1037" s="31">
        <f t="shared" si="108"/>
        <v>26440.395302195964</v>
      </c>
      <c r="I1037" s="34">
        <f t="shared" si="109"/>
        <v>995</v>
      </c>
    </row>
    <row r="1038" spans="2:9" x14ac:dyDescent="0.4">
      <c r="B1038">
        <v>996</v>
      </c>
      <c r="C1038" s="40">
        <v>70000</v>
      </c>
      <c r="D1038" s="42">
        <f t="shared" si="105"/>
        <v>3.0389172000000004E-5</v>
      </c>
      <c r="E1038" s="31">
        <f t="shared" si="106"/>
        <v>-23481.632959213101</v>
      </c>
      <c r="F1038" s="41">
        <v>0.33</v>
      </c>
      <c r="G1038" s="31">
        <f t="shared" si="107"/>
        <v>3098.7884045373139</v>
      </c>
      <c r="H1038" s="31">
        <f t="shared" si="108"/>
        <v>26580.421363750414</v>
      </c>
      <c r="I1038" s="34">
        <f t="shared" si="109"/>
        <v>996</v>
      </c>
    </row>
    <row r="1039" spans="2:9" x14ac:dyDescent="0.4">
      <c r="B1039">
        <v>997</v>
      </c>
      <c r="C1039" s="40">
        <v>70000</v>
      </c>
      <c r="D1039" s="42">
        <f t="shared" si="105"/>
        <v>3.0396129000000005E-5</v>
      </c>
      <c r="E1039" s="31">
        <f t="shared" si="106"/>
        <v>-23618.360645263358</v>
      </c>
      <c r="F1039" s="41">
        <v>0.33</v>
      </c>
      <c r="G1039" s="31">
        <f t="shared" si="107"/>
        <v>3102.6735258358212</v>
      </c>
      <c r="H1039" s="31">
        <f t="shared" si="108"/>
        <v>26721.034171099178</v>
      </c>
      <c r="I1039" s="34">
        <f t="shared" si="109"/>
        <v>997</v>
      </c>
    </row>
    <row r="1040" spans="2:9" x14ac:dyDescent="0.4">
      <c r="B1040">
        <v>998</v>
      </c>
      <c r="C1040" s="40">
        <v>70000</v>
      </c>
      <c r="D1040" s="42">
        <f t="shared" si="105"/>
        <v>3.0403086000000002E-5</v>
      </c>
      <c r="E1040" s="31">
        <f t="shared" si="106"/>
        <v>-23755.675268697978</v>
      </c>
      <c r="F1040" s="41">
        <v>0.33</v>
      </c>
      <c r="G1040" s="31">
        <f t="shared" si="107"/>
        <v>3106.5601008358212</v>
      </c>
      <c r="H1040" s="31">
        <f t="shared" si="108"/>
        <v>26862.235369533799</v>
      </c>
      <c r="I1040" s="34">
        <f t="shared" si="109"/>
        <v>998</v>
      </c>
    </row>
    <row r="1041" spans="2:9" x14ac:dyDescent="0.4">
      <c r="B1041">
        <v>999</v>
      </c>
      <c r="C1041" s="40">
        <v>70000</v>
      </c>
      <c r="D1041" s="42">
        <f t="shared" si="105"/>
        <v>3.0410043000000003E-5</v>
      </c>
      <c r="E1041" s="31">
        <f t="shared" si="106"/>
        <v>-23893.578477067473</v>
      </c>
      <c r="F1041" s="41">
        <v>0.33</v>
      </c>
      <c r="G1041" s="31">
        <f t="shared" si="107"/>
        <v>3110.4481295373143</v>
      </c>
      <c r="H1041" s="31">
        <f t="shared" si="108"/>
        <v>27004.026606604788</v>
      </c>
      <c r="I1041" s="34">
        <f t="shared" si="109"/>
        <v>999</v>
      </c>
    </row>
    <row r="1042" spans="2:9" x14ac:dyDescent="0.4">
      <c r="B1042">
        <v>1000</v>
      </c>
      <c r="C1042" s="40">
        <v>70000</v>
      </c>
      <c r="D1042" s="42">
        <f t="shared" si="105"/>
        <v>3.0417000000000004E-5</v>
      </c>
      <c r="E1042" s="31">
        <f t="shared" si="106"/>
        <v>-24032.071920181432</v>
      </c>
      <c r="F1042" s="41">
        <v>0.33</v>
      </c>
      <c r="G1042" s="31">
        <f t="shared" si="107"/>
        <v>3114.3376119402992</v>
      </c>
      <c r="H1042" s="31">
        <f t="shared" si="108"/>
        <v>27146.409532121732</v>
      </c>
      <c r="I1042" s="34">
        <f t="shared" si="109"/>
        <v>1000</v>
      </c>
    </row>
  </sheetData>
  <conditionalFormatting sqref="L14:L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:BS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S1042"/>
  <sheetViews>
    <sheetView topLeftCell="D1" zoomScale="79" zoomScaleNormal="84" workbookViewId="0">
      <selection activeCell="J10" sqref="J10"/>
    </sheetView>
  </sheetViews>
  <sheetFormatPr defaultColWidth="8.921875" defaultRowHeight="14.6" x14ac:dyDescent="0.4"/>
  <cols>
    <col min="1" max="1" width="8.921875" style="1"/>
    <col min="2" max="2" width="31.4609375" style="1" customWidth="1"/>
    <col min="3" max="3" width="12.53515625" style="1" customWidth="1"/>
    <col min="4" max="4" width="17.84375" style="1" customWidth="1"/>
    <col min="5" max="5" width="14.921875" style="1" customWidth="1"/>
    <col min="6" max="6" width="22.3828125" style="1" customWidth="1"/>
    <col min="7" max="7" width="24.07421875" style="1" customWidth="1"/>
    <col min="8" max="8" width="26" style="1" customWidth="1"/>
    <col min="9" max="9" width="24.07421875" style="1" customWidth="1"/>
    <col min="10" max="10" width="17.921875" style="1" customWidth="1"/>
    <col min="11" max="11" width="21.53515625" style="1" customWidth="1"/>
    <col min="12" max="12" width="18" style="1" customWidth="1"/>
    <col min="13" max="13" width="25.921875" style="1" customWidth="1"/>
    <col min="14" max="14" width="26" style="1" customWidth="1"/>
    <col min="15" max="29" width="11.4609375" style="1" bestFit="1" customWidth="1"/>
    <col min="30" max="31" width="9.53515625" style="1" bestFit="1" customWidth="1"/>
    <col min="32" max="16384" width="8.921875" style="1"/>
  </cols>
  <sheetData>
    <row r="1" spans="2:71" x14ac:dyDescent="0.4">
      <c r="K1" s="14">
        <v>1</v>
      </c>
    </row>
    <row r="2" spans="2:71" ht="16.3" thickBot="1" x14ac:dyDescent="0.5">
      <c r="B2" s="6" t="s">
        <v>6</v>
      </c>
      <c r="K2" s="14">
        <v>1</v>
      </c>
    </row>
    <row r="3" spans="2:71" ht="15" thickBot="1" x14ac:dyDescent="0.4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5" t="s">
        <v>5</v>
      </c>
      <c r="H3" s="3" t="s">
        <v>20</v>
      </c>
      <c r="I3" s="11" t="s">
        <v>12</v>
      </c>
    </row>
    <row r="4" spans="2:71" x14ac:dyDescent="0.4">
      <c r="B4" s="13">
        <v>4</v>
      </c>
      <c r="C4" s="13">
        <v>4500</v>
      </c>
      <c r="D4" s="13">
        <f>20*(10^-6)</f>
        <v>1.9999999999999998E-5</v>
      </c>
      <c r="E4" s="38">
        <f>((1.71*10^-6)*(H4^3))-(0.00173*(H4^2))+(0.6*H4)+536</f>
        <v>547.32168000000001</v>
      </c>
      <c r="F4" s="9">
        <f>((1.12*10^-5)*(H4^2))+(0.00982*H4)+6.4</f>
        <v>6.6008800000000001</v>
      </c>
      <c r="G4" s="16">
        <f>(B4*C4*D4*E4)/(2*F4)</f>
        <v>14.924964913769072</v>
      </c>
      <c r="H4" s="2">
        <v>20</v>
      </c>
      <c r="I4" s="13">
        <f>5*10^-3</f>
        <v>5.0000000000000001E-3</v>
      </c>
    </row>
    <row r="7" spans="2:71" ht="16.3" thickBot="1" x14ac:dyDescent="0.5">
      <c r="B7" s="7" t="s">
        <v>7</v>
      </c>
    </row>
    <row r="8" spans="2:71" ht="15" thickBot="1" x14ac:dyDescent="0.45">
      <c r="B8" s="3" t="s">
        <v>8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10" t="s">
        <v>11</v>
      </c>
      <c r="I8" s="8" t="s">
        <v>9</v>
      </c>
      <c r="J8" s="8" t="s">
        <v>10</v>
      </c>
    </row>
    <row r="9" spans="2:71" x14ac:dyDescent="0.4">
      <c r="B9" s="13">
        <f>50</f>
        <v>50</v>
      </c>
      <c r="C9" s="2">
        <f>C4</f>
        <v>4500</v>
      </c>
      <c r="D9" s="2">
        <f>D4</f>
        <v>1.9999999999999998E-5</v>
      </c>
      <c r="E9" s="2">
        <f>E4</f>
        <v>547.32168000000001</v>
      </c>
      <c r="F9" s="2">
        <f>F4</f>
        <v>6.6008800000000001</v>
      </c>
      <c r="G9" s="16">
        <f>G4</f>
        <v>14.924964913769072</v>
      </c>
      <c r="H9" s="2">
        <f>(0.00527*(G4^3))-(0.192*(G4^2))+2.39*G4</f>
        <v>10.422451660127368</v>
      </c>
      <c r="I9" s="17">
        <f>(0.399)*((2*B9*B4)/(F9*I4))*(SQRT((F9)/(C9*E9*B4*D9)))</f>
        <v>885.09398188169575</v>
      </c>
      <c r="J9" s="17">
        <f>(0.159*H9)*((2*B9)/(C9*E9*D9*I4))</f>
        <v>672.84007214520284</v>
      </c>
    </row>
    <row r="10" spans="2:71" x14ac:dyDescent="0.4">
      <c r="H10" s="14" t="s">
        <v>43</v>
      </c>
      <c r="I10" s="43">
        <f>(I9+20)/I61</f>
        <v>1.8856124622535329</v>
      </c>
      <c r="L10" s="1" t="s">
        <v>24</v>
      </c>
      <c r="M10" s="1">
        <f>M11*$D$4</f>
        <v>1.9999999999999999E-7</v>
      </c>
      <c r="N10" s="1">
        <f t="shared" ref="N10:BS10" si="0">N11*$D$4</f>
        <v>3.9999999999999998E-7</v>
      </c>
      <c r="O10" s="1">
        <f t="shared" si="0"/>
        <v>5.9999999999999997E-7</v>
      </c>
      <c r="P10" s="1">
        <f t="shared" si="0"/>
        <v>7.9999999999999996E-7</v>
      </c>
      <c r="Q10" s="1">
        <f t="shared" si="0"/>
        <v>9.9999999999999995E-7</v>
      </c>
      <c r="R10" s="1">
        <f t="shared" si="0"/>
        <v>1.1999999999999999E-6</v>
      </c>
      <c r="S10" s="1">
        <f t="shared" si="0"/>
        <v>1.3999999999999999E-6</v>
      </c>
      <c r="T10" s="1">
        <f t="shared" si="0"/>
        <v>1.5999999999999999E-6</v>
      </c>
      <c r="U10" s="1">
        <f t="shared" si="0"/>
        <v>1.7999999999999997E-6</v>
      </c>
      <c r="V10" s="1">
        <f t="shared" si="0"/>
        <v>1.9999999999999999E-6</v>
      </c>
      <c r="W10" s="1">
        <f t="shared" si="0"/>
        <v>2.1999999999999997E-6</v>
      </c>
      <c r="X10" s="1">
        <f t="shared" si="0"/>
        <v>2.3999999999999999E-6</v>
      </c>
      <c r="Y10" s="1">
        <f t="shared" si="0"/>
        <v>2.5999999999999997E-6</v>
      </c>
      <c r="Z10" s="1">
        <f t="shared" si="0"/>
        <v>2.7999999999999999E-6</v>
      </c>
      <c r="AA10" s="1">
        <f t="shared" si="0"/>
        <v>2.9999999999999997E-6</v>
      </c>
      <c r="AB10" s="1">
        <f t="shared" si="0"/>
        <v>3.1999999999999999E-6</v>
      </c>
      <c r="AC10" s="1">
        <f t="shared" si="0"/>
        <v>3.4000000000000001E-6</v>
      </c>
      <c r="AD10" s="1">
        <f t="shared" si="0"/>
        <v>3.5999999999999994E-6</v>
      </c>
      <c r="AE10" s="1">
        <f t="shared" si="0"/>
        <v>3.7999999999999996E-6</v>
      </c>
      <c r="AF10" s="1">
        <f t="shared" si="0"/>
        <v>3.9999999999999998E-6</v>
      </c>
      <c r="AG10" s="1">
        <f t="shared" si="0"/>
        <v>4.1999999999999996E-6</v>
      </c>
      <c r="AH10" s="1">
        <f t="shared" si="0"/>
        <v>4.3999999999999994E-6</v>
      </c>
      <c r="AI10" s="1">
        <f t="shared" si="0"/>
        <v>4.6E-6</v>
      </c>
      <c r="AJ10" s="1">
        <f t="shared" si="0"/>
        <v>4.7999999999999998E-6</v>
      </c>
      <c r="AK10" s="1">
        <f t="shared" si="0"/>
        <v>4.9999999999999996E-6</v>
      </c>
      <c r="AL10" s="1">
        <f t="shared" si="0"/>
        <v>5.1999999999999993E-6</v>
      </c>
      <c r="AM10" s="1">
        <f t="shared" si="0"/>
        <v>5.4E-6</v>
      </c>
      <c r="AN10" s="1">
        <f t="shared" si="0"/>
        <v>5.5999999999999997E-6</v>
      </c>
      <c r="AO10" s="1">
        <f t="shared" si="0"/>
        <v>5.7999999999999987E-6</v>
      </c>
      <c r="AP10" s="1">
        <f t="shared" si="0"/>
        <v>5.9999999999999993E-6</v>
      </c>
      <c r="AQ10" s="1">
        <f t="shared" si="0"/>
        <v>6.1999999999999991E-6</v>
      </c>
      <c r="AR10" s="1">
        <f t="shared" si="0"/>
        <v>6.3999999999999997E-6</v>
      </c>
      <c r="AS10" s="1">
        <f t="shared" si="0"/>
        <v>6.5999999999999995E-6</v>
      </c>
      <c r="AT10" s="1">
        <f t="shared" si="0"/>
        <v>6.8000000000000001E-6</v>
      </c>
      <c r="AU10" s="1">
        <f t="shared" si="0"/>
        <v>6.999999999999999E-6</v>
      </c>
      <c r="AV10" s="1">
        <f t="shared" si="0"/>
        <v>7.1999999999999988E-6</v>
      </c>
      <c r="AW10" s="1">
        <f t="shared" si="0"/>
        <v>7.3999999999999995E-6</v>
      </c>
      <c r="AX10" s="1">
        <f t="shared" si="0"/>
        <v>7.5999999999999992E-6</v>
      </c>
      <c r="AY10" s="1">
        <f t="shared" si="0"/>
        <v>7.7999999999999999E-6</v>
      </c>
      <c r="AZ10" s="1">
        <f t="shared" si="0"/>
        <v>7.9999999999999996E-6</v>
      </c>
      <c r="BA10" s="1">
        <f t="shared" si="0"/>
        <v>8.1999999999999994E-6</v>
      </c>
      <c r="BB10" s="1">
        <f t="shared" si="0"/>
        <v>8.3999999999999992E-6</v>
      </c>
      <c r="BC10" s="1">
        <f t="shared" si="0"/>
        <v>8.599999999999999E-6</v>
      </c>
      <c r="BD10" s="1">
        <f t="shared" si="0"/>
        <v>8.7999999999999988E-6</v>
      </c>
      <c r="BE10" s="1">
        <f t="shared" si="0"/>
        <v>9.0000000000000002E-6</v>
      </c>
      <c r="BF10" s="1">
        <f t="shared" si="0"/>
        <v>9.2E-6</v>
      </c>
      <c r="BG10" s="1">
        <f t="shared" si="0"/>
        <v>9.3999999999999981E-6</v>
      </c>
      <c r="BH10" s="1">
        <f t="shared" si="0"/>
        <v>9.5999999999999996E-6</v>
      </c>
      <c r="BI10" s="1">
        <f t="shared" si="0"/>
        <v>9.7999999999999993E-6</v>
      </c>
      <c r="BJ10" s="1">
        <f t="shared" si="0"/>
        <v>9.9999999999999991E-6</v>
      </c>
      <c r="BK10" s="1">
        <f t="shared" si="0"/>
        <v>1.9999999999999998E-5</v>
      </c>
      <c r="BL10" s="1">
        <f t="shared" si="0"/>
        <v>2.9999999999999997E-5</v>
      </c>
      <c r="BM10" s="1">
        <f t="shared" si="0"/>
        <v>3.9999999999999996E-5</v>
      </c>
      <c r="BN10" s="1">
        <f t="shared" si="0"/>
        <v>4.9999999999999996E-5</v>
      </c>
      <c r="BO10" s="1">
        <f t="shared" si="0"/>
        <v>5.9999999999999995E-5</v>
      </c>
      <c r="BP10" s="1">
        <f t="shared" si="0"/>
        <v>6.9999999999999994E-5</v>
      </c>
      <c r="BQ10" s="1">
        <f t="shared" si="0"/>
        <v>7.9999999999999993E-5</v>
      </c>
      <c r="BR10" s="1">
        <f t="shared" si="0"/>
        <v>8.9999999999999992E-5</v>
      </c>
      <c r="BS10" s="1">
        <f t="shared" si="0"/>
        <v>9.9999999999999991E-5</v>
      </c>
    </row>
    <row r="11" spans="2:71" x14ac:dyDescent="0.4">
      <c r="K11" s="1" t="s">
        <v>35</v>
      </c>
      <c r="L11" s="1">
        <v>0</v>
      </c>
      <c r="M11" s="1">
        <v>0.01</v>
      </c>
      <c r="N11" s="1">
        <v>0.02</v>
      </c>
      <c r="O11" s="1">
        <v>0.03</v>
      </c>
      <c r="P11" s="1">
        <v>0.04</v>
      </c>
      <c r="Q11" s="1">
        <v>0.05</v>
      </c>
      <c r="R11" s="1">
        <v>0.06</v>
      </c>
      <c r="S11" s="1">
        <v>7.0000000000000007E-2</v>
      </c>
      <c r="T11" s="1">
        <v>0.08</v>
      </c>
      <c r="U11" s="1">
        <v>0.09</v>
      </c>
      <c r="V11" s="1">
        <v>0.1</v>
      </c>
      <c r="W11" s="1">
        <v>0.11</v>
      </c>
      <c r="X11" s="1">
        <v>0.12</v>
      </c>
      <c r="Y11" s="1">
        <v>0.13</v>
      </c>
      <c r="Z11" s="1">
        <v>0.14000000000000001</v>
      </c>
      <c r="AA11" s="1">
        <v>0.15</v>
      </c>
      <c r="AB11" s="1">
        <v>0.16</v>
      </c>
      <c r="AC11" s="1">
        <v>0.17</v>
      </c>
      <c r="AD11" s="1">
        <v>0.18</v>
      </c>
      <c r="AE11" s="1">
        <v>0.19</v>
      </c>
      <c r="AF11" s="1">
        <v>0.2</v>
      </c>
      <c r="AG11" s="1">
        <v>0.21</v>
      </c>
      <c r="AH11" s="1">
        <v>0.22</v>
      </c>
      <c r="AI11" s="1">
        <v>0.23</v>
      </c>
      <c r="AJ11" s="1">
        <v>0.24</v>
      </c>
      <c r="AK11" s="1">
        <v>0.25</v>
      </c>
      <c r="AL11" s="1">
        <v>0.26</v>
      </c>
      <c r="AM11" s="1">
        <v>0.27</v>
      </c>
      <c r="AN11" s="1">
        <v>0.28000000000000003</v>
      </c>
      <c r="AO11" s="1">
        <v>0.28999999999999998</v>
      </c>
      <c r="AP11" s="1">
        <v>0.3</v>
      </c>
      <c r="AQ11" s="1">
        <v>0.31</v>
      </c>
      <c r="AR11" s="1">
        <v>0.32</v>
      </c>
      <c r="AS11" s="1">
        <v>0.33</v>
      </c>
      <c r="AT11" s="1">
        <v>0.34</v>
      </c>
      <c r="AU11" s="1">
        <v>0.35</v>
      </c>
      <c r="AV11" s="1">
        <v>0.36</v>
      </c>
      <c r="AW11" s="1">
        <v>0.37</v>
      </c>
      <c r="AX11" s="1">
        <v>0.38</v>
      </c>
      <c r="AY11" s="1">
        <v>0.39</v>
      </c>
      <c r="AZ11" s="1">
        <v>0.4</v>
      </c>
      <c r="BA11" s="1">
        <v>0.41</v>
      </c>
      <c r="BB11" s="1">
        <v>0.42</v>
      </c>
      <c r="BC11" s="1">
        <v>0.43</v>
      </c>
      <c r="BD11" s="1">
        <v>0.44</v>
      </c>
      <c r="BE11" s="1">
        <v>0.45</v>
      </c>
      <c r="BF11" s="1">
        <v>0.46</v>
      </c>
      <c r="BG11" s="1">
        <v>0.47</v>
      </c>
      <c r="BH11" s="1">
        <v>0.48</v>
      </c>
      <c r="BI11" s="1">
        <v>0.49</v>
      </c>
      <c r="BJ11" s="1">
        <v>0.5</v>
      </c>
      <c r="BK11" s="1">
        <v>1</v>
      </c>
      <c r="BL11" s="1">
        <v>1.5</v>
      </c>
      <c r="BM11" s="1">
        <v>2</v>
      </c>
      <c r="BN11" s="1">
        <v>2.5</v>
      </c>
      <c r="BO11" s="1">
        <v>3</v>
      </c>
      <c r="BP11" s="1">
        <v>3.5</v>
      </c>
      <c r="BQ11" s="1">
        <v>4</v>
      </c>
      <c r="BR11" s="1">
        <v>4.5</v>
      </c>
      <c r="BS11" s="1">
        <v>5</v>
      </c>
    </row>
    <row r="12" spans="2:71" ht="16.3" thickBot="1" x14ac:dyDescent="0.5">
      <c r="B12" s="12" t="s">
        <v>13</v>
      </c>
    </row>
    <row r="13" spans="2:71" ht="15" thickBot="1" x14ac:dyDescent="0.45">
      <c r="B13" s="3" t="s">
        <v>14</v>
      </c>
      <c r="C13" s="3"/>
      <c r="D13" s="3" t="s">
        <v>5</v>
      </c>
      <c r="E13" s="3" t="s">
        <v>15</v>
      </c>
      <c r="F13" s="3" t="s">
        <v>16</v>
      </c>
      <c r="G13" s="3" t="s">
        <v>19</v>
      </c>
      <c r="H13" s="3" t="s">
        <v>18</v>
      </c>
      <c r="I13" s="3" t="s">
        <v>17</v>
      </c>
      <c r="J13" s="1" t="s">
        <v>21</v>
      </c>
      <c r="K13" s="1" t="s">
        <v>22</v>
      </c>
      <c r="L13" s="1" t="s">
        <v>23</v>
      </c>
    </row>
    <row r="14" spans="2:71" x14ac:dyDescent="0.4">
      <c r="B14" s="2">
        <v>-2.0009999999999999</v>
      </c>
      <c r="C14" s="2">
        <f>B14</f>
        <v>-2.0009999999999999</v>
      </c>
      <c r="D14" s="2">
        <f>G4</f>
        <v>14.924964913769072</v>
      </c>
      <c r="E14" s="2">
        <f>($D$14*($B14+1))/2</f>
        <v>-7.4699449393414197</v>
      </c>
      <c r="F14" s="2">
        <f>($D$14*($B14-1))/2</f>
        <v>-22.394909853110491</v>
      </c>
      <c r="G14" s="2">
        <f>((C14+1)*(EXP(E14))*(BESSELK(-E14,0)-BESSELK(-E14,1)))+((1-C14)*EXP(F14)*(BESSELK(-F14,0)-BESSELK(-F14,1)))</f>
        <v>9.5330631540079576E-9</v>
      </c>
      <c r="J14" s="1">
        <f>G14+H14+I14</f>
        <v>9.5330631540079576E-9</v>
      </c>
      <c r="K14" s="1">
        <f>J14/MAX($J$14:$J$57)</f>
        <v>7.5687007883571322E-9</v>
      </c>
      <c r="L14" s="18">
        <f>IF($G$4&gt;5,K14*$I$9,K14*$J$9)+20</f>
        <v>20.000006699011518</v>
      </c>
      <c r="M14" s="19">
        <f>IF((1-ERF(M$10/SQRT(4*$F$4/($E$4*$C$4)*2*$D$4/$B$4)))*$L14&lt;20,20,(1-ERF(M$10/SQRT(4*$F$4/($E$4*$C$4)*2*$D$4/$B$4)))*$L14)</f>
        <v>20</v>
      </c>
      <c r="N14" s="19">
        <f t="shared" ref="N14:AF27" si="1">IF((1-ERF(N$10/SQRT(4*$F$4/($E$4*$C$4)*2*$D$4/$B$4)))*$L14&lt;20,20,(1-ERF(N$10/SQRT(4*$F$4/($E$4*$C$4)*2*$D$4/$B$4)))*$L14)</f>
        <v>20</v>
      </c>
      <c r="O14" s="19">
        <f t="shared" si="1"/>
        <v>20</v>
      </c>
      <c r="P14" s="19">
        <f t="shared" si="1"/>
        <v>20</v>
      </c>
      <c r="Q14" s="19">
        <f t="shared" si="1"/>
        <v>20</v>
      </c>
      <c r="R14" s="19">
        <f t="shared" si="1"/>
        <v>20</v>
      </c>
      <c r="S14" s="19">
        <f t="shared" si="1"/>
        <v>20</v>
      </c>
      <c r="T14" s="19">
        <f t="shared" si="1"/>
        <v>20</v>
      </c>
      <c r="U14" s="19">
        <f t="shared" si="1"/>
        <v>20</v>
      </c>
      <c r="V14" s="19">
        <f t="shared" si="1"/>
        <v>20</v>
      </c>
      <c r="W14" s="19">
        <f t="shared" si="1"/>
        <v>20</v>
      </c>
      <c r="X14" s="19">
        <f t="shared" si="1"/>
        <v>20</v>
      </c>
      <c r="Y14" s="19">
        <f t="shared" si="1"/>
        <v>20</v>
      </c>
      <c r="Z14" s="19">
        <f t="shared" si="1"/>
        <v>20</v>
      </c>
      <c r="AA14" s="19">
        <f t="shared" si="1"/>
        <v>20</v>
      </c>
      <c r="AB14" s="19">
        <f t="shared" si="1"/>
        <v>20</v>
      </c>
      <c r="AC14" s="19">
        <f t="shared" si="1"/>
        <v>20</v>
      </c>
      <c r="AD14" s="19">
        <f t="shared" si="1"/>
        <v>20</v>
      </c>
      <c r="AE14" s="19">
        <f t="shared" si="1"/>
        <v>20</v>
      </c>
      <c r="AF14" s="19">
        <f t="shared" si="1"/>
        <v>20</v>
      </c>
      <c r="AG14" s="19">
        <f t="shared" ref="AF14:BS20" si="2">IF((1-ERF(AG$10/SQRT(4*$F$4/($E$4*$C$4)*2*$D$4/$B$4)))*$L14&lt;20,20,(1-ERF(AG$10/SQRT(4*$F$4/($E$4*$C$4)*2*$D$4/$B$4)))*$L14)</f>
        <v>20</v>
      </c>
      <c r="AH14" s="19">
        <f t="shared" si="2"/>
        <v>20</v>
      </c>
      <c r="AI14" s="19">
        <f t="shared" si="2"/>
        <v>20</v>
      </c>
      <c r="AJ14" s="19">
        <f t="shared" si="2"/>
        <v>20</v>
      </c>
      <c r="AK14" s="19">
        <f t="shared" si="2"/>
        <v>20</v>
      </c>
      <c r="AL14" s="19">
        <f t="shared" si="2"/>
        <v>20</v>
      </c>
      <c r="AM14" s="19">
        <f t="shared" si="2"/>
        <v>20</v>
      </c>
      <c r="AN14" s="19">
        <f t="shared" si="2"/>
        <v>20</v>
      </c>
      <c r="AO14" s="19">
        <f t="shared" si="2"/>
        <v>20</v>
      </c>
      <c r="AP14" s="19">
        <f t="shared" si="2"/>
        <v>20</v>
      </c>
      <c r="AQ14" s="19">
        <f t="shared" si="2"/>
        <v>20</v>
      </c>
      <c r="AR14" s="19">
        <f t="shared" si="2"/>
        <v>20</v>
      </c>
      <c r="AS14" s="19">
        <f t="shared" si="2"/>
        <v>20</v>
      </c>
      <c r="AT14" s="19">
        <f t="shared" si="2"/>
        <v>20</v>
      </c>
      <c r="AU14" s="19">
        <f t="shared" si="2"/>
        <v>20</v>
      </c>
      <c r="AV14" s="19">
        <f t="shared" si="2"/>
        <v>20</v>
      </c>
      <c r="AW14" s="19">
        <f t="shared" si="2"/>
        <v>20</v>
      </c>
      <c r="AX14" s="19">
        <f t="shared" si="2"/>
        <v>20</v>
      </c>
      <c r="AY14" s="19">
        <f t="shared" si="2"/>
        <v>20</v>
      </c>
      <c r="AZ14" s="19">
        <f t="shared" si="2"/>
        <v>20</v>
      </c>
      <c r="BA14" s="19">
        <f t="shared" si="2"/>
        <v>20</v>
      </c>
      <c r="BB14" s="19">
        <f t="shared" si="2"/>
        <v>20</v>
      </c>
      <c r="BC14" s="19">
        <f t="shared" si="2"/>
        <v>20</v>
      </c>
      <c r="BD14" s="19">
        <f t="shared" si="2"/>
        <v>20</v>
      </c>
      <c r="BE14" s="19">
        <f t="shared" si="2"/>
        <v>20</v>
      </c>
      <c r="BF14" s="19">
        <f t="shared" si="2"/>
        <v>20</v>
      </c>
      <c r="BG14" s="19">
        <f t="shared" si="2"/>
        <v>20</v>
      </c>
      <c r="BH14" s="19">
        <f t="shared" si="2"/>
        <v>20</v>
      </c>
      <c r="BI14" s="19">
        <f t="shared" si="2"/>
        <v>20</v>
      </c>
      <c r="BJ14" s="19">
        <f t="shared" si="2"/>
        <v>20</v>
      </c>
      <c r="BK14" s="19">
        <f t="shared" si="2"/>
        <v>20</v>
      </c>
      <c r="BL14" s="19">
        <f t="shared" si="2"/>
        <v>20</v>
      </c>
      <c r="BM14" s="19">
        <f t="shared" si="2"/>
        <v>20</v>
      </c>
      <c r="BN14" s="19">
        <f t="shared" si="2"/>
        <v>20</v>
      </c>
      <c r="BO14" s="19">
        <f t="shared" si="2"/>
        <v>20</v>
      </c>
      <c r="BP14" s="19">
        <f t="shared" si="2"/>
        <v>20</v>
      </c>
      <c r="BQ14" s="19">
        <f t="shared" si="2"/>
        <v>20</v>
      </c>
      <c r="BR14" s="19">
        <f t="shared" si="2"/>
        <v>20</v>
      </c>
      <c r="BS14" s="19">
        <f t="shared" si="2"/>
        <v>20</v>
      </c>
    </row>
    <row r="15" spans="2:71" x14ac:dyDescent="0.4">
      <c r="B15" s="4">
        <f>B14+0.1</f>
        <v>-1.9009999999999998</v>
      </c>
      <c r="C15" s="2">
        <f t="shared" ref="C15:C58" si="3">B15</f>
        <v>-1.9009999999999998</v>
      </c>
      <c r="E15" s="2">
        <f t="shared" ref="E15:E58" si="4">($D$14*($B15+1))/2</f>
        <v>-6.7236966936529656</v>
      </c>
      <c r="F15" s="2">
        <f t="shared" ref="F15:F57" si="5">($D$14*($B15-1))/2</f>
        <v>-21.648661607422039</v>
      </c>
      <c r="G15" s="2">
        <f t="shared" ref="G15:G24" si="6">((C15+1)*(EXP(E15))*(BESSELK(-E15,0)-BESSELK(-E15,1)))+((1-C15)*EXP(F15)*(BESSELK(-F15,0)-BESSELK(-F15,1)))</f>
        <v>4.4488698718964026E-8</v>
      </c>
      <c r="J15" s="1">
        <f t="shared" ref="J15:J54" si="7">G15+H15+I15</f>
        <v>4.4488698718964026E-8</v>
      </c>
      <c r="K15" s="1">
        <f t="shared" ref="K15:K57" si="8">J15/MAX($J$14:$J$57)</f>
        <v>3.5321453726616624E-8</v>
      </c>
      <c r="L15" s="18">
        <f t="shared" ref="L15:L57" si="9">IF($G$4&gt;5,K15*$I$9,K15*$J$9)+20</f>
        <v>20.000031262806125</v>
      </c>
      <c r="M15" s="19">
        <f t="shared" ref="M15:AB43" si="10">IF((1-ERF(M$10/SQRT(4*$F$4/($E$4*$C$4)*2*$D$4/$B$4)))*$L15&lt;20,20,(1-ERF(M$10/SQRT(4*$F$4/($E$4*$C$4)*2*$D$4/$B$4)))*$L15)</f>
        <v>20</v>
      </c>
      <c r="N15" s="19">
        <f t="shared" si="1"/>
        <v>20</v>
      </c>
      <c r="O15" s="19">
        <f t="shared" si="1"/>
        <v>20</v>
      </c>
      <c r="P15" s="19">
        <f t="shared" si="1"/>
        <v>20</v>
      </c>
      <c r="Q15" s="19">
        <f t="shared" si="1"/>
        <v>20</v>
      </c>
      <c r="R15" s="19">
        <f t="shared" si="1"/>
        <v>20</v>
      </c>
      <c r="S15" s="19">
        <f t="shared" si="1"/>
        <v>20</v>
      </c>
      <c r="T15" s="19">
        <f t="shared" si="1"/>
        <v>20</v>
      </c>
      <c r="U15" s="19">
        <f t="shared" si="1"/>
        <v>20</v>
      </c>
      <c r="V15" s="19">
        <f t="shared" si="1"/>
        <v>20</v>
      </c>
      <c r="W15" s="19">
        <f t="shared" si="1"/>
        <v>20</v>
      </c>
      <c r="X15" s="19">
        <f t="shared" si="1"/>
        <v>20</v>
      </c>
      <c r="Y15" s="19">
        <f t="shared" si="1"/>
        <v>20</v>
      </c>
      <c r="Z15" s="19">
        <f t="shared" si="1"/>
        <v>20</v>
      </c>
      <c r="AA15" s="19">
        <f t="shared" si="1"/>
        <v>20</v>
      </c>
      <c r="AB15" s="19">
        <f t="shared" si="1"/>
        <v>20</v>
      </c>
      <c r="AC15" s="19">
        <f t="shared" si="1"/>
        <v>20</v>
      </c>
      <c r="AD15" s="19">
        <f t="shared" si="1"/>
        <v>20</v>
      </c>
      <c r="AE15" s="19">
        <f t="shared" si="1"/>
        <v>20</v>
      </c>
      <c r="AF15" s="19">
        <f t="shared" si="2"/>
        <v>20</v>
      </c>
      <c r="AG15" s="19">
        <f t="shared" si="2"/>
        <v>20</v>
      </c>
      <c r="AH15" s="19">
        <f t="shared" si="2"/>
        <v>20</v>
      </c>
      <c r="AI15" s="19">
        <f t="shared" si="2"/>
        <v>20</v>
      </c>
      <c r="AJ15" s="19">
        <f t="shared" si="2"/>
        <v>20</v>
      </c>
      <c r="AK15" s="19">
        <f t="shared" si="2"/>
        <v>20</v>
      </c>
      <c r="AL15" s="19">
        <f t="shared" si="2"/>
        <v>20</v>
      </c>
      <c r="AM15" s="19">
        <f t="shared" si="2"/>
        <v>20</v>
      </c>
      <c r="AN15" s="19">
        <f t="shared" si="2"/>
        <v>20</v>
      </c>
      <c r="AO15" s="19">
        <f t="shared" si="2"/>
        <v>20</v>
      </c>
      <c r="AP15" s="19">
        <f t="shared" si="2"/>
        <v>20</v>
      </c>
      <c r="AQ15" s="19">
        <f t="shared" si="2"/>
        <v>20</v>
      </c>
      <c r="AR15" s="19">
        <f t="shared" si="2"/>
        <v>20</v>
      </c>
      <c r="AS15" s="19">
        <f t="shared" si="2"/>
        <v>20</v>
      </c>
      <c r="AT15" s="19">
        <f t="shared" si="2"/>
        <v>20</v>
      </c>
      <c r="AU15" s="19">
        <f t="shared" si="2"/>
        <v>20</v>
      </c>
      <c r="AV15" s="19">
        <f t="shared" si="2"/>
        <v>20</v>
      </c>
      <c r="AW15" s="19">
        <f t="shared" si="2"/>
        <v>20</v>
      </c>
      <c r="AX15" s="19">
        <f t="shared" si="2"/>
        <v>20</v>
      </c>
      <c r="AY15" s="19">
        <f t="shared" si="2"/>
        <v>20</v>
      </c>
      <c r="AZ15" s="19">
        <f t="shared" si="2"/>
        <v>20</v>
      </c>
      <c r="BA15" s="19">
        <f t="shared" si="2"/>
        <v>20</v>
      </c>
      <c r="BB15" s="19">
        <f t="shared" si="2"/>
        <v>20</v>
      </c>
      <c r="BC15" s="19">
        <f t="shared" si="2"/>
        <v>20</v>
      </c>
      <c r="BD15" s="19">
        <f t="shared" si="2"/>
        <v>20</v>
      </c>
      <c r="BE15" s="19">
        <f t="shared" si="2"/>
        <v>20</v>
      </c>
      <c r="BF15" s="19">
        <f t="shared" si="2"/>
        <v>20</v>
      </c>
      <c r="BG15" s="19">
        <f t="shared" si="2"/>
        <v>20</v>
      </c>
      <c r="BH15" s="19">
        <f t="shared" si="2"/>
        <v>20</v>
      </c>
      <c r="BI15" s="19">
        <f t="shared" si="2"/>
        <v>20</v>
      </c>
      <c r="BJ15" s="19">
        <f t="shared" si="2"/>
        <v>20</v>
      </c>
      <c r="BK15" s="19">
        <f t="shared" si="2"/>
        <v>20</v>
      </c>
      <c r="BL15" s="19">
        <f t="shared" si="2"/>
        <v>20</v>
      </c>
      <c r="BM15" s="19">
        <f t="shared" si="2"/>
        <v>20</v>
      </c>
      <c r="BN15" s="19">
        <f t="shared" si="2"/>
        <v>20</v>
      </c>
      <c r="BO15" s="19">
        <f t="shared" si="2"/>
        <v>20</v>
      </c>
      <c r="BP15" s="19">
        <f t="shared" si="2"/>
        <v>20</v>
      </c>
      <c r="BQ15" s="19">
        <f t="shared" si="2"/>
        <v>20</v>
      </c>
      <c r="BR15" s="19">
        <f t="shared" si="2"/>
        <v>20</v>
      </c>
      <c r="BS15" s="19">
        <f t="shared" si="2"/>
        <v>20</v>
      </c>
    </row>
    <row r="16" spans="2:71" x14ac:dyDescent="0.4">
      <c r="B16" s="4">
        <f t="shared" ref="B16:B54" si="11">B15+0.1</f>
        <v>-1.8009999999999997</v>
      </c>
      <c r="C16" s="2">
        <f t="shared" si="3"/>
        <v>-1.8009999999999997</v>
      </c>
      <c r="E16" s="2">
        <f t="shared" si="4"/>
        <v>-5.9774484479645116</v>
      </c>
      <c r="F16" s="2">
        <f t="shared" si="5"/>
        <v>-20.902413361733583</v>
      </c>
      <c r="G16" s="2">
        <f t="shared" si="6"/>
        <v>2.0868895372113512E-7</v>
      </c>
      <c r="J16" s="1">
        <f t="shared" si="7"/>
        <v>2.0868895372113512E-7</v>
      </c>
      <c r="K16" s="1">
        <f t="shared" si="8"/>
        <v>1.6568695948337595E-7</v>
      </c>
      <c r="L16" s="18">
        <f t="shared" si="9"/>
        <v>20.000146648530716</v>
      </c>
      <c r="M16" s="19">
        <f>IF((1-ERF(M$10/SQRT(4*$F$4/($E$4*$C$4)*2*$D$4/$B$4)))*$L16&lt;20,20,(1-ERF(M$10/SQRT(4*$F$4/($E$4*$C$4)*2*$D$4/$B$4)))*$L16)</f>
        <v>20</v>
      </c>
      <c r="N16" s="19">
        <f t="shared" si="1"/>
        <v>20</v>
      </c>
      <c r="O16" s="19">
        <f t="shared" si="1"/>
        <v>20</v>
      </c>
      <c r="P16" s="19">
        <f t="shared" si="1"/>
        <v>20</v>
      </c>
      <c r="Q16" s="19">
        <f t="shared" si="1"/>
        <v>20</v>
      </c>
      <c r="R16" s="19">
        <f t="shared" si="1"/>
        <v>20</v>
      </c>
      <c r="S16" s="19">
        <f t="shared" si="1"/>
        <v>20</v>
      </c>
      <c r="T16" s="19">
        <f t="shared" si="1"/>
        <v>20</v>
      </c>
      <c r="U16" s="19">
        <f t="shared" si="1"/>
        <v>20</v>
      </c>
      <c r="V16" s="19">
        <f t="shared" si="1"/>
        <v>20</v>
      </c>
      <c r="W16" s="19">
        <f t="shared" si="1"/>
        <v>20</v>
      </c>
      <c r="X16" s="19">
        <f t="shared" si="1"/>
        <v>20</v>
      </c>
      <c r="Y16" s="19">
        <f t="shared" si="1"/>
        <v>20</v>
      </c>
      <c r="Z16" s="19">
        <f t="shared" si="1"/>
        <v>20</v>
      </c>
      <c r="AA16" s="19">
        <f t="shared" si="1"/>
        <v>20</v>
      </c>
      <c r="AB16" s="19">
        <f t="shared" si="1"/>
        <v>20</v>
      </c>
      <c r="AC16" s="19">
        <f t="shared" si="1"/>
        <v>20</v>
      </c>
      <c r="AD16" s="19">
        <f t="shared" si="1"/>
        <v>20</v>
      </c>
      <c r="AE16" s="19">
        <f t="shared" si="1"/>
        <v>20</v>
      </c>
      <c r="AF16" s="19">
        <f t="shared" si="2"/>
        <v>20</v>
      </c>
      <c r="AG16" s="19">
        <f t="shared" si="2"/>
        <v>20</v>
      </c>
      <c r="AH16" s="19">
        <f t="shared" si="2"/>
        <v>20</v>
      </c>
      <c r="AI16" s="19">
        <f t="shared" si="2"/>
        <v>20</v>
      </c>
      <c r="AJ16" s="19">
        <f t="shared" si="2"/>
        <v>20</v>
      </c>
      <c r="AK16" s="19">
        <f t="shared" si="2"/>
        <v>20</v>
      </c>
      <c r="AL16" s="19">
        <f t="shared" si="2"/>
        <v>20</v>
      </c>
      <c r="AM16" s="19">
        <f t="shared" si="2"/>
        <v>20</v>
      </c>
      <c r="AN16" s="19">
        <f t="shared" si="2"/>
        <v>20</v>
      </c>
      <c r="AO16" s="19">
        <f t="shared" si="2"/>
        <v>20</v>
      </c>
      <c r="AP16" s="19">
        <f t="shared" si="2"/>
        <v>20</v>
      </c>
      <c r="AQ16" s="19">
        <f t="shared" si="2"/>
        <v>20</v>
      </c>
      <c r="AR16" s="19">
        <f t="shared" si="2"/>
        <v>20</v>
      </c>
      <c r="AS16" s="19">
        <f t="shared" si="2"/>
        <v>20</v>
      </c>
      <c r="AT16" s="19">
        <f t="shared" si="2"/>
        <v>20</v>
      </c>
      <c r="AU16" s="19">
        <f t="shared" si="2"/>
        <v>20</v>
      </c>
      <c r="AV16" s="19">
        <f t="shared" si="2"/>
        <v>20</v>
      </c>
      <c r="AW16" s="19">
        <f t="shared" si="2"/>
        <v>20</v>
      </c>
      <c r="AX16" s="19">
        <f t="shared" si="2"/>
        <v>20</v>
      </c>
      <c r="AY16" s="19">
        <f t="shared" si="2"/>
        <v>20</v>
      </c>
      <c r="AZ16" s="19">
        <f t="shared" si="2"/>
        <v>20</v>
      </c>
      <c r="BA16" s="19">
        <f t="shared" si="2"/>
        <v>20</v>
      </c>
      <c r="BB16" s="19">
        <f t="shared" si="2"/>
        <v>20</v>
      </c>
      <c r="BC16" s="19">
        <f t="shared" si="2"/>
        <v>20</v>
      </c>
      <c r="BD16" s="19">
        <f t="shared" si="2"/>
        <v>20</v>
      </c>
      <c r="BE16" s="19">
        <f t="shared" si="2"/>
        <v>20</v>
      </c>
      <c r="BF16" s="19">
        <f t="shared" si="2"/>
        <v>20</v>
      </c>
      <c r="BG16" s="19">
        <f t="shared" si="2"/>
        <v>20</v>
      </c>
      <c r="BH16" s="19">
        <f t="shared" si="2"/>
        <v>20</v>
      </c>
      <c r="BI16" s="19">
        <f t="shared" si="2"/>
        <v>20</v>
      </c>
      <c r="BJ16" s="19">
        <f t="shared" si="2"/>
        <v>20</v>
      </c>
      <c r="BK16" s="19">
        <f t="shared" si="2"/>
        <v>20</v>
      </c>
      <c r="BL16" s="19">
        <f t="shared" si="2"/>
        <v>20</v>
      </c>
      <c r="BM16" s="19">
        <f t="shared" si="2"/>
        <v>20</v>
      </c>
      <c r="BN16" s="19">
        <f t="shared" si="2"/>
        <v>20</v>
      </c>
      <c r="BO16" s="19">
        <f t="shared" si="2"/>
        <v>20</v>
      </c>
      <c r="BP16" s="19">
        <f t="shared" si="2"/>
        <v>20</v>
      </c>
      <c r="BQ16" s="19">
        <f t="shared" si="2"/>
        <v>20</v>
      </c>
      <c r="BR16" s="19">
        <f t="shared" si="2"/>
        <v>20</v>
      </c>
      <c r="BS16" s="19">
        <f t="shared" si="2"/>
        <v>20</v>
      </c>
    </row>
    <row r="17" spans="2:71" x14ac:dyDescent="0.4">
      <c r="B17" s="4">
        <f t="shared" si="11"/>
        <v>-1.7009999999999996</v>
      </c>
      <c r="C17" s="2">
        <f t="shared" si="3"/>
        <v>-1.7009999999999996</v>
      </c>
      <c r="E17" s="2">
        <f t="shared" si="4"/>
        <v>-5.2312002022760566</v>
      </c>
      <c r="F17" s="2">
        <f t="shared" si="5"/>
        <v>-20.156165116045131</v>
      </c>
      <c r="G17" s="2">
        <f t="shared" si="6"/>
        <v>9.8519787996594784E-7</v>
      </c>
      <c r="J17" s="1">
        <f t="shared" si="7"/>
        <v>9.8519787996594784E-7</v>
      </c>
      <c r="K17" s="1">
        <f t="shared" si="8"/>
        <v>7.8219013661428016E-7</v>
      </c>
      <c r="L17" s="18">
        <f>IF($G$4&gt;5,K17*$I$9,K17*$J$9)+20</f>
        <v>20.000692311782604</v>
      </c>
      <c r="M17" s="19">
        <f t="shared" si="10"/>
        <v>20</v>
      </c>
      <c r="N17" s="19">
        <f t="shared" si="1"/>
        <v>20</v>
      </c>
      <c r="O17" s="19">
        <f t="shared" si="1"/>
        <v>20</v>
      </c>
      <c r="P17" s="19">
        <f t="shared" si="1"/>
        <v>20</v>
      </c>
      <c r="Q17" s="19">
        <f t="shared" si="1"/>
        <v>20</v>
      </c>
      <c r="R17" s="19">
        <f t="shared" si="1"/>
        <v>20</v>
      </c>
      <c r="S17" s="19">
        <f t="shared" si="1"/>
        <v>20</v>
      </c>
      <c r="T17" s="19">
        <f t="shared" si="1"/>
        <v>20</v>
      </c>
      <c r="U17" s="19">
        <f t="shared" si="1"/>
        <v>20</v>
      </c>
      <c r="V17" s="19">
        <f t="shared" si="1"/>
        <v>20</v>
      </c>
      <c r="W17" s="19">
        <f t="shared" si="1"/>
        <v>20</v>
      </c>
      <c r="X17" s="19">
        <f t="shared" si="1"/>
        <v>20</v>
      </c>
      <c r="Y17" s="19">
        <f t="shared" si="1"/>
        <v>20</v>
      </c>
      <c r="Z17" s="19">
        <f t="shared" si="1"/>
        <v>20</v>
      </c>
      <c r="AA17" s="19">
        <f t="shared" si="1"/>
        <v>20</v>
      </c>
      <c r="AB17" s="19">
        <f t="shared" si="1"/>
        <v>20</v>
      </c>
      <c r="AC17" s="19">
        <f t="shared" si="1"/>
        <v>20</v>
      </c>
      <c r="AD17" s="19">
        <f t="shared" si="1"/>
        <v>20</v>
      </c>
      <c r="AE17" s="19">
        <f t="shared" si="1"/>
        <v>20</v>
      </c>
      <c r="AF17" s="19">
        <f t="shared" si="2"/>
        <v>20</v>
      </c>
      <c r="AG17" s="19">
        <f t="shared" si="2"/>
        <v>20</v>
      </c>
      <c r="AH17" s="19">
        <f t="shared" si="2"/>
        <v>20</v>
      </c>
      <c r="AI17" s="19">
        <f t="shared" si="2"/>
        <v>20</v>
      </c>
      <c r="AJ17" s="19">
        <f t="shared" si="2"/>
        <v>20</v>
      </c>
      <c r="AK17" s="19">
        <f t="shared" si="2"/>
        <v>20</v>
      </c>
      <c r="AL17" s="19">
        <f t="shared" si="2"/>
        <v>20</v>
      </c>
      <c r="AM17" s="19">
        <f t="shared" si="2"/>
        <v>20</v>
      </c>
      <c r="AN17" s="19">
        <f t="shared" si="2"/>
        <v>20</v>
      </c>
      <c r="AO17" s="19">
        <f t="shared" si="2"/>
        <v>20</v>
      </c>
      <c r="AP17" s="19">
        <f t="shared" si="2"/>
        <v>20</v>
      </c>
      <c r="AQ17" s="19">
        <f t="shared" si="2"/>
        <v>20</v>
      </c>
      <c r="AR17" s="19">
        <f t="shared" si="2"/>
        <v>20</v>
      </c>
      <c r="AS17" s="19">
        <f t="shared" si="2"/>
        <v>20</v>
      </c>
      <c r="AT17" s="19">
        <f t="shared" si="2"/>
        <v>20</v>
      </c>
      <c r="AU17" s="19">
        <f t="shared" si="2"/>
        <v>20</v>
      </c>
      <c r="AV17" s="19">
        <f t="shared" si="2"/>
        <v>20</v>
      </c>
      <c r="AW17" s="19">
        <f t="shared" si="2"/>
        <v>20</v>
      </c>
      <c r="AX17" s="19">
        <f t="shared" si="2"/>
        <v>20</v>
      </c>
      <c r="AY17" s="19">
        <f t="shared" si="2"/>
        <v>20</v>
      </c>
      <c r="AZ17" s="19">
        <f t="shared" si="2"/>
        <v>20</v>
      </c>
      <c r="BA17" s="19">
        <f t="shared" si="2"/>
        <v>20</v>
      </c>
      <c r="BB17" s="19">
        <f t="shared" si="2"/>
        <v>20</v>
      </c>
      <c r="BC17" s="19">
        <f t="shared" si="2"/>
        <v>20</v>
      </c>
      <c r="BD17" s="19">
        <f t="shared" si="2"/>
        <v>20</v>
      </c>
      <c r="BE17" s="19">
        <f t="shared" si="2"/>
        <v>20</v>
      </c>
      <c r="BF17" s="19">
        <f t="shared" si="2"/>
        <v>20</v>
      </c>
      <c r="BG17" s="19">
        <f t="shared" si="2"/>
        <v>20</v>
      </c>
      <c r="BH17" s="19">
        <f t="shared" si="2"/>
        <v>20</v>
      </c>
      <c r="BI17" s="19">
        <f t="shared" si="2"/>
        <v>20</v>
      </c>
      <c r="BJ17" s="19">
        <f t="shared" si="2"/>
        <v>20</v>
      </c>
      <c r="BK17" s="19">
        <f t="shared" si="2"/>
        <v>20</v>
      </c>
      <c r="BL17" s="19">
        <f t="shared" si="2"/>
        <v>20</v>
      </c>
      <c r="BM17" s="19">
        <f t="shared" si="2"/>
        <v>20</v>
      </c>
      <c r="BN17" s="19">
        <f t="shared" si="2"/>
        <v>20</v>
      </c>
      <c r="BO17" s="19">
        <f t="shared" si="2"/>
        <v>20</v>
      </c>
      <c r="BP17" s="19">
        <f t="shared" si="2"/>
        <v>20</v>
      </c>
      <c r="BQ17" s="19">
        <f t="shared" si="2"/>
        <v>20</v>
      </c>
      <c r="BR17" s="19">
        <f t="shared" si="2"/>
        <v>20</v>
      </c>
      <c r="BS17" s="19">
        <f t="shared" si="2"/>
        <v>20</v>
      </c>
    </row>
    <row r="18" spans="2:71" x14ac:dyDescent="0.4">
      <c r="B18" s="4">
        <f t="shared" si="11"/>
        <v>-1.6009999999999995</v>
      </c>
      <c r="C18" s="2">
        <f t="shared" si="3"/>
        <v>-1.6009999999999995</v>
      </c>
      <c r="E18" s="2">
        <f t="shared" si="4"/>
        <v>-4.4849519565876026</v>
      </c>
      <c r="F18" s="2">
        <f t="shared" si="5"/>
        <v>-19.409916870356675</v>
      </c>
      <c r="G18" s="2">
        <f t="shared" si="6"/>
        <v>4.6891112798846841E-6</v>
      </c>
      <c r="J18" s="1">
        <f t="shared" si="7"/>
        <v>4.6891112798846841E-6</v>
      </c>
      <c r="K18" s="1">
        <f t="shared" si="8"/>
        <v>3.7228831559598314E-6</v>
      </c>
      <c r="L18" s="18">
        <f t="shared" si="9"/>
        <v>20.003295101476589</v>
      </c>
      <c r="M18" s="19">
        <f t="shared" si="10"/>
        <v>20</v>
      </c>
      <c r="N18" s="19">
        <f t="shared" si="1"/>
        <v>20</v>
      </c>
      <c r="O18" s="19">
        <f t="shared" si="1"/>
        <v>20</v>
      </c>
      <c r="P18" s="19">
        <f t="shared" si="1"/>
        <v>20</v>
      </c>
      <c r="Q18" s="19">
        <f t="shared" si="1"/>
        <v>20</v>
      </c>
      <c r="R18" s="19">
        <f t="shared" si="1"/>
        <v>20</v>
      </c>
      <c r="S18" s="19">
        <f t="shared" si="1"/>
        <v>20</v>
      </c>
      <c r="T18" s="19">
        <f t="shared" si="1"/>
        <v>20</v>
      </c>
      <c r="U18" s="19">
        <f t="shared" si="1"/>
        <v>20</v>
      </c>
      <c r="V18" s="19">
        <f t="shared" si="1"/>
        <v>20</v>
      </c>
      <c r="W18" s="19">
        <f t="shared" si="1"/>
        <v>20</v>
      </c>
      <c r="X18" s="19">
        <f t="shared" si="1"/>
        <v>20</v>
      </c>
      <c r="Y18" s="19">
        <f t="shared" si="1"/>
        <v>20</v>
      </c>
      <c r="Z18" s="19">
        <f t="shared" si="1"/>
        <v>20</v>
      </c>
      <c r="AA18" s="19">
        <f t="shared" si="1"/>
        <v>20</v>
      </c>
      <c r="AB18" s="19">
        <f t="shared" si="1"/>
        <v>20</v>
      </c>
      <c r="AC18" s="19">
        <f t="shared" si="1"/>
        <v>20</v>
      </c>
      <c r="AD18" s="19">
        <f t="shared" si="1"/>
        <v>20</v>
      </c>
      <c r="AE18" s="19">
        <f t="shared" si="1"/>
        <v>20</v>
      </c>
      <c r="AF18" s="19">
        <f t="shared" si="2"/>
        <v>20</v>
      </c>
      <c r="AG18" s="19">
        <f t="shared" si="2"/>
        <v>20</v>
      </c>
      <c r="AH18" s="19">
        <f t="shared" si="2"/>
        <v>20</v>
      </c>
      <c r="AI18" s="19">
        <f t="shared" si="2"/>
        <v>20</v>
      </c>
      <c r="AJ18" s="19">
        <f t="shared" si="2"/>
        <v>20</v>
      </c>
      <c r="AK18" s="19">
        <f t="shared" si="2"/>
        <v>20</v>
      </c>
      <c r="AL18" s="19">
        <f t="shared" si="2"/>
        <v>20</v>
      </c>
      <c r="AM18" s="19">
        <f t="shared" si="2"/>
        <v>20</v>
      </c>
      <c r="AN18" s="19">
        <f t="shared" si="2"/>
        <v>20</v>
      </c>
      <c r="AO18" s="19">
        <f t="shared" si="2"/>
        <v>20</v>
      </c>
      <c r="AP18" s="19">
        <f t="shared" si="2"/>
        <v>20</v>
      </c>
      <c r="AQ18" s="19">
        <f t="shared" si="2"/>
        <v>20</v>
      </c>
      <c r="AR18" s="19">
        <f t="shared" si="2"/>
        <v>20</v>
      </c>
      <c r="AS18" s="19">
        <f t="shared" si="2"/>
        <v>20</v>
      </c>
      <c r="AT18" s="19">
        <f t="shared" si="2"/>
        <v>20</v>
      </c>
      <c r="AU18" s="19">
        <f t="shared" si="2"/>
        <v>20</v>
      </c>
      <c r="AV18" s="19">
        <f t="shared" si="2"/>
        <v>20</v>
      </c>
      <c r="AW18" s="19">
        <f t="shared" si="2"/>
        <v>20</v>
      </c>
      <c r="AX18" s="19">
        <f t="shared" si="2"/>
        <v>20</v>
      </c>
      <c r="AY18" s="19">
        <f t="shared" si="2"/>
        <v>20</v>
      </c>
      <c r="AZ18" s="19">
        <f t="shared" si="2"/>
        <v>20</v>
      </c>
      <c r="BA18" s="19">
        <f t="shared" si="2"/>
        <v>20</v>
      </c>
      <c r="BB18" s="19">
        <f t="shared" si="2"/>
        <v>20</v>
      </c>
      <c r="BC18" s="19">
        <f t="shared" si="2"/>
        <v>20</v>
      </c>
      <c r="BD18" s="19">
        <f t="shared" si="2"/>
        <v>20</v>
      </c>
      <c r="BE18" s="19">
        <f t="shared" si="2"/>
        <v>20</v>
      </c>
      <c r="BF18" s="19">
        <f t="shared" si="2"/>
        <v>20</v>
      </c>
      <c r="BG18" s="19">
        <f t="shared" si="2"/>
        <v>20</v>
      </c>
      <c r="BH18" s="19">
        <f t="shared" si="2"/>
        <v>20</v>
      </c>
      <c r="BI18" s="19">
        <f t="shared" si="2"/>
        <v>20</v>
      </c>
      <c r="BJ18" s="19">
        <f t="shared" si="2"/>
        <v>20</v>
      </c>
      <c r="BK18" s="19">
        <f t="shared" si="2"/>
        <v>20</v>
      </c>
      <c r="BL18" s="19">
        <f t="shared" si="2"/>
        <v>20</v>
      </c>
      <c r="BM18" s="19">
        <f t="shared" si="2"/>
        <v>20</v>
      </c>
      <c r="BN18" s="19">
        <f t="shared" si="2"/>
        <v>20</v>
      </c>
      <c r="BO18" s="19">
        <f t="shared" si="2"/>
        <v>20</v>
      </c>
      <c r="BP18" s="19">
        <f t="shared" si="2"/>
        <v>20</v>
      </c>
      <c r="BQ18" s="19">
        <f t="shared" si="2"/>
        <v>20</v>
      </c>
      <c r="BR18" s="19">
        <f t="shared" si="2"/>
        <v>20</v>
      </c>
      <c r="BS18" s="19">
        <f t="shared" si="2"/>
        <v>20</v>
      </c>
    </row>
    <row r="19" spans="2:71" x14ac:dyDescent="0.4">
      <c r="B19" s="4">
        <f t="shared" si="11"/>
        <v>-1.5009999999999994</v>
      </c>
      <c r="C19" s="2">
        <f t="shared" si="3"/>
        <v>-1.5009999999999994</v>
      </c>
      <c r="E19" s="2">
        <f t="shared" si="4"/>
        <v>-3.7387037108991485</v>
      </c>
      <c r="F19" s="2">
        <f t="shared" si="5"/>
        <v>-18.663668624668219</v>
      </c>
      <c r="G19" s="2">
        <f t="shared" si="6"/>
        <v>2.2560366842458921E-5</v>
      </c>
      <c r="J19" s="1">
        <f t="shared" si="7"/>
        <v>2.2560366842458921E-5</v>
      </c>
      <c r="K19" s="1">
        <f t="shared" si="8"/>
        <v>1.7911626467548984E-5</v>
      </c>
      <c r="L19" s="18">
        <f t="shared" si="9"/>
        <v>20.015853472792141</v>
      </c>
      <c r="M19" s="19">
        <f t="shared" si="10"/>
        <v>20</v>
      </c>
      <c r="N19" s="19">
        <f t="shared" si="1"/>
        <v>20</v>
      </c>
      <c r="O19" s="19">
        <f t="shared" si="1"/>
        <v>20</v>
      </c>
      <c r="P19" s="19">
        <f t="shared" si="1"/>
        <v>20</v>
      </c>
      <c r="Q19" s="19">
        <f t="shared" si="1"/>
        <v>20</v>
      </c>
      <c r="R19" s="19">
        <f t="shared" si="1"/>
        <v>20</v>
      </c>
      <c r="S19" s="19">
        <f t="shared" si="1"/>
        <v>20</v>
      </c>
      <c r="T19" s="19">
        <f t="shared" si="1"/>
        <v>20</v>
      </c>
      <c r="U19" s="19">
        <f t="shared" si="1"/>
        <v>20</v>
      </c>
      <c r="V19" s="19">
        <f t="shared" si="1"/>
        <v>20</v>
      </c>
      <c r="W19" s="19">
        <f t="shared" si="1"/>
        <v>20</v>
      </c>
      <c r="X19" s="19">
        <f t="shared" si="1"/>
        <v>20</v>
      </c>
      <c r="Y19" s="19">
        <f t="shared" si="1"/>
        <v>20</v>
      </c>
      <c r="Z19" s="19">
        <f t="shared" si="1"/>
        <v>20</v>
      </c>
      <c r="AA19" s="19">
        <f t="shared" si="1"/>
        <v>20</v>
      </c>
      <c r="AB19" s="19">
        <f t="shared" si="1"/>
        <v>20</v>
      </c>
      <c r="AC19" s="19">
        <f t="shared" si="1"/>
        <v>20</v>
      </c>
      <c r="AD19" s="19">
        <f t="shared" si="1"/>
        <v>20</v>
      </c>
      <c r="AE19" s="19">
        <f t="shared" si="1"/>
        <v>20</v>
      </c>
      <c r="AF19" s="19">
        <f t="shared" si="2"/>
        <v>20</v>
      </c>
      <c r="AG19" s="19">
        <f t="shared" si="2"/>
        <v>20</v>
      </c>
      <c r="AH19" s="19">
        <f t="shared" si="2"/>
        <v>20</v>
      </c>
      <c r="AI19" s="19">
        <f t="shared" si="2"/>
        <v>20</v>
      </c>
      <c r="AJ19" s="19">
        <f t="shared" si="2"/>
        <v>20</v>
      </c>
      <c r="AK19" s="19">
        <f t="shared" si="2"/>
        <v>20</v>
      </c>
      <c r="AL19" s="19">
        <f t="shared" si="2"/>
        <v>20</v>
      </c>
      <c r="AM19" s="19">
        <f t="shared" si="2"/>
        <v>20</v>
      </c>
      <c r="AN19" s="19">
        <f t="shared" si="2"/>
        <v>20</v>
      </c>
      <c r="AO19" s="19">
        <f t="shared" si="2"/>
        <v>20</v>
      </c>
      <c r="AP19" s="19">
        <f t="shared" si="2"/>
        <v>20</v>
      </c>
      <c r="AQ19" s="19">
        <f t="shared" si="2"/>
        <v>20</v>
      </c>
      <c r="AR19" s="19">
        <f t="shared" si="2"/>
        <v>20</v>
      </c>
      <c r="AS19" s="19">
        <f t="shared" si="2"/>
        <v>20</v>
      </c>
      <c r="AT19" s="19">
        <f t="shared" si="2"/>
        <v>20</v>
      </c>
      <c r="AU19" s="19">
        <f t="shared" si="2"/>
        <v>20</v>
      </c>
      <c r="AV19" s="19">
        <f t="shared" si="2"/>
        <v>20</v>
      </c>
      <c r="AW19" s="19">
        <f t="shared" si="2"/>
        <v>20</v>
      </c>
      <c r="AX19" s="19">
        <f t="shared" si="2"/>
        <v>20</v>
      </c>
      <c r="AY19" s="19">
        <f t="shared" si="2"/>
        <v>20</v>
      </c>
      <c r="AZ19" s="19">
        <f t="shared" si="2"/>
        <v>20</v>
      </c>
      <c r="BA19" s="19">
        <f t="shared" si="2"/>
        <v>20</v>
      </c>
      <c r="BB19" s="19">
        <f t="shared" si="2"/>
        <v>20</v>
      </c>
      <c r="BC19" s="19">
        <f t="shared" si="2"/>
        <v>20</v>
      </c>
      <c r="BD19" s="19">
        <f t="shared" si="2"/>
        <v>20</v>
      </c>
      <c r="BE19" s="19">
        <f t="shared" si="2"/>
        <v>20</v>
      </c>
      <c r="BF19" s="19">
        <f t="shared" si="2"/>
        <v>20</v>
      </c>
      <c r="BG19" s="19">
        <f t="shared" si="2"/>
        <v>20</v>
      </c>
      <c r="BH19" s="19">
        <f t="shared" si="2"/>
        <v>20</v>
      </c>
      <c r="BI19" s="19">
        <f t="shared" si="2"/>
        <v>20</v>
      </c>
      <c r="BJ19" s="19">
        <f t="shared" si="2"/>
        <v>20</v>
      </c>
      <c r="BK19" s="19">
        <f t="shared" si="2"/>
        <v>20</v>
      </c>
      <c r="BL19" s="19">
        <f t="shared" si="2"/>
        <v>20</v>
      </c>
      <c r="BM19" s="19">
        <f t="shared" si="2"/>
        <v>20</v>
      </c>
      <c r="BN19" s="19">
        <f t="shared" si="2"/>
        <v>20</v>
      </c>
      <c r="BO19" s="19">
        <f t="shared" si="2"/>
        <v>20</v>
      </c>
      <c r="BP19" s="19">
        <f t="shared" si="2"/>
        <v>20</v>
      </c>
      <c r="BQ19" s="19">
        <f t="shared" si="2"/>
        <v>20</v>
      </c>
      <c r="BR19" s="19">
        <f t="shared" si="2"/>
        <v>20</v>
      </c>
      <c r="BS19" s="19">
        <f t="shared" si="2"/>
        <v>20</v>
      </c>
    </row>
    <row r="20" spans="2:71" x14ac:dyDescent="0.4">
      <c r="B20" s="4">
        <f t="shared" si="11"/>
        <v>-1.4009999999999994</v>
      </c>
      <c r="C20" s="2">
        <f t="shared" si="3"/>
        <v>-1.4009999999999994</v>
      </c>
      <c r="E20" s="2">
        <f t="shared" si="4"/>
        <v>-2.9924554652106941</v>
      </c>
      <c r="F20" s="2">
        <f t="shared" si="5"/>
        <v>-17.917420378979767</v>
      </c>
      <c r="G20" s="2">
        <f t="shared" si="6"/>
        <v>1.1018240785895391E-4</v>
      </c>
      <c r="J20" s="1">
        <f t="shared" si="7"/>
        <v>1.1018240785895391E-4</v>
      </c>
      <c r="K20" s="1">
        <f t="shared" si="8"/>
        <v>8.747845931079787E-5</v>
      </c>
      <c r="L20" s="18">
        <f t="shared" si="9"/>
        <v>20.07742665788027</v>
      </c>
      <c r="M20" s="19">
        <f t="shared" si="10"/>
        <v>20</v>
      </c>
      <c r="N20" s="19">
        <f t="shared" si="1"/>
        <v>20</v>
      </c>
      <c r="O20" s="19">
        <f t="shared" si="1"/>
        <v>20</v>
      </c>
      <c r="P20" s="19">
        <f t="shared" si="1"/>
        <v>20</v>
      </c>
      <c r="Q20" s="19">
        <f t="shared" si="1"/>
        <v>20</v>
      </c>
      <c r="R20" s="19">
        <f t="shared" si="1"/>
        <v>20</v>
      </c>
      <c r="S20" s="19">
        <f t="shared" si="1"/>
        <v>20</v>
      </c>
      <c r="T20" s="19">
        <f t="shared" si="1"/>
        <v>20</v>
      </c>
      <c r="U20" s="19">
        <f t="shared" si="1"/>
        <v>20</v>
      </c>
      <c r="V20" s="19">
        <f t="shared" si="1"/>
        <v>20</v>
      </c>
      <c r="W20" s="19">
        <f t="shared" si="1"/>
        <v>20</v>
      </c>
      <c r="X20" s="19">
        <f t="shared" si="1"/>
        <v>20</v>
      </c>
      <c r="Y20" s="19">
        <f t="shared" si="1"/>
        <v>20</v>
      </c>
      <c r="Z20" s="19">
        <f t="shared" si="1"/>
        <v>20</v>
      </c>
      <c r="AA20" s="19">
        <f t="shared" si="1"/>
        <v>20</v>
      </c>
      <c r="AB20" s="19">
        <f t="shared" si="1"/>
        <v>20</v>
      </c>
      <c r="AC20" s="19">
        <f t="shared" si="1"/>
        <v>20</v>
      </c>
      <c r="AD20" s="19">
        <f t="shared" si="1"/>
        <v>20</v>
      </c>
      <c r="AE20" s="19">
        <f t="shared" si="1"/>
        <v>20</v>
      </c>
      <c r="AF20" s="19">
        <f t="shared" si="2"/>
        <v>20</v>
      </c>
      <c r="AG20" s="19">
        <f t="shared" si="2"/>
        <v>20</v>
      </c>
      <c r="AH20" s="19">
        <f t="shared" si="2"/>
        <v>20</v>
      </c>
      <c r="AI20" s="19">
        <f t="shared" si="2"/>
        <v>20</v>
      </c>
      <c r="AJ20" s="19">
        <f t="shared" si="2"/>
        <v>20</v>
      </c>
      <c r="AK20" s="19">
        <f t="shared" si="2"/>
        <v>20</v>
      </c>
      <c r="AL20" s="19">
        <f t="shared" si="2"/>
        <v>20</v>
      </c>
      <c r="AM20" s="19">
        <f t="shared" si="2"/>
        <v>20</v>
      </c>
      <c r="AN20" s="19">
        <f t="shared" si="2"/>
        <v>20</v>
      </c>
      <c r="AO20" s="19">
        <f t="shared" si="2"/>
        <v>20</v>
      </c>
      <c r="AP20" s="19">
        <f t="shared" si="2"/>
        <v>20</v>
      </c>
      <c r="AQ20" s="19">
        <f t="shared" si="2"/>
        <v>20</v>
      </c>
      <c r="AR20" s="19">
        <f t="shared" si="2"/>
        <v>20</v>
      </c>
      <c r="AS20" s="19">
        <f t="shared" si="2"/>
        <v>20</v>
      </c>
      <c r="AT20" s="19">
        <f t="shared" si="2"/>
        <v>20</v>
      </c>
      <c r="AU20" s="19">
        <f t="shared" si="2"/>
        <v>20</v>
      </c>
      <c r="AV20" s="19">
        <f t="shared" ref="AF20:BS26" si="12">IF((1-ERF(AV$10/SQRT(4*$F$4/($E$4*$C$4)*2*$D$4/$B$4)))*$L20&lt;20,20,(1-ERF(AV$10/SQRT(4*$F$4/($E$4*$C$4)*2*$D$4/$B$4)))*$L20)</f>
        <v>20</v>
      </c>
      <c r="AW20" s="19">
        <f t="shared" si="12"/>
        <v>20</v>
      </c>
      <c r="AX20" s="19">
        <f t="shared" si="12"/>
        <v>20</v>
      </c>
      <c r="AY20" s="19">
        <f t="shared" si="12"/>
        <v>20</v>
      </c>
      <c r="AZ20" s="19">
        <f t="shared" si="12"/>
        <v>20</v>
      </c>
      <c r="BA20" s="19">
        <f t="shared" si="12"/>
        <v>20</v>
      </c>
      <c r="BB20" s="19">
        <f t="shared" si="12"/>
        <v>20</v>
      </c>
      <c r="BC20" s="19">
        <f t="shared" si="12"/>
        <v>20</v>
      </c>
      <c r="BD20" s="19">
        <f t="shared" si="12"/>
        <v>20</v>
      </c>
      <c r="BE20" s="19">
        <f t="shared" si="12"/>
        <v>20</v>
      </c>
      <c r="BF20" s="19">
        <f t="shared" si="12"/>
        <v>20</v>
      </c>
      <c r="BG20" s="19">
        <f t="shared" si="12"/>
        <v>20</v>
      </c>
      <c r="BH20" s="19">
        <f t="shared" si="12"/>
        <v>20</v>
      </c>
      <c r="BI20" s="19">
        <f t="shared" si="12"/>
        <v>20</v>
      </c>
      <c r="BJ20" s="19">
        <f t="shared" si="12"/>
        <v>20</v>
      </c>
      <c r="BK20" s="19">
        <f t="shared" si="12"/>
        <v>20</v>
      </c>
      <c r="BL20" s="19">
        <f t="shared" si="12"/>
        <v>20</v>
      </c>
      <c r="BM20" s="19">
        <f t="shared" si="12"/>
        <v>20</v>
      </c>
      <c r="BN20" s="19">
        <f t="shared" si="12"/>
        <v>20</v>
      </c>
      <c r="BO20" s="19">
        <f t="shared" si="12"/>
        <v>20</v>
      </c>
      <c r="BP20" s="19">
        <f t="shared" si="12"/>
        <v>20</v>
      </c>
      <c r="BQ20" s="19">
        <f t="shared" si="12"/>
        <v>20</v>
      </c>
      <c r="BR20" s="19">
        <f t="shared" si="12"/>
        <v>20</v>
      </c>
      <c r="BS20" s="19">
        <f t="shared" si="12"/>
        <v>20</v>
      </c>
    </row>
    <row r="21" spans="2:71" x14ac:dyDescent="0.4">
      <c r="B21" s="4">
        <f t="shared" si="11"/>
        <v>-1.3009999999999993</v>
      </c>
      <c r="C21" s="2">
        <f t="shared" si="3"/>
        <v>-1.3009999999999993</v>
      </c>
      <c r="E21" s="2">
        <f t="shared" si="4"/>
        <v>-2.24620721952224</v>
      </c>
      <c r="F21" s="2">
        <f t="shared" si="5"/>
        <v>-17.171172133291311</v>
      </c>
      <c r="G21" s="2">
        <f t="shared" si="6"/>
        <v>5.5026352415702784E-4</v>
      </c>
      <c r="J21" s="1">
        <f t="shared" si="7"/>
        <v>5.5026352415702784E-4</v>
      </c>
      <c r="K21" s="1">
        <f t="shared" si="8"/>
        <v>4.3687741304225856E-4</v>
      </c>
      <c r="L21" s="18">
        <f t="shared" si="9"/>
        <v>20.386677569103746</v>
      </c>
      <c r="M21" s="19">
        <f t="shared" si="10"/>
        <v>20</v>
      </c>
      <c r="N21" s="19">
        <f t="shared" si="1"/>
        <v>20</v>
      </c>
      <c r="O21" s="19">
        <f t="shared" si="1"/>
        <v>20</v>
      </c>
      <c r="P21" s="19">
        <f t="shared" si="1"/>
        <v>20</v>
      </c>
      <c r="Q21" s="19">
        <f t="shared" si="1"/>
        <v>20</v>
      </c>
      <c r="R21" s="19">
        <f t="shared" si="1"/>
        <v>20</v>
      </c>
      <c r="S21" s="19">
        <f t="shared" si="1"/>
        <v>20</v>
      </c>
      <c r="T21" s="19">
        <f t="shared" si="1"/>
        <v>20</v>
      </c>
      <c r="U21" s="19">
        <f t="shared" si="1"/>
        <v>20</v>
      </c>
      <c r="V21" s="19">
        <f t="shared" si="1"/>
        <v>20</v>
      </c>
      <c r="W21" s="19">
        <f t="shared" si="1"/>
        <v>20</v>
      </c>
      <c r="X21" s="19">
        <f t="shared" si="1"/>
        <v>20</v>
      </c>
      <c r="Y21" s="19">
        <f t="shared" si="1"/>
        <v>20</v>
      </c>
      <c r="Z21" s="19">
        <f t="shared" si="1"/>
        <v>20</v>
      </c>
      <c r="AA21" s="19">
        <f t="shared" si="1"/>
        <v>20</v>
      </c>
      <c r="AB21" s="19">
        <f t="shared" si="1"/>
        <v>20</v>
      </c>
      <c r="AC21" s="19">
        <f t="shared" si="1"/>
        <v>20</v>
      </c>
      <c r="AD21" s="19">
        <f t="shared" si="1"/>
        <v>20</v>
      </c>
      <c r="AE21" s="19">
        <f t="shared" si="1"/>
        <v>20</v>
      </c>
      <c r="AF21" s="19">
        <f t="shared" si="12"/>
        <v>20</v>
      </c>
      <c r="AG21" s="19">
        <f t="shared" si="12"/>
        <v>20</v>
      </c>
      <c r="AH21" s="19">
        <f t="shared" si="12"/>
        <v>20</v>
      </c>
      <c r="AI21" s="19">
        <f t="shared" si="12"/>
        <v>20</v>
      </c>
      <c r="AJ21" s="19">
        <f t="shared" si="12"/>
        <v>20</v>
      </c>
      <c r="AK21" s="19">
        <f t="shared" si="12"/>
        <v>20</v>
      </c>
      <c r="AL21" s="19">
        <f t="shared" si="12"/>
        <v>20</v>
      </c>
      <c r="AM21" s="19">
        <f t="shared" si="12"/>
        <v>20</v>
      </c>
      <c r="AN21" s="19">
        <f t="shared" si="12"/>
        <v>20</v>
      </c>
      <c r="AO21" s="19">
        <f t="shared" si="12"/>
        <v>20</v>
      </c>
      <c r="AP21" s="19">
        <f t="shared" si="12"/>
        <v>20</v>
      </c>
      <c r="AQ21" s="19">
        <f t="shared" si="12"/>
        <v>20</v>
      </c>
      <c r="AR21" s="19">
        <f t="shared" si="12"/>
        <v>20</v>
      </c>
      <c r="AS21" s="19">
        <f t="shared" si="12"/>
        <v>20</v>
      </c>
      <c r="AT21" s="19">
        <f t="shared" si="12"/>
        <v>20</v>
      </c>
      <c r="AU21" s="19">
        <f t="shared" si="12"/>
        <v>20</v>
      </c>
      <c r="AV21" s="19">
        <f t="shared" si="12"/>
        <v>20</v>
      </c>
      <c r="AW21" s="19">
        <f t="shared" si="12"/>
        <v>20</v>
      </c>
      <c r="AX21" s="19">
        <f t="shared" si="12"/>
        <v>20</v>
      </c>
      <c r="AY21" s="19">
        <f t="shared" si="12"/>
        <v>20</v>
      </c>
      <c r="AZ21" s="19">
        <f t="shared" si="12"/>
        <v>20</v>
      </c>
      <c r="BA21" s="19">
        <f t="shared" si="12"/>
        <v>20</v>
      </c>
      <c r="BB21" s="19">
        <f t="shared" si="12"/>
        <v>20</v>
      </c>
      <c r="BC21" s="19">
        <f t="shared" si="12"/>
        <v>20</v>
      </c>
      <c r="BD21" s="19">
        <f t="shared" si="12"/>
        <v>20</v>
      </c>
      <c r="BE21" s="19">
        <f t="shared" si="12"/>
        <v>20</v>
      </c>
      <c r="BF21" s="19">
        <f t="shared" si="12"/>
        <v>20</v>
      </c>
      <c r="BG21" s="19">
        <f t="shared" si="12"/>
        <v>20</v>
      </c>
      <c r="BH21" s="19">
        <f t="shared" si="12"/>
        <v>20</v>
      </c>
      <c r="BI21" s="19">
        <f t="shared" si="12"/>
        <v>20</v>
      </c>
      <c r="BJ21" s="19">
        <f t="shared" si="12"/>
        <v>20</v>
      </c>
      <c r="BK21" s="19">
        <f t="shared" si="12"/>
        <v>20</v>
      </c>
      <c r="BL21" s="19">
        <f t="shared" si="12"/>
        <v>20</v>
      </c>
      <c r="BM21" s="19">
        <f t="shared" si="12"/>
        <v>20</v>
      </c>
      <c r="BN21" s="19">
        <f t="shared" si="12"/>
        <v>20</v>
      </c>
      <c r="BO21" s="19">
        <f t="shared" si="12"/>
        <v>20</v>
      </c>
      <c r="BP21" s="19">
        <f t="shared" si="12"/>
        <v>20</v>
      </c>
      <c r="BQ21" s="19">
        <f t="shared" si="12"/>
        <v>20</v>
      </c>
      <c r="BR21" s="19">
        <f t="shared" si="12"/>
        <v>20</v>
      </c>
      <c r="BS21" s="19">
        <f t="shared" si="12"/>
        <v>20</v>
      </c>
    </row>
    <row r="22" spans="2:71" x14ac:dyDescent="0.4">
      <c r="B22" s="4">
        <f t="shared" si="11"/>
        <v>-1.2009999999999992</v>
      </c>
      <c r="C22" s="2">
        <f t="shared" si="3"/>
        <v>-1.2009999999999992</v>
      </c>
      <c r="E22" s="2">
        <f t="shared" si="4"/>
        <v>-1.4999589738337855</v>
      </c>
      <c r="F22" s="2">
        <f t="shared" si="5"/>
        <v>-16.424923887602858</v>
      </c>
      <c r="G22" s="2">
        <f t="shared" si="6"/>
        <v>2.8519502209921267E-3</v>
      </c>
      <c r="J22" s="1">
        <f t="shared" si="7"/>
        <v>2.8519502209921267E-3</v>
      </c>
      <c r="K22" s="1">
        <f t="shared" si="8"/>
        <v>2.2642835295707923E-3</v>
      </c>
      <c r="L22" s="18">
        <f t="shared" si="9"/>
        <v>22.004103725296954</v>
      </c>
      <c r="M22" s="19">
        <f t="shared" si="10"/>
        <v>21.524556487244599</v>
      </c>
      <c r="N22" s="19">
        <f t="shared" si="1"/>
        <v>21.045366954746601</v>
      </c>
      <c r="O22" s="19">
        <f t="shared" si="1"/>
        <v>20.566892033093417</v>
      </c>
      <c r="P22" s="19">
        <f t="shared" si="1"/>
        <v>20.08948703003087</v>
      </c>
      <c r="Q22" s="19">
        <f t="shared" si="1"/>
        <v>20</v>
      </c>
      <c r="R22" s="19">
        <f t="shared" si="1"/>
        <v>20</v>
      </c>
      <c r="S22" s="19">
        <f t="shared" si="1"/>
        <v>20</v>
      </c>
      <c r="T22" s="19">
        <f t="shared" si="1"/>
        <v>20</v>
      </c>
      <c r="U22" s="19">
        <f t="shared" si="1"/>
        <v>20</v>
      </c>
      <c r="V22" s="19">
        <f t="shared" si="1"/>
        <v>20</v>
      </c>
      <c r="W22" s="19">
        <f t="shared" si="1"/>
        <v>20</v>
      </c>
      <c r="X22" s="19">
        <f t="shared" si="1"/>
        <v>20</v>
      </c>
      <c r="Y22" s="19">
        <f t="shared" si="1"/>
        <v>20</v>
      </c>
      <c r="Z22" s="19">
        <f t="shared" si="1"/>
        <v>20</v>
      </c>
      <c r="AA22" s="19">
        <f t="shared" si="1"/>
        <v>20</v>
      </c>
      <c r="AB22" s="19">
        <f t="shared" si="1"/>
        <v>20</v>
      </c>
      <c r="AC22" s="19">
        <f t="shared" si="1"/>
        <v>20</v>
      </c>
      <c r="AD22" s="19">
        <f t="shared" si="1"/>
        <v>20</v>
      </c>
      <c r="AE22" s="19">
        <f t="shared" si="1"/>
        <v>20</v>
      </c>
      <c r="AF22" s="19">
        <f t="shared" si="12"/>
        <v>20</v>
      </c>
      <c r="AG22" s="19">
        <f t="shared" si="12"/>
        <v>20</v>
      </c>
      <c r="AH22" s="19">
        <f t="shared" si="12"/>
        <v>20</v>
      </c>
      <c r="AI22" s="19">
        <f t="shared" si="12"/>
        <v>20</v>
      </c>
      <c r="AJ22" s="19">
        <f t="shared" si="12"/>
        <v>20</v>
      </c>
      <c r="AK22" s="19">
        <f t="shared" si="12"/>
        <v>20</v>
      </c>
      <c r="AL22" s="19">
        <f t="shared" si="12"/>
        <v>20</v>
      </c>
      <c r="AM22" s="19">
        <f t="shared" si="12"/>
        <v>20</v>
      </c>
      <c r="AN22" s="19">
        <f t="shared" si="12"/>
        <v>20</v>
      </c>
      <c r="AO22" s="19">
        <f t="shared" si="12"/>
        <v>20</v>
      </c>
      <c r="AP22" s="19">
        <f t="shared" si="12"/>
        <v>20</v>
      </c>
      <c r="AQ22" s="19">
        <f t="shared" si="12"/>
        <v>20</v>
      </c>
      <c r="AR22" s="19">
        <f t="shared" si="12"/>
        <v>20</v>
      </c>
      <c r="AS22" s="19">
        <f t="shared" si="12"/>
        <v>20</v>
      </c>
      <c r="AT22" s="19">
        <f t="shared" si="12"/>
        <v>20</v>
      </c>
      <c r="AU22" s="19">
        <f t="shared" si="12"/>
        <v>20</v>
      </c>
      <c r="AV22" s="19">
        <f t="shared" si="12"/>
        <v>20</v>
      </c>
      <c r="AW22" s="19">
        <f t="shared" si="12"/>
        <v>20</v>
      </c>
      <c r="AX22" s="19">
        <f t="shared" si="12"/>
        <v>20</v>
      </c>
      <c r="AY22" s="19">
        <f t="shared" si="12"/>
        <v>20</v>
      </c>
      <c r="AZ22" s="19">
        <f t="shared" si="12"/>
        <v>20</v>
      </c>
      <c r="BA22" s="19">
        <f t="shared" si="12"/>
        <v>20</v>
      </c>
      <c r="BB22" s="19">
        <f t="shared" si="12"/>
        <v>20</v>
      </c>
      <c r="BC22" s="19">
        <f t="shared" si="12"/>
        <v>20</v>
      </c>
      <c r="BD22" s="19">
        <f t="shared" si="12"/>
        <v>20</v>
      </c>
      <c r="BE22" s="19">
        <f t="shared" si="12"/>
        <v>20</v>
      </c>
      <c r="BF22" s="19">
        <f t="shared" si="12"/>
        <v>20</v>
      </c>
      <c r="BG22" s="19">
        <f t="shared" si="12"/>
        <v>20</v>
      </c>
      <c r="BH22" s="19">
        <f t="shared" si="12"/>
        <v>20</v>
      </c>
      <c r="BI22" s="19">
        <f t="shared" si="12"/>
        <v>20</v>
      </c>
      <c r="BJ22" s="19">
        <f t="shared" si="12"/>
        <v>20</v>
      </c>
      <c r="BK22" s="19">
        <f t="shared" si="12"/>
        <v>20</v>
      </c>
      <c r="BL22" s="19">
        <f t="shared" si="12"/>
        <v>20</v>
      </c>
      <c r="BM22" s="19">
        <f t="shared" si="12"/>
        <v>20</v>
      </c>
      <c r="BN22" s="19">
        <f t="shared" si="12"/>
        <v>20</v>
      </c>
      <c r="BO22" s="19">
        <f t="shared" si="12"/>
        <v>20</v>
      </c>
      <c r="BP22" s="19">
        <f t="shared" si="12"/>
        <v>20</v>
      </c>
      <c r="BQ22" s="19">
        <f t="shared" si="12"/>
        <v>20</v>
      </c>
      <c r="BR22" s="19">
        <f t="shared" si="12"/>
        <v>20</v>
      </c>
      <c r="BS22" s="19">
        <f t="shared" si="12"/>
        <v>20</v>
      </c>
    </row>
    <row r="23" spans="2:71" x14ac:dyDescent="0.4">
      <c r="B23" s="4">
        <f t="shared" si="11"/>
        <v>-1.1009999999999991</v>
      </c>
      <c r="C23" s="2">
        <f t="shared" si="3"/>
        <v>-1.1009999999999991</v>
      </c>
      <c r="E23" s="2">
        <f t="shared" si="4"/>
        <v>-0.75371072814533135</v>
      </c>
      <c r="F23" s="2">
        <f t="shared" si="5"/>
        <v>-15.678675641914403</v>
      </c>
      <c r="G23" s="2">
        <f t="shared" si="6"/>
        <v>1.59509025154339E-2</v>
      </c>
      <c r="J23" s="1">
        <f t="shared" si="7"/>
        <v>1.59509025154339E-2</v>
      </c>
      <c r="K23" s="1">
        <f t="shared" si="8"/>
        <v>1.2664094058037912E-2</v>
      </c>
      <c r="L23" s="18">
        <f t="shared" si="9"/>
        <v>31.2089134367531</v>
      </c>
      <c r="M23" s="19">
        <f t="shared" si="10"/>
        <v>30.528760842125756</v>
      </c>
      <c r="N23" s="19">
        <f t="shared" si="1"/>
        <v>29.849115589302517</v>
      </c>
      <c r="O23" s="19">
        <f t="shared" si="1"/>
        <v>29.170483885055273</v>
      </c>
      <c r="P23" s="19">
        <f t="shared" si="1"/>
        <v>28.493369670322547</v>
      </c>
      <c r="Q23" s="19">
        <f t="shared" si="1"/>
        <v>27.818273497848633</v>
      </c>
      <c r="R23" s="19">
        <f t="shared" si="1"/>
        <v>27.145691422427856</v>
      </c>
      <c r="S23" s="19">
        <f t="shared" si="1"/>
        <v>26.476113907853609</v>
      </c>
      <c r="T23" s="19">
        <f t="shared" si="1"/>
        <v>25.810024754584486</v>
      </c>
      <c r="U23" s="19">
        <f t="shared" si="1"/>
        <v>25.14790005203292</v>
      </c>
      <c r="V23" s="19">
        <f t="shared" si="1"/>
        <v>24.490207159253849</v>
      </c>
      <c r="W23" s="19">
        <f t="shared" si="1"/>
        <v>23.837403717665055</v>
      </c>
      <c r="X23" s="19">
        <f t="shared" si="1"/>
        <v>23.189936699265925</v>
      </c>
      <c r="Y23" s="19">
        <f t="shared" si="1"/>
        <v>22.548241493640155</v>
      </c>
      <c r="Z23" s="19">
        <f t="shared" si="1"/>
        <v>21.912741036830596</v>
      </c>
      <c r="AA23" s="19">
        <f t="shared" si="1"/>
        <v>21.283844984962606</v>
      </c>
      <c r="AB23" s="19">
        <f t="shared" si="1"/>
        <v>20.66194893526734</v>
      </c>
      <c r="AC23" s="19">
        <f t="shared" si="1"/>
        <v>20.047433696919942</v>
      </c>
      <c r="AD23" s="19">
        <f t="shared" si="1"/>
        <v>20</v>
      </c>
      <c r="AE23" s="19">
        <f t="shared" si="1"/>
        <v>20</v>
      </c>
      <c r="AF23" s="19">
        <f t="shared" si="12"/>
        <v>20</v>
      </c>
      <c r="AG23" s="19">
        <f t="shared" si="12"/>
        <v>20</v>
      </c>
      <c r="AH23" s="19">
        <f t="shared" si="12"/>
        <v>20</v>
      </c>
      <c r="AI23" s="19">
        <f t="shared" si="12"/>
        <v>20</v>
      </c>
      <c r="AJ23" s="19">
        <f t="shared" si="12"/>
        <v>20</v>
      </c>
      <c r="AK23" s="19">
        <f t="shared" si="12"/>
        <v>20</v>
      </c>
      <c r="AL23" s="19">
        <f t="shared" si="12"/>
        <v>20</v>
      </c>
      <c r="AM23" s="19">
        <f t="shared" si="12"/>
        <v>20</v>
      </c>
      <c r="AN23" s="19">
        <f t="shared" si="12"/>
        <v>20</v>
      </c>
      <c r="AO23" s="19">
        <f t="shared" si="12"/>
        <v>20</v>
      </c>
      <c r="AP23" s="19">
        <f t="shared" si="12"/>
        <v>20</v>
      </c>
      <c r="AQ23" s="19">
        <f t="shared" si="12"/>
        <v>20</v>
      </c>
      <c r="AR23" s="19">
        <f t="shared" si="12"/>
        <v>20</v>
      </c>
      <c r="AS23" s="19">
        <f t="shared" si="12"/>
        <v>20</v>
      </c>
      <c r="AT23" s="19">
        <f t="shared" si="12"/>
        <v>20</v>
      </c>
      <c r="AU23" s="19">
        <f t="shared" si="12"/>
        <v>20</v>
      </c>
      <c r="AV23" s="19">
        <f t="shared" si="12"/>
        <v>20</v>
      </c>
      <c r="AW23" s="19">
        <f t="shared" si="12"/>
        <v>20</v>
      </c>
      <c r="AX23" s="19">
        <f t="shared" si="12"/>
        <v>20</v>
      </c>
      <c r="AY23" s="19">
        <f t="shared" si="12"/>
        <v>20</v>
      </c>
      <c r="AZ23" s="19">
        <f t="shared" si="12"/>
        <v>20</v>
      </c>
      <c r="BA23" s="19">
        <f t="shared" si="12"/>
        <v>20</v>
      </c>
      <c r="BB23" s="19">
        <f t="shared" si="12"/>
        <v>20</v>
      </c>
      <c r="BC23" s="19">
        <f t="shared" si="12"/>
        <v>20</v>
      </c>
      <c r="BD23" s="19">
        <f t="shared" si="12"/>
        <v>20</v>
      </c>
      <c r="BE23" s="19">
        <f t="shared" si="12"/>
        <v>20</v>
      </c>
      <c r="BF23" s="19">
        <f t="shared" si="12"/>
        <v>20</v>
      </c>
      <c r="BG23" s="19">
        <f t="shared" si="12"/>
        <v>20</v>
      </c>
      <c r="BH23" s="19">
        <f t="shared" si="12"/>
        <v>20</v>
      </c>
      <c r="BI23" s="19">
        <f t="shared" si="12"/>
        <v>20</v>
      </c>
      <c r="BJ23" s="19">
        <f t="shared" si="12"/>
        <v>20</v>
      </c>
      <c r="BK23" s="19">
        <f t="shared" si="12"/>
        <v>20</v>
      </c>
      <c r="BL23" s="19">
        <f t="shared" si="12"/>
        <v>20</v>
      </c>
      <c r="BM23" s="19">
        <f t="shared" si="12"/>
        <v>20</v>
      </c>
      <c r="BN23" s="19">
        <f t="shared" si="12"/>
        <v>20</v>
      </c>
      <c r="BO23" s="19">
        <f t="shared" si="12"/>
        <v>20</v>
      </c>
      <c r="BP23" s="19">
        <f t="shared" si="12"/>
        <v>20</v>
      </c>
      <c r="BQ23" s="19">
        <f t="shared" si="12"/>
        <v>20</v>
      </c>
      <c r="BR23" s="19">
        <f t="shared" si="12"/>
        <v>20</v>
      </c>
      <c r="BS23" s="19">
        <f t="shared" si="12"/>
        <v>20</v>
      </c>
    </row>
    <row r="24" spans="2:71" x14ac:dyDescent="0.4">
      <c r="B24" s="4">
        <f t="shared" si="11"/>
        <v>-1.000999999999999</v>
      </c>
      <c r="C24" s="2">
        <f t="shared" si="3"/>
        <v>-1.000999999999999</v>
      </c>
      <c r="E24" s="2">
        <f t="shared" si="4"/>
        <v>-7.462482456877086E-3</v>
      </c>
      <c r="F24" s="2">
        <f t="shared" si="5"/>
        <v>-14.932427396225949</v>
      </c>
      <c r="G24" s="2">
        <f t="shared" si="6"/>
        <v>0.12801036091476947</v>
      </c>
      <c r="H24" s="15"/>
      <c r="J24" s="1">
        <f t="shared" si="7"/>
        <v>0.12801036091476947</v>
      </c>
      <c r="K24" s="1">
        <f t="shared" si="8"/>
        <v>0.10163282293647208</v>
      </c>
      <c r="L24" s="18">
        <f t="shared" si="9"/>
        <v>109.95459994271941</v>
      </c>
      <c r="M24" s="19">
        <f t="shared" si="10"/>
        <v>107.55830035369941</v>
      </c>
      <c r="N24" s="19">
        <f t="shared" si="1"/>
        <v>105.16378822085656</v>
      </c>
      <c r="O24" s="19">
        <f t="shared" si="1"/>
        <v>102.77284700144591</v>
      </c>
      <c r="P24" s="19">
        <f t="shared" si="1"/>
        <v>100.38725216978519</v>
      </c>
      <c r="Q24" s="19">
        <f t="shared" si="1"/>
        <v>98.008767262976036</v>
      </c>
      <c r="R24" s="19">
        <f t="shared" si="1"/>
        <v>95.639139971035647</v>
      </c>
      <c r="S24" s="19">
        <f t="shared" si="1"/>
        <v>93.280098285882005</v>
      </c>
      <c r="T24" s="19">
        <f t="shared" si="1"/>
        <v>90.933346723309484</v>
      </c>
      <c r="U24" s="19">
        <f t="shared" si="1"/>
        <v>88.600562631713629</v>
      </c>
      <c r="V24" s="19">
        <f t="shared" si="1"/>
        <v>86.283392600874649</v>
      </c>
      <c r="W24" s="19">
        <f t="shared" si="1"/>
        <v>83.983448983593945</v>
      </c>
      <c r="X24" s="19">
        <f t="shared" si="1"/>
        <v>81.702306542398205</v>
      </c>
      <c r="Y24" s="19">
        <f t="shared" si="1"/>
        <v>79.441499232886073</v>
      </c>
      <c r="Z24" s="19">
        <f t="shared" si="1"/>
        <v>77.202517134598054</v>
      </c>
      <c r="AA24" s="19">
        <f t="shared" si="1"/>
        <v>74.986803539543303</v>
      </c>
      <c r="AB24" s="19">
        <f t="shared" si="1"/>
        <v>72.795752207725002</v>
      </c>
      <c r="AC24" s="19">
        <f t="shared" si="1"/>
        <v>70.630704798172417</v>
      </c>
      <c r="AD24" s="19">
        <f t="shared" si="1"/>
        <v>68.492948483118155</v>
      </c>
      <c r="AE24" s="19">
        <f t="shared" si="1"/>
        <v>66.383713752059037</v>
      </c>
      <c r="AF24" s="19">
        <f t="shared" si="12"/>
        <v>64.304172411515708</v>
      </c>
      <c r="AG24" s="19">
        <f t="shared" si="12"/>
        <v>62.255435785361399</v>
      </c>
      <c r="AH24" s="19">
        <f t="shared" si="12"/>
        <v>60.238553119635426</v>
      </c>
      <c r="AI24" s="19">
        <f t="shared" si="12"/>
        <v>58.254510194792765</v>
      </c>
      <c r="AJ24" s="19">
        <f t="shared" si="12"/>
        <v>56.304228147376378</v>
      </c>
      <c r="AK24" s="19">
        <f t="shared" si="12"/>
        <v>54.388562502138548</v>
      </c>
      <c r="AL24" s="19">
        <f t="shared" si="12"/>
        <v>52.508302414687428</v>
      </c>
      <c r="AM24" s="19">
        <f t="shared" si="12"/>
        <v>50.664170123798904</v>
      </c>
      <c r="AN24" s="19">
        <f t="shared" si="12"/>
        <v>48.85682061162094</v>
      </c>
      <c r="AO24" s="19">
        <f t="shared" si="12"/>
        <v>47.086841469107164</v>
      </c>
      <c r="AP24" s="19">
        <f t="shared" si="12"/>
        <v>45.35475296316055</v>
      </c>
      <c r="AQ24" s="19">
        <f t="shared" si="12"/>
        <v>43.66100830114236</v>
      </c>
      <c r="AR24" s="19">
        <f t="shared" si="12"/>
        <v>42.00599408761984</v>
      </c>
      <c r="AS24" s="19">
        <f t="shared" si="12"/>
        <v>40.390030967483455</v>
      </c>
      <c r="AT24" s="19">
        <f t="shared" si="12"/>
        <v>38.813374448870768</v>
      </c>
      <c r="AU24" s="19">
        <f t="shared" si="12"/>
        <v>37.276215898688683</v>
      </c>
      <c r="AV24" s="19">
        <f t="shared" si="12"/>
        <v>35.778683702932433</v>
      </c>
      <c r="AW24" s="19">
        <f t="shared" si="12"/>
        <v>34.320844583461884</v>
      </c>
      <c r="AX24" s="19">
        <f t="shared" si="12"/>
        <v>32.902705062412807</v>
      </c>
      <c r="AY24" s="19">
        <f t="shared" si="12"/>
        <v>31.524213064996406</v>
      </c>
      <c r="AZ24" s="19">
        <f t="shared" si="12"/>
        <v>30.185259651074851</v>
      </c>
      <c r="BA24" s="19">
        <f t="shared" si="12"/>
        <v>28.885680865593262</v>
      </c>
      <c r="BB24" s="19">
        <f t="shared" si="12"/>
        <v>27.625259697702511</v>
      </c>
      <c r="BC24" s="19">
        <f t="shared" si="12"/>
        <v>26.403728138218689</v>
      </c>
      <c r="BD24" s="19">
        <f t="shared" si="12"/>
        <v>25.220769324936292</v>
      </c>
      <c r="BE24" s="19">
        <f t="shared" si="12"/>
        <v>24.076019765241092</v>
      </c>
      <c r="BF24" s="19">
        <f t="shared" si="12"/>
        <v>22.969071625453267</v>
      </c>
      <c r="BG24" s="19">
        <f t="shared" si="12"/>
        <v>21.899475076371552</v>
      </c>
      <c r="BH24" s="19">
        <f t="shared" si="12"/>
        <v>20.866740684581824</v>
      </c>
      <c r="BI24" s="19">
        <f t="shared" si="12"/>
        <v>20</v>
      </c>
      <c r="BJ24" s="19">
        <f t="shared" si="12"/>
        <v>20</v>
      </c>
      <c r="BK24" s="19">
        <f t="shared" si="12"/>
        <v>20</v>
      </c>
      <c r="BL24" s="19">
        <f t="shared" si="12"/>
        <v>20</v>
      </c>
      <c r="BM24" s="19">
        <f t="shared" si="12"/>
        <v>20</v>
      </c>
      <c r="BN24" s="19">
        <f t="shared" si="12"/>
        <v>20</v>
      </c>
      <c r="BO24" s="19">
        <f t="shared" si="12"/>
        <v>20</v>
      </c>
      <c r="BP24" s="19">
        <f t="shared" si="12"/>
        <v>20</v>
      </c>
      <c r="BQ24" s="19">
        <f t="shared" si="12"/>
        <v>20</v>
      </c>
      <c r="BR24" s="19">
        <f t="shared" si="12"/>
        <v>20</v>
      </c>
      <c r="BS24" s="19">
        <f t="shared" si="12"/>
        <v>20</v>
      </c>
    </row>
    <row r="25" spans="2:71" x14ac:dyDescent="0.4">
      <c r="B25" s="4">
        <f t="shared" si="11"/>
        <v>-0.90099999999999902</v>
      </c>
      <c r="C25" s="2">
        <f t="shared" si="3"/>
        <v>-0.90099999999999902</v>
      </c>
      <c r="E25" s="2">
        <f t="shared" si="4"/>
        <v>0.7387857632315763</v>
      </c>
      <c r="F25" s="2">
        <f t="shared" si="5"/>
        <v>-14.186179150537495</v>
      </c>
      <c r="H25" s="15">
        <f t="shared" ref="H25:H44" si="13">(((C25+1)*EXP(E25))*(BESSELK(E25,0)+BESSELK(E25,1)))+(((1-C25)*EXP(F25))*(BESSELK(-F25,0)-BESSELK(-F25,1)))</f>
        <v>0.32999844704337655</v>
      </c>
      <c r="J25" s="1">
        <f t="shared" si="7"/>
        <v>0.32999844704337655</v>
      </c>
      <c r="K25" s="1">
        <f t="shared" si="8"/>
        <v>0.26199968110394295</v>
      </c>
      <c r="L25" s="18">
        <f t="shared" si="9"/>
        <v>251.89434100002336</v>
      </c>
      <c r="M25" s="19">
        <f t="shared" si="10"/>
        <v>246.40467248111398</v>
      </c>
      <c r="N25" s="19">
        <f t="shared" si="1"/>
        <v>240.91909883496163</v>
      </c>
      <c r="O25" s="19">
        <f t="shared" si="1"/>
        <v>235.44170577321626</v>
      </c>
      <c r="P25" s="19">
        <f t="shared" si="1"/>
        <v>229.97656071946417</v>
      </c>
      <c r="Q25" s="19">
        <f t="shared" si="1"/>
        <v>224.52770375039415</v>
      </c>
      <c r="R25" s="19">
        <f t="shared" si="1"/>
        <v>219.0991386387031</v>
      </c>
      <c r="S25" s="19">
        <f t="shared" si="1"/>
        <v>213.6948240308293</v>
      </c>
      <c r="T25" s="19">
        <f t="shared" si="1"/>
        <v>208.31866479189858</v>
      </c>
      <c r="U25" s="19">
        <f t="shared" si="1"/>
        <v>202.97450354940403</v>
      </c>
      <c r="V25" s="19">
        <f t="shared" si="1"/>
        <v>197.66611246610913</v>
      </c>
      <c r="W25" s="19">
        <f t="shared" si="1"/>
        <v>192.39718527148571</v>
      </c>
      <c r="X25" s="19">
        <f t="shared" si="1"/>
        <v>187.17132957966811</v>
      </c>
      <c r="Y25" s="19">
        <f t="shared" si="1"/>
        <v>181.99205952044127</v>
      </c>
      <c r="Z25" s="19">
        <f t="shared" si="1"/>
        <v>176.86278870818859</v>
      </c>
      <c r="AA25" s="19">
        <f t="shared" si="1"/>
        <v>171.78682357201546</v>
      </c>
      <c r="AB25" s="19">
        <f t="shared" si="1"/>
        <v>166.7673570684484</v>
      </c>
      <c r="AC25" s="19">
        <f t="shared" si="1"/>
        <v>161.80746279620183</v>
      </c>
      <c r="AD25" s="19">
        <f t="shared" si="1"/>
        <v>156.91008953051076</v>
      </c>
      <c r="AE25" s="19">
        <f t="shared" si="1"/>
        <v>152.0780561924669</v>
      </c>
      <c r="AF25" s="19">
        <f t="shared" si="12"/>
        <v>147.31404726667978</v>
      </c>
      <c r="AG25" s="19">
        <f t="shared" si="12"/>
        <v>142.62060867842067</v>
      </c>
      <c r="AH25" s="19">
        <f t="shared" si="12"/>
        <v>138.00014413921923</v>
      </c>
      <c r="AI25" s="19">
        <f t="shared" si="12"/>
        <v>133.45491196767432</v>
      </c>
      <c r="AJ25" s="19">
        <f t="shared" si="12"/>
        <v>128.98702239003001</v>
      </c>
      <c r="AK25" s="19">
        <f t="shared" si="12"/>
        <v>124.59843532286818</v>
      </c>
      <c r="AL25" s="19">
        <f t="shared" si="12"/>
        <v>120.29095863809209</v>
      </c>
      <c r="AM25" s="19">
        <f t="shared" si="12"/>
        <v>116.06624690823067</v>
      </c>
      <c r="AN25" s="19">
        <f t="shared" si="12"/>
        <v>111.92580062800273</v>
      </c>
      <c r="AO25" s="19">
        <f t="shared" si="12"/>
        <v>107.8709659060397</v>
      </c>
      <c r="AP25" s="19">
        <f t="shared" si="12"/>
        <v>103.90293461870449</v>
      </c>
      <c r="AQ25" s="19">
        <f t="shared" si="12"/>
        <v>100.02274501605358</v>
      </c>
      <c r="AR25" s="19">
        <f t="shared" si="12"/>
        <v>96.231282768197616</v>
      </c>
      <c r="AS25" s="19">
        <f t="shared" si="12"/>
        <v>92.529282438614771</v>
      </c>
      <c r="AT25" s="19">
        <f t="shared" si="12"/>
        <v>88.917329369382315</v>
      </c>
      <c r="AU25" s="19">
        <f t="shared" si="12"/>
        <v>85.395861961812471</v>
      </c>
      <c r="AV25" s="19">
        <f t="shared" si="12"/>
        <v>81.965174334620428</v>
      </c>
      <c r="AW25" s="19">
        <f t="shared" si="12"/>
        <v>78.625419340519286</v>
      </c>
      <c r="AX25" s="19">
        <f t="shared" si="12"/>
        <v>75.376611921031255</v>
      </c>
      <c r="AY25" s="19">
        <f t="shared" si="12"/>
        <v>72.21863277833144</v>
      </c>
      <c r="AZ25" s="19">
        <f t="shared" si="12"/>
        <v>69.151232342104095</v>
      </c>
      <c r="BA25" s="19">
        <f t="shared" si="12"/>
        <v>66.174035008686189</v>
      </c>
      <c r="BB25" s="19">
        <f t="shared" si="12"/>
        <v>63.286543629210321</v>
      </c>
      <c r="BC25" s="19">
        <f t="shared" si="12"/>
        <v>60.488144223026296</v>
      </c>
      <c r="BD25" s="19">
        <f t="shared" si="12"/>
        <v>57.778110892386458</v>
      </c>
      <c r="BE25" s="19">
        <f t="shared" si="12"/>
        <v>55.155610914216297</v>
      </c>
      <c r="BF25" s="19">
        <f t="shared" si="12"/>
        <v>52.619709984757108</v>
      </c>
      <c r="BG25" s="19">
        <f t="shared" si="12"/>
        <v>50.169377592959094</v>
      </c>
      <c r="BH25" s="19">
        <f t="shared" si="12"/>
        <v>47.803492498716082</v>
      </c>
      <c r="BI25" s="19">
        <f t="shared" si="12"/>
        <v>45.52084829235968</v>
      </c>
      <c r="BJ25" s="19">
        <f t="shared" si="12"/>
        <v>43.320159012270089</v>
      </c>
      <c r="BK25" s="19">
        <f t="shared" si="12"/>
        <v>20</v>
      </c>
      <c r="BL25" s="19">
        <f t="shared" si="12"/>
        <v>20</v>
      </c>
      <c r="BM25" s="19">
        <f t="shared" si="12"/>
        <v>20</v>
      </c>
      <c r="BN25" s="19">
        <f t="shared" si="12"/>
        <v>20</v>
      </c>
      <c r="BO25" s="19">
        <f t="shared" si="12"/>
        <v>20</v>
      </c>
      <c r="BP25" s="19">
        <f t="shared" si="12"/>
        <v>20</v>
      </c>
      <c r="BQ25" s="19">
        <f t="shared" si="12"/>
        <v>20</v>
      </c>
      <c r="BR25" s="19">
        <f t="shared" si="12"/>
        <v>20</v>
      </c>
      <c r="BS25" s="19">
        <f t="shared" si="12"/>
        <v>20</v>
      </c>
    </row>
    <row r="26" spans="2:71" x14ac:dyDescent="0.4">
      <c r="B26" s="4">
        <f t="shared" si="11"/>
        <v>-0.80099999999999905</v>
      </c>
      <c r="C26" s="2">
        <f t="shared" si="3"/>
        <v>-0.80099999999999905</v>
      </c>
      <c r="E26" s="2">
        <f t="shared" si="4"/>
        <v>1.4850340089200298</v>
      </c>
      <c r="F26" s="2">
        <f t="shared" si="5"/>
        <v>-13.439930904849042</v>
      </c>
      <c r="H26" s="15">
        <f t="shared" si="13"/>
        <v>0.44056268816789224</v>
      </c>
      <c r="J26" s="1">
        <f t="shared" si="7"/>
        <v>0.44056268816789224</v>
      </c>
      <c r="K26" s="1">
        <f t="shared" si="8"/>
        <v>0.34978129394382068</v>
      </c>
      <c r="L26" s="18">
        <f t="shared" si="9"/>
        <v>329.58931824446813</v>
      </c>
      <c r="M26" s="19">
        <f t="shared" si="10"/>
        <v>322.40640140182541</v>
      </c>
      <c r="N26" s="19">
        <f t="shared" si="1"/>
        <v>315.22884246565616</v>
      </c>
      <c r="O26" s="19">
        <f t="shared" si="1"/>
        <v>308.06198735565005</v>
      </c>
      <c r="P26" s="19">
        <f t="shared" si="1"/>
        <v>300.91115806261286</v>
      </c>
      <c r="Q26" s="19">
        <f t="shared" si="1"/>
        <v>293.78164079550106</v>
      </c>
      <c r="R26" s="19">
        <f t="shared" si="1"/>
        <v>286.67867426157727</v>
      </c>
      <c r="S26" s="19">
        <f t="shared" si="1"/>
        <v>279.60743812297903</v>
      </c>
      <c r="T26" s="19">
        <f t="shared" si="1"/>
        <v>272.57304167207701</v>
      </c>
      <c r="U26" s="19">
        <f t="shared" si="1"/>
        <v>265.58051276686382</v>
      </c>
      <c r="V26" s="19">
        <f t="shared" si="1"/>
        <v>258.63478706626927</v>
      </c>
      <c r="W26" s="19">
        <f t="shared" si="1"/>
        <v>251.74069760375332</v>
      </c>
      <c r="X26" s="19">
        <f t="shared" si="1"/>
        <v>244.90296473578874</v>
      </c>
      <c r="Y26" s="19">
        <f t="shared" si="1"/>
        <v>238.12618649993149</v>
      </c>
      <c r="Z26" s="19">
        <f t="shared" si="1"/>
        <v>231.4148294150915</v>
      </c>
      <c r="AA26" s="19">
        <f t="shared" si="1"/>
        <v>224.77321975438127</v>
      </c>
      <c r="AB26" s="19">
        <f t="shared" si="1"/>
        <v>218.2055353185429</v>
      </c>
      <c r="AC26" s="19">
        <f t="shared" si="1"/>
        <v>211.7157977354575</v>
      </c>
      <c r="AD26" s="19">
        <f t="shared" si="1"/>
        <v>205.30786530863233</v>
      </c>
      <c r="AE26" s="19">
        <f t="shared" si="1"/>
        <v>198.98542643486553</v>
      </c>
      <c r="AF26" s="19">
        <f t="shared" si="12"/>
        <v>192.75199360851795</v>
      </c>
      <c r="AG26" s="19">
        <f t="shared" si="12"/>
        <v>186.61089802699215</v>
      </c>
      <c r="AH26" s="19">
        <f t="shared" si="12"/>
        <v>180.56528480915492</v>
      </c>
      <c r="AI26" s="19">
        <f t="shared" si="12"/>
        <v>174.61810883555026</v>
      </c>
      <c r="AJ26" s="19">
        <f t="shared" si="12"/>
        <v>168.77213121635785</v>
      </c>
      <c r="AK26" s="19">
        <f t="shared" si="12"/>
        <v>163.02991639017318</v>
      </c>
      <c r="AL26" s="19">
        <f t="shared" si="12"/>
        <v>157.39382985383784</v>
      </c>
      <c r="AM26" s="19">
        <f t="shared" si="12"/>
        <v>151.86603652074226</v>
      </c>
      <c r="AN26" s="19">
        <f t="shared" si="12"/>
        <v>146.44849970228694</v>
      </c>
      <c r="AO26" s="19">
        <f t="shared" si="12"/>
        <v>141.14298070451926</v>
      </c>
      <c r="AP26" s="19">
        <f t="shared" si="12"/>
        <v>135.95103902939678</v>
      </c>
      <c r="AQ26" s="19">
        <f t="shared" si="12"/>
        <v>130.87403316765386</v>
      </c>
      <c r="AR26" s="19">
        <f t="shared" si="12"/>
        <v>125.91312196790457</v>
      </c>
      <c r="AS26" s="19">
        <f t="shared" si="12"/>
        <v>121.06926656438881</v>
      </c>
      <c r="AT26" s="19">
        <f t="shared" si="12"/>
        <v>116.34323284368989</v>
      </c>
      <c r="AU26" s="19">
        <f t="shared" si="12"/>
        <v>111.73559442881597</v>
      </c>
      <c r="AV26" s="19">
        <f t="shared" si="12"/>
        <v>107.24673615726054</v>
      </c>
      <c r="AW26" s="19">
        <f t="shared" si="12"/>
        <v>102.87685802804427</v>
      </c>
      <c r="AX26" s="19">
        <f t="shared" si="12"/>
        <v>98.625979591293145</v>
      </c>
      <c r="AY26" s="19">
        <f t="shared" si="12"/>
        <v>94.493944752635983</v>
      </c>
      <c r="AZ26" s="19">
        <f t="shared" si="12"/>
        <v>90.48042696360848</v>
      </c>
      <c r="BA26" s="19">
        <f t="shared" si="12"/>
        <v>86.584934768329816</v>
      </c>
      <c r="BB26" s="19">
        <f t="shared" si="12"/>
        <v>82.806817675980597</v>
      </c>
      <c r="BC26" s="19">
        <f t="shared" si="12"/>
        <v>79.145272328045081</v>
      </c>
      <c r="BD26" s="19">
        <f t="shared" si="12"/>
        <v>75.599348928895409</v>
      </c>
      <c r="BE26" s="19">
        <f t="shared" si="12"/>
        <v>72.167957908081831</v>
      </c>
      <c r="BF26" s="19">
        <f t="shared" si="12"/>
        <v>68.849876782647215</v>
      </c>
      <c r="BG26" s="19">
        <f t="shared" si="12"/>
        <v>65.643757187904228</v>
      </c>
      <c r="BH26" s="19">
        <f t="shared" si="12"/>
        <v>62.548132045391675</v>
      </c>
      <c r="BI26" s="19">
        <f t="shared" si="12"/>
        <v>59.561422837154161</v>
      </c>
      <c r="BJ26" s="19">
        <f t="shared" si="12"/>
        <v>56.681946956064117</v>
      </c>
      <c r="BK26" s="19">
        <f t="shared" ref="BK26:BS26" si="14">IF((1-ERF(BK$10/SQRT(4*$F$4/($E$4*$C$4)*2*$D$4/$B$4)))*$L26&lt;20,20,(1-ERF(BK$10/SQRT(4*$F$4/($E$4*$C$4)*2*$D$4/$B$4)))*$L26)</f>
        <v>20</v>
      </c>
      <c r="BL26" s="19">
        <f t="shared" si="14"/>
        <v>20</v>
      </c>
      <c r="BM26" s="19">
        <f t="shared" si="14"/>
        <v>20</v>
      </c>
      <c r="BN26" s="19">
        <f t="shared" si="14"/>
        <v>20</v>
      </c>
      <c r="BO26" s="19">
        <f t="shared" si="14"/>
        <v>20</v>
      </c>
      <c r="BP26" s="19">
        <f t="shared" si="14"/>
        <v>20</v>
      </c>
      <c r="BQ26" s="19">
        <f t="shared" si="14"/>
        <v>20</v>
      </c>
      <c r="BR26" s="19">
        <f t="shared" si="14"/>
        <v>20</v>
      </c>
      <c r="BS26" s="19">
        <f t="shared" si="14"/>
        <v>20</v>
      </c>
    </row>
    <row r="27" spans="2:71" x14ac:dyDescent="0.4">
      <c r="B27" s="4">
        <f t="shared" si="11"/>
        <v>-0.70099999999999907</v>
      </c>
      <c r="C27" s="2">
        <f t="shared" si="3"/>
        <v>-0.70099999999999907</v>
      </c>
      <c r="E27" s="2">
        <f t="shared" si="4"/>
        <v>2.2312822546084834</v>
      </c>
      <c r="F27" s="2">
        <f t="shared" si="5"/>
        <v>-12.69368265916059</v>
      </c>
      <c r="H27" s="15">
        <f t="shared" si="13"/>
        <v>0.52795489245513672</v>
      </c>
      <c r="J27" s="1">
        <f t="shared" si="7"/>
        <v>0.52795489245513672</v>
      </c>
      <c r="K27" s="1">
        <f t="shared" si="8"/>
        <v>0.41916564971692233</v>
      </c>
      <c r="L27" s="18">
        <f t="shared" si="9"/>
        <v>391.00099397597887</v>
      </c>
      <c r="M27" s="19">
        <f t="shared" si="10"/>
        <v>382.47969953573573</v>
      </c>
      <c r="N27" s="19">
        <f t="shared" si="1"/>
        <v>373.96476132926841</v>
      </c>
      <c r="O27" s="19">
        <f t="shared" si="1"/>
        <v>365.46252137009691</v>
      </c>
      <c r="P27" s="19">
        <f t="shared" si="1"/>
        <v>356.97929328423942</v>
      </c>
      <c r="Q27" s="19">
        <f t="shared" si="1"/>
        <v>348.52134824870916</v>
      </c>
      <c r="R27" s="19">
        <f t="shared" si="1"/>
        <v>340.0949010879358</v>
      </c>
      <c r="S27" s="19">
        <f t="shared" si="1"/>
        <v>331.70609657947182</v>
      </c>
      <c r="T27" s="19">
        <f t="shared" si="1"/>
        <v>323.36099601925378</v>
      </c>
      <c r="U27" s="19">
        <f t="shared" si="1"/>
        <v>315.06556409534608</v>
      </c>
      <c r="V27" s="19">
        <f t="shared" ref="V27:AK56" si="15">IF((1-ERF(V$10/SQRT(4*$F$4/($E$4*$C$4)*2*$D$4/$B$4)))*$L27&lt;20,20,(1-ERF(V$10/SQRT(4*$F$4/($E$4*$C$4)*2*$D$4/$B$4)))*$L27)</f>
        <v>306.82565611749538</v>
      </c>
      <c r="W27" s="19">
        <f t="shared" si="15"/>
        <v>298.64700564799307</v>
      </c>
      <c r="X27" s="19">
        <f t="shared" si="15"/>
        <v>290.5352125772805</v>
      </c>
      <c r="Y27" s="19">
        <f t="shared" si="15"/>
        <v>282.49573168545874</v>
      </c>
      <c r="Z27" s="19">
        <f t="shared" si="15"/>
        <v>274.53386172839373</v>
      </c>
      <c r="AA27" s="19">
        <f t="shared" si="15"/>
        <v>266.65473508445325</v>
      </c>
      <c r="AB27" s="19">
        <f t="shared" si="15"/>
        <v>258.86330799509409</v>
      </c>
      <c r="AC27" s="19">
        <f t="shared" si="15"/>
        <v>251.16435142955544</v>
      </c>
      <c r="AD27" s="19">
        <f t="shared" si="15"/>
        <v>243.56244260081991</v>
      </c>
      <c r="AE27" s="19">
        <f t="shared" si="15"/>
        <v>236.06195715680573</v>
      </c>
      <c r="AF27" s="19">
        <f t="shared" si="15"/>
        <v>228.66706206746736</v>
      </c>
      <c r="AG27" s="19">
        <f t="shared" si="15"/>
        <v>221.38170922512478</v>
      </c>
      <c r="AH27" s="19">
        <f t="shared" si="15"/>
        <v>214.20962977194503</v>
      </c>
      <c r="AI27" s="19">
        <f t="shared" si="15"/>
        <v>207.15432916507075</v>
      </c>
      <c r="AJ27" s="19">
        <f t="shared" si="15"/>
        <v>200.21908298646096</v>
      </c>
      <c r="AK27" s="19">
        <f t="shared" si="15"/>
        <v>193.40693350109305</v>
      </c>
      <c r="AL27" s="19">
        <f t="shared" ref="AF27:BS33" si="16">IF((1-ERF(AL$10/SQRT(4*$F$4/($E$4*$C$4)*2*$D$4/$B$4)))*$L27&lt;20,20,(1-ERF(AL$10/SQRT(4*$F$4/($E$4*$C$4)*2*$D$4/$B$4)))*$L27)</f>
        <v>186.72068696379728</v>
      </c>
      <c r="AM27" s="19">
        <f t="shared" si="16"/>
        <v>180.16291167166543</v>
      </c>
      <c r="AN27" s="19">
        <f t="shared" si="16"/>
        <v>173.73593675572985</v>
      </c>
      <c r="AO27" s="19">
        <f t="shared" si="16"/>
        <v>167.44185170244273</v>
      </c>
      <c r="AP27" s="19">
        <f t="shared" si="16"/>
        <v>161.28250659244003</v>
      </c>
      <c r="AQ27" s="19">
        <f t="shared" si="16"/>
        <v>155.25951304114136</v>
      </c>
      <c r="AR27" s="19">
        <f t="shared" si="16"/>
        <v>149.37424582295506</v>
      </c>
      <c r="AS27" s="19">
        <f t="shared" si="16"/>
        <v>143.62784515821699</v>
      </c>
      <c r="AT27" s="19">
        <f t="shared" si="16"/>
        <v>138.02121963952638</v>
      </c>
      <c r="AU27" s="19">
        <f t="shared" si="16"/>
        <v>132.55504977184486</v>
      </c>
      <c r="AV27" s="19">
        <f t="shared" si="16"/>
        <v>127.22979209861649</v>
      </c>
      <c r="AW27" s="19">
        <f t="shared" si="16"/>
        <v>122.04568388425346</v>
      </c>
      <c r="AX27" s="19">
        <f t="shared" si="16"/>
        <v>117.00274832161516</v>
      </c>
      <c r="AY27" s="19">
        <f t="shared" si="16"/>
        <v>112.10080023159863</v>
      </c>
      <c r="AZ27" s="19">
        <f t="shared" si="16"/>
        <v>107.33945222065965</v>
      </c>
      <c r="BA27" s="19">
        <f t="shared" si="16"/>
        <v>102.71812126098983</v>
      </c>
      <c r="BB27" s="19">
        <f t="shared" si="16"/>
        <v>98.236035657200787</v>
      </c>
      <c r="BC27" s="19">
        <f t="shared" si="16"/>
        <v>93.892242362695441</v>
      </c>
      <c r="BD27" s="19">
        <f t="shared" si="16"/>
        <v>89.685614608449427</v>
      </c>
      <c r="BE27" s="19">
        <f t="shared" si="16"/>
        <v>85.614859806671575</v>
      </c>
      <c r="BF27" s="19">
        <f t="shared" si="16"/>
        <v>81.678527691758916</v>
      </c>
      <c r="BG27" s="19">
        <f t="shared" si="16"/>
        <v>77.875018661103582</v>
      </c>
      <c r="BH27" s="19">
        <f t="shared" si="16"/>
        <v>74.202592278639173</v>
      </c>
      <c r="BI27" s="19">
        <f t="shared" si="16"/>
        <v>70.659375904521511</v>
      </c>
      <c r="BJ27" s="19">
        <f t="shared" si="16"/>
        <v>67.243373415020443</v>
      </c>
      <c r="BK27" s="19">
        <f t="shared" si="16"/>
        <v>20</v>
      </c>
      <c r="BL27" s="19">
        <f t="shared" si="16"/>
        <v>20</v>
      </c>
      <c r="BM27" s="19">
        <f t="shared" si="16"/>
        <v>20</v>
      </c>
      <c r="BN27" s="19">
        <f t="shared" si="16"/>
        <v>20</v>
      </c>
      <c r="BO27" s="19">
        <f t="shared" si="16"/>
        <v>20</v>
      </c>
      <c r="BP27" s="19">
        <f t="shared" si="16"/>
        <v>20</v>
      </c>
      <c r="BQ27" s="19">
        <f t="shared" si="16"/>
        <v>20</v>
      </c>
      <c r="BR27" s="19">
        <f t="shared" si="16"/>
        <v>20</v>
      </c>
      <c r="BS27" s="19">
        <f t="shared" si="16"/>
        <v>20</v>
      </c>
    </row>
    <row r="28" spans="2:71" x14ac:dyDescent="0.4">
      <c r="B28" s="4">
        <f t="shared" si="11"/>
        <v>-0.60099999999999909</v>
      </c>
      <c r="C28" s="2">
        <f t="shared" si="3"/>
        <v>-0.60099999999999909</v>
      </c>
      <c r="E28" s="2">
        <f t="shared" si="4"/>
        <v>2.9775305002969366</v>
      </c>
      <c r="F28" s="2">
        <f t="shared" si="5"/>
        <v>-11.947434413472136</v>
      </c>
      <c r="H28" s="15">
        <f t="shared" si="13"/>
        <v>0.60265057245297582</v>
      </c>
      <c r="J28" s="1">
        <f t="shared" si="7"/>
        <v>0.60265057245297582</v>
      </c>
      <c r="K28" s="1">
        <f t="shared" si="8"/>
        <v>0.47846969952265855</v>
      </c>
      <c r="L28" s="18">
        <f t="shared" si="9"/>
        <v>443.49065156024835</v>
      </c>
      <c r="M28" s="19">
        <f t="shared" si="10"/>
        <v>433.82542185069855</v>
      </c>
      <c r="N28" s="19">
        <f t="shared" si="10"/>
        <v>424.16740166312468</v>
      </c>
      <c r="O28" s="19">
        <f t="shared" si="10"/>
        <v>414.52378439025858</v>
      </c>
      <c r="P28" s="19">
        <f t="shared" si="10"/>
        <v>404.90173122646979</v>
      </c>
      <c r="Q28" s="19">
        <f t="shared" si="10"/>
        <v>395.30835521858546</v>
      </c>
      <c r="R28" s="19">
        <f t="shared" si="10"/>
        <v>385.75070549583569</v>
      </c>
      <c r="S28" s="19">
        <f t="shared" si="10"/>
        <v>376.23575173717899</v>
      </c>
      <c r="T28" s="19">
        <f t="shared" si="10"/>
        <v>366.77036893302619</v>
      </c>
      <c r="U28" s="19">
        <f t="shared" si="10"/>
        <v>357.36132249685903</v>
      </c>
      <c r="V28" s="19">
        <f t="shared" si="10"/>
        <v>348.01525378042504</v>
      </c>
      <c r="W28" s="19">
        <f t="shared" si="10"/>
        <v>338.7386660441137</v>
      </c>
      <c r="X28" s="19">
        <f t="shared" si="10"/>
        <v>329.53791093177955</v>
      </c>
      <c r="Y28" s="19">
        <f t="shared" si="10"/>
        <v>320.41917549669967</v>
      </c>
      <c r="Z28" s="19">
        <f t="shared" si="10"/>
        <v>311.3884698225508</v>
      </c>
      <c r="AA28" s="19">
        <f t="shared" si="10"/>
        <v>302.45161528027938</v>
      </c>
      <c r="AB28" s="19">
        <f t="shared" si="10"/>
        <v>293.61423345854325</v>
      </c>
      <c r="AC28" s="19">
        <f t="shared" si="15"/>
        <v>284.88173580204227</v>
      </c>
      <c r="AD28" s="19">
        <f t="shared" si="15"/>
        <v>276.25931398854516</v>
      </c>
      <c r="AE28" s="19">
        <f t="shared" si="15"/>
        <v>267.75193107179393</v>
      </c>
      <c r="AF28" s="19">
        <f t="shared" si="16"/>
        <v>259.36431341373793</v>
      </c>
      <c r="AG28" s="19">
        <f t="shared" si="16"/>
        <v>251.10094342574425</v>
      </c>
      <c r="AH28" s="19">
        <f t="shared" si="16"/>
        <v>242.96605313457539</v>
      </c>
      <c r="AI28" s="19">
        <f t="shared" si="16"/>
        <v>234.96361858503991</v>
      </c>
      <c r="AJ28" s="19">
        <f t="shared" si="16"/>
        <v>227.09735508732783</v>
      </c>
      <c r="AK28" s="19">
        <f t="shared" si="16"/>
        <v>219.37071331317105</v>
      </c>
      <c r="AL28" s="19">
        <f t="shared" si="16"/>
        <v>211.78687624113556</v>
      </c>
      <c r="AM28" s="19">
        <f t="shared" si="16"/>
        <v>204.3487569475771</v>
      </c>
      <c r="AN28" s="19">
        <f t="shared" si="16"/>
        <v>197.05899723611014</v>
      </c>
      <c r="AO28" s="19">
        <f t="shared" si="16"/>
        <v>189.91996709484809</v>
      </c>
      <c r="AP28" s="19">
        <f t="shared" si="16"/>
        <v>182.93376496722038</v>
      </c>
      <c r="AQ28" s="19">
        <f t="shared" si="16"/>
        <v>176.10221881884226</v>
      </c>
      <c r="AR28" s="19">
        <f t="shared" si="16"/>
        <v>169.42688797976015</v>
      </c>
      <c r="AS28" s="19">
        <f t="shared" si="16"/>
        <v>162.90906573839905</v>
      </c>
      <c r="AT28" s="19">
        <f t="shared" si="16"/>
        <v>156.54978266074232</v>
      </c>
      <c r="AU28" s="19">
        <f t="shared" si="16"/>
        <v>150.34981060566869</v>
      </c>
      <c r="AV28" s="19">
        <f t="shared" si="16"/>
        <v>144.30966740498067</v>
      </c>
      <c r="AW28" s="19">
        <f t="shared" si="16"/>
        <v>138.42962217448712</v>
      </c>
      <c r="AX28" s="19">
        <f t="shared" si="16"/>
        <v>132.70970122055672</v>
      </c>
      <c r="AY28" s="19">
        <f t="shared" si="16"/>
        <v>127.14969450484617</v>
      </c>
      <c r="AZ28" s="19">
        <f t="shared" si="16"/>
        <v>121.74916262843323</v>
      </c>
      <c r="BA28" s="19">
        <f t="shared" si="16"/>
        <v>116.50744429534525</v>
      </c>
      <c r="BB28" s="19">
        <f t="shared" si="16"/>
        <v>111.42366421448097</v>
      </c>
      <c r="BC28" s="19">
        <f t="shared" si="16"/>
        <v>106.49674139816311</v>
      </c>
      <c r="BD28" s="19">
        <f t="shared" si="16"/>
        <v>101.72539781504014</v>
      </c>
      <c r="BE28" s="19">
        <f t="shared" si="16"/>
        <v>97.108167354768256</v>
      </c>
      <c r="BF28" s="19">
        <f t="shared" si="16"/>
        <v>92.643405061843254</v>
      </c>
      <c r="BG28" s="19">
        <f t="shared" si="16"/>
        <v>88.329296596113238</v>
      </c>
      <c r="BH28" s="19">
        <f t="shared" si="16"/>
        <v>84.163867877877706</v>
      </c>
      <c r="BI28" s="19">
        <f t="shared" si="16"/>
        <v>80.144994876053772</v>
      </c>
      <c r="BJ28" s="19">
        <f t="shared" si="16"/>
        <v>76.270413498663885</v>
      </c>
      <c r="BK28" s="19">
        <f t="shared" si="16"/>
        <v>20</v>
      </c>
      <c r="BL28" s="19">
        <f t="shared" si="16"/>
        <v>20</v>
      </c>
      <c r="BM28" s="19">
        <f t="shared" si="16"/>
        <v>20</v>
      </c>
      <c r="BN28" s="19">
        <f t="shared" si="16"/>
        <v>20</v>
      </c>
      <c r="BO28" s="19">
        <f t="shared" si="16"/>
        <v>20</v>
      </c>
      <c r="BP28" s="19">
        <f t="shared" si="16"/>
        <v>20</v>
      </c>
      <c r="BQ28" s="19">
        <f t="shared" si="16"/>
        <v>20</v>
      </c>
      <c r="BR28" s="19">
        <f t="shared" si="16"/>
        <v>20</v>
      </c>
      <c r="BS28" s="19">
        <f t="shared" si="16"/>
        <v>20</v>
      </c>
    </row>
    <row r="29" spans="2:71" x14ac:dyDescent="0.4">
      <c r="B29" s="4">
        <f t="shared" si="11"/>
        <v>-0.50099999999999911</v>
      </c>
      <c r="C29" s="2">
        <f t="shared" si="3"/>
        <v>-0.50099999999999911</v>
      </c>
      <c r="E29" s="2">
        <f t="shared" si="4"/>
        <v>3.7237787459853902</v>
      </c>
      <c r="F29" s="2">
        <f t="shared" si="5"/>
        <v>-11.201186167783682</v>
      </c>
      <c r="H29" s="15">
        <f t="shared" si="13"/>
        <v>0.66899205356736313</v>
      </c>
      <c r="J29" s="1">
        <f t="shared" si="7"/>
        <v>0.66899205356736313</v>
      </c>
      <c r="K29" s="1">
        <f t="shared" si="8"/>
        <v>0.53114099858985697</v>
      </c>
      <c r="L29" s="18">
        <f t="shared" si="9"/>
        <v>490.10970138251668</v>
      </c>
      <c r="M29" s="19">
        <f t="shared" si="10"/>
        <v>479.42847770829599</v>
      </c>
      <c r="N29" s="19">
        <f t="shared" si="10"/>
        <v>468.75522140982559</v>
      </c>
      <c r="O29" s="19">
        <f t="shared" si="10"/>
        <v>458.09788203813071</v>
      </c>
      <c r="P29" s="19">
        <f t="shared" si="10"/>
        <v>447.46437356123198</v>
      </c>
      <c r="Q29" s="19">
        <f t="shared" si="10"/>
        <v>436.86255673841299</v>
      </c>
      <c r="R29" s="19">
        <f t="shared" si="10"/>
        <v>426.30022169244143</v>
      </c>
      <c r="S29" s="19">
        <f t="shared" si="10"/>
        <v>415.78507074412397</v>
      </c>
      <c r="T29" s="19">
        <f t="shared" si="10"/>
        <v>405.32470157220615</v>
      </c>
      <c r="U29" s="19">
        <f t="shared" si="10"/>
        <v>394.92659075994783</v>
      </c>
      <c r="V29" s="19">
        <f t="shared" si="10"/>
        <v>384.59807778769715</v>
      </c>
      <c r="W29" s="19">
        <f t="shared" si="10"/>
        <v>374.34634952849478</v>
      </c>
      <c r="X29" s="19">
        <f t="shared" si="10"/>
        <v>364.17842530115132</v>
      </c>
      <c r="Y29" s="19">
        <f t="shared" si="10"/>
        <v>354.10114253239374</v>
      </c>
      <c r="Z29" s="19">
        <f t="shared" si="10"/>
        <v>344.12114307657833</v>
      </c>
      <c r="AA29" s="19">
        <f t="shared" si="10"/>
        <v>334.24486023814154</v>
      </c>
      <c r="AB29" s="19">
        <f t="shared" si="10"/>
        <v>324.47850653842676</v>
      </c>
      <c r="AC29" s="19">
        <f t="shared" si="15"/>
        <v>314.8280622648121</v>
      </c>
      <c r="AD29" s="19">
        <f t="shared" si="15"/>
        <v>305.29926483618567</v>
      </c>
      <c r="AE29" s="19">
        <f t="shared" si="15"/>
        <v>295.89759901480528</v>
      </c>
      <c r="AF29" s="19">
        <f t="shared" si="16"/>
        <v>286.62828799046213</v>
      </c>
      <c r="AG29" s="19">
        <f t="shared" si="16"/>
        <v>277.49628535865776</v>
      </c>
      <c r="AH29" s="19">
        <f t="shared" si="16"/>
        <v>268.50626801024771</v>
      </c>
      <c r="AI29" s="19">
        <f t="shared" si="16"/>
        <v>259.66262994570747</v>
      </c>
      <c r="AJ29" s="19">
        <f t="shared" si="16"/>
        <v>250.96947702287497</v>
      </c>
      <c r="AK29" s="19">
        <f t="shared" si="16"/>
        <v>242.43062264274559</v>
      </c>
      <c r="AL29" s="19">
        <f t="shared" si="16"/>
        <v>234.04958437365815</v>
      </c>
      <c r="AM29" s="19">
        <f t="shared" si="16"/>
        <v>225.82958151003919</v>
      </c>
      <c r="AN29" s="19">
        <f t="shared" si="16"/>
        <v>217.77353355780403</v>
      </c>
      <c r="AO29" s="19">
        <f t="shared" si="16"/>
        <v>209.88405963454275</v>
      </c>
      <c r="AP29" s="19">
        <f t="shared" si="16"/>
        <v>202.16347876880525</v>
      </c>
      <c r="AQ29" s="19">
        <f t="shared" si="16"/>
        <v>194.61381107911862</v>
      </c>
      <c r="AR29" s="19">
        <f t="shared" si="16"/>
        <v>187.23677980988657</v>
      </c>
      <c r="AS29" s="19">
        <f t="shared" si="16"/>
        <v>180.03381419800863</v>
      </c>
      <c r="AT29" s="19">
        <f t="shared" si="16"/>
        <v>173.00605314096677</v>
      </c>
      <c r="AU29" s="19">
        <f t="shared" si="16"/>
        <v>166.1543496342486</v>
      </c>
      <c r="AV29" s="19">
        <f t="shared" si="16"/>
        <v>159.47927594333296</v>
      </c>
      <c r="AW29" s="19">
        <f t="shared" si="16"/>
        <v>152.98112947306541</v>
      </c>
      <c r="AX29" s="19">
        <f t="shared" si="16"/>
        <v>146.65993929509932</v>
      </c>
      <c r="AY29" s="19">
        <f t="shared" si="16"/>
        <v>140.5154732921863</v>
      </c>
      <c r="AZ29" s="19">
        <f t="shared" si="16"/>
        <v>134.54724587647056</v>
      </c>
      <c r="BA29" s="19">
        <f t="shared" si="16"/>
        <v>128.75452623757189</v>
      </c>
      <c r="BB29" s="19">
        <f t="shared" si="16"/>
        <v>123.13634707514531</v>
      </c>
      <c r="BC29" s="19">
        <f t="shared" si="16"/>
        <v>117.69151376976455</v>
      </c>
      <c r="BD29" s="19">
        <f t="shared" si="16"/>
        <v>112.41861394540354</v>
      </c>
      <c r="BE29" s="19">
        <f t="shared" si="16"/>
        <v>107.31602737647179</v>
      </c>
      <c r="BF29" s="19">
        <f t="shared" si="16"/>
        <v>102.38193619229241</v>
      </c>
      <c r="BG29" s="19">
        <f t="shared" si="16"/>
        <v>97.614335332089198</v>
      </c>
      <c r="BH29" s="19">
        <f t="shared" si="16"/>
        <v>93.011043203963609</v>
      </c>
      <c r="BI29" s="19">
        <f t="shared" si="16"/>
        <v>88.569712501977875</v>
      </c>
      <c r="BJ29" s="19">
        <f t="shared" si="16"/>
        <v>84.287841136315421</v>
      </c>
      <c r="BK29" s="19">
        <f t="shared" si="16"/>
        <v>20</v>
      </c>
      <c r="BL29" s="19">
        <f t="shared" si="16"/>
        <v>20</v>
      </c>
      <c r="BM29" s="19">
        <f t="shared" si="16"/>
        <v>20</v>
      </c>
      <c r="BN29" s="19">
        <f t="shared" si="16"/>
        <v>20</v>
      </c>
      <c r="BO29" s="19">
        <f t="shared" si="16"/>
        <v>20</v>
      </c>
      <c r="BP29" s="19">
        <f t="shared" si="16"/>
        <v>20</v>
      </c>
      <c r="BQ29" s="19">
        <f t="shared" si="16"/>
        <v>20</v>
      </c>
      <c r="BR29" s="19">
        <f t="shared" si="16"/>
        <v>20</v>
      </c>
      <c r="BS29" s="19">
        <f t="shared" si="16"/>
        <v>20</v>
      </c>
    </row>
    <row r="30" spans="2:71" x14ac:dyDescent="0.4">
      <c r="B30" s="4">
        <f t="shared" si="11"/>
        <v>-0.40099999999999913</v>
      </c>
      <c r="C30" s="2">
        <f t="shared" si="3"/>
        <v>-0.40099999999999913</v>
      </c>
      <c r="E30" s="2">
        <f t="shared" si="4"/>
        <v>4.4700269916738433</v>
      </c>
      <c r="F30" s="2">
        <f t="shared" si="5"/>
        <v>-10.454937922095228</v>
      </c>
      <c r="H30" s="15">
        <f t="shared" si="13"/>
        <v>0.72929012670420923</v>
      </c>
      <c r="J30" s="1">
        <f t="shared" si="7"/>
        <v>0.72929012670420923</v>
      </c>
      <c r="K30" s="1">
        <f t="shared" si="8"/>
        <v>0.57901418125049942</v>
      </c>
      <c r="L30" s="18">
        <f t="shared" si="9"/>
        <v>532.48196724897446</v>
      </c>
      <c r="M30" s="19">
        <f t="shared" si="10"/>
        <v>520.87730205130197</v>
      </c>
      <c r="N30" s="19">
        <f t="shared" si="10"/>
        <v>509.28129304611326</v>
      </c>
      <c r="O30" s="19">
        <f t="shared" si="10"/>
        <v>497.70257706013643</v>
      </c>
      <c r="P30" s="19">
        <f t="shared" si="10"/>
        <v>486.14975226077888</v>
      </c>
      <c r="Q30" s="19">
        <f t="shared" si="10"/>
        <v>474.63135900656749</v>
      </c>
      <c r="R30" s="19">
        <f t="shared" si="10"/>
        <v>463.15586091265783</v>
      </c>
      <c r="S30" s="19">
        <f t="shared" si="10"/>
        <v>451.73162620135582</v>
      </c>
      <c r="T30" s="19">
        <f t="shared" si="10"/>
        <v>440.36690940611305</v>
      </c>
      <c r="U30" s="19">
        <f t="shared" si="10"/>
        <v>429.0698334956266</v>
      </c>
      <c r="V30" s="19">
        <f t="shared" si="10"/>
        <v>417.84837248249676</v>
      </c>
      <c r="W30" s="19">
        <f t="shared" si="10"/>
        <v>406.71033457840412</v>
      </c>
      <c r="X30" s="19">
        <f t="shared" si="10"/>
        <v>395.66334595495579</v>
      </c>
      <c r="Y30" s="19">
        <f t="shared" si="10"/>
        <v>384.71483516625739</v>
      </c>
      <c r="Z30" s="19">
        <f t="shared" si="10"/>
        <v>373.87201828590202</v>
      </c>
      <c r="AA30" s="19">
        <f t="shared" si="10"/>
        <v>363.14188480745111</v>
      </c>
      <c r="AB30" s="19">
        <f t="shared" si="10"/>
        <v>352.53118435364661</v>
      </c>
      <c r="AC30" s="19">
        <f t="shared" si="15"/>
        <v>342.04641423555768</v>
      </c>
      <c r="AD30" s="19">
        <f t="shared" si="15"/>
        <v>331.69380789865119</v>
      </c>
      <c r="AE30" s="19">
        <f t="shared" si="15"/>
        <v>321.47932428842199</v>
      </c>
      <c r="AF30" s="19">
        <f t="shared" si="16"/>
        <v>311.40863816374019</v>
      </c>
      <c r="AG30" s="19">
        <f t="shared" si="16"/>
        <v>301.48713138150475</v>
      </c>
      <c r="AH30" s="19">
        <f t="shared" si="16"/>
        <v>291.71988517156359</v>
      </c>
      <c r="AI30" s="19">
        <f t="shared" si="16"/>
        <v>282.1116734161937</v>
      </c>
      <c r="AJ30" s="19">
        <f t="shared" si="16"/>
        <v>272.66695694376205</v>
      </c>
      <c r="AK30" s="19">
        <f t="shared" si="16"/>
        <v>263.38987884153698</v>
      </c>
      <c r="AL30" s="19">
        <f t="shared" si="16"/>
        <v>254.28426078801968</v>
      </c>
      <c r="AM30" s="19">
        <f t="shared" si="16"/>
        <v>245.35360040063043</v>
      </c>
      <c r="AN30" s="19">
        <f t="shared" si="16"/>
        <v>236.60106959016548</v>
      </c>
      <c r="AO30" s="19">
        <f t="shared" si="16"/>
        <v>228.02951390912645</v>
      </c>
      <c r="AP30" s="19">
        <f t="shared" si="16"/>
        <v>219.64145287687987</v>
      </c>
      <c r="AQ30" s="19">
        <f t="shared" si="16"/>
        <v>211.43908126060612</v>
      </c>
      <c r="AR30" s="19">
        <f t="shared" si="16"/>
        <v>203.42427128721187</v>
      </c>
      <c r="AS30" s="19">
        <f t="shared" si="16"/>
        <v>195.59857575778176</v>
      </c>
      <c r="AT30" s="19">
        <f t="shared" si="16"/>
        <v>187.96323203278837</v>
      </c>
      <c r="AU30" s="19">
        <f t="shared" si="16"/>
        <v>180.51916685315115</v>
      </c>
      <c r="AV30" s="19">
        <f t="shared" si="16"/>
        <v>173.26700195936434</v>
      </c>
      <c r="AW30" s="19">
        <f t="shared" si="16"/>
        <v>166.20706046830719</v>
      </c>
      <c r="AX30" s="19">
        <f t="shared" si="16"/>
        <v>159.33937396501298</v>
      </c>
      <c r="AY30" s="19">
        <f t="shared" si="16"/>
        <v>152.66369026461626</v>
      </c>
      <c r="AZ30" s="19">
        <f t="shared" si="16"/>
        <v>146.17948179793001</v>
      </c>
      <c r="BA30" s="19">
        <f t="shared" si="16"/>
        <v>139.88595457261368</v>
      </c>
      <c r="BB30" s="19">
        <f t="shared" si="16"/>
        <v>133.7820576607032</v>
      </c>
      <c r="BC30" s="19">
        <f t="shared" si="16"/>
        <v>127.86649316236026</v>
      </c>
      <c r="BD30" s="19">
        <f t="shared" si="16"/>
        <v>122.13772659507458</v>
      </c>
      <c r="BE30" s="19">
        <f t="shared" si="16"/>
        <v>116.59399765720889</v>
      </c>
      <c r="BF30" s="19">
        <f t="shared" si="16"/>
        <v>111.23333131470139</v>
      </c>
      <c r="BG30" s="19">
        <f t="shared" si="16"/>
        <v>106.05354915993527</v>
      </c>
      <c r="BH30" s="19">
        <f t="shared" si="16"/>
        <v>101.05228099223385</v>
      </c>
      <c r="BI30" s="19">
        <f t="shared" si="16"/>
        <v>96.226976570130873</v>
      </c>
      <c r="BJ30" s="19">
        <f t="shared" si="16"/>
        <v>91.574917486494186</v>
      </c>
      <c r="BK30" s="19">
        <f t="shared" si="16"/>
        <v>20</v>
      </c>
      <c r="BL30" s="19">
        <f t="shared" si="16"/>
        <v>20</v>
      </c>
      <c r="BM30" s="19">
        <f t="shared" si="16"/>
        <v>20</v>
      </c>
      <c r="BN30" s="19">
        <f t="shared" si="16"/>
        <v>20</v>
      </c>
      <c r="BO30" s="19">
        <f t="shared" si="16"/>
        <v>20</v>
      </c>
      <c r="BP30" s="19">
        <f t="shared" si="16"/>
        <v>20</v>
      </c>
      <c r="BQ30" s="19">
        <f t="shared" si="16"/>
        <v>20</v>
      </c>
      <c r="BR30" s="19">
        <f t="shared" si="16"/>
        <v>20</v>
      </c>
      <c r="BS30" s="19">
        <f t="shared" si="16"/>
        <v>20</v>
      </c>
    </row>
    <row r="31" spans="2:71" x14ac:dyDescent="0.4">
      <c r="B31" s="4">
        <f t="shared" si="11"/>
        <v>-0.30099999999999916</v>
      </c>
      <c r="C31" s="2">
        <f t="shared" si="3"/>
        <v>-0.30099999999999916</v>
      </c>
      <c r="E31" s="2">
        <f t="shared" si="4"/>
        <v>5.2162752373622974</v>
      </c>
      <c r="F31" s="2">
        <f t="shared" si="5"/>
        <v>-9.7086896764067756</v>
      </c>
      <c r="H31" s="15">
        <f t="shared" si="13"/>
        <v>0.78495087195402624</v>
      </c>
      <c r="J31" s="1">
        <f t="shared" si="7"/>
        <v>0.78495087195402624</v>
      </c>
      <c r="K31" s="1">
        <f t="shared" si="8"/>
        <v>0.62320559377415596</v>
      </c>
      <c r="L31" s="18">
        <f t="shared" si="9"/>
        <v>571.5955205245142</v>
      </c>
      <c r="M31" s="19">
        <f t="shared" si="10"/>
        <v>559.13843267523714</v>
      </c>
      <c r="N31" s="19">
        <f t="shared" si="10"/>
        <v>546.69063686053198</v>
      </c>
      <c r="O31" s="19">
        <f t="shared" si="10"/>
        <v>534.26140432669979</v>
      </c>
      <c r="P31" s="19">
        <f t="shared" si="10"/>
        <v>521.85996482099404</v>
      </c>
      <c r="Q31" s="19">
        <f t="shared" si="10"/>
        <v>509.49548603542695</v>
      </c>
      <c r="R31" s="19">
        <f t="shared" si="10"/>
        <v>497.17705328144143</v>
      </c>
      <c r="S31" s="19">
        <f t="shared" si="10"/>
        <v>484.91364947053341</v>
      </c>
      <c r="T31" s="19">
        <f t="shared" si="10"/>
        <v>472.7141354743099</v>
      </c>
      <c r="U31" s="19">
        <f t="shared" si="10"/>
        <v>460.58723093551231</v>
      </c>
      <c r="V31" s="19">
        <f t="shared" si="10"/>
        <v>448.54149559918983</v>
      </c>
      <c r="W31" s="19">
        <f t="shared" si="10"/>
        <v>436.58531123053723</v>
      </c>
      <c r="X31" s="19">
        <f t="shared" si="10"/>
        <v>424.72686418289118</v>
      </c>
      <c r="Y31" s="19">
        <f t="shared" si="10"/>
        <v>412.97412867606005</v>
      </c>
      <c r="Z31" s="19">
        <f t="shared" si="10"/>
        <v>401.33485084154734</v>
      </c>
      <c r="AA31" s="19">
        <f t="shared" si="10"/>
        <v>389.81653358735025</v>
      </c>
      <c r="AB31" s="19">
        <f t="shared" si="10"/>
        <v>378.42642233089487</v>
      </c>
      <c r="AC31" s="19">
        <f t="shared" si="15"/>
        <v>367.17149164433744</v>
      </c>
      <c r="AD31" s="19">
        <f t="shared" si="15"/>
        <v>356.05843285193976</v>
      </c>
      <c r="AE31" s="19">
        <f t="shared" si="15"/>
        <v>345.09364261454914</v>
      </c>
      <c r="AF31" s="19">
        <f t="shared" si="16"/>
        <v>334.28321253141178</v>
      </c>
      <c r="AG31" s="19">
        <f t="shared" si="16"/>
        <v>323.63291978463837</v>
      </c>
      <c r="AH31" s="19">
        <f t="shared" si="16"/>
        <v>313.14821884667782</v>
      </c>
      <c r="AI31" s="19">
        <f t="shared" si="16"/>
        <v>302.83423426613996</v>
      </c>
      <c r="AJ31" s="19">
        <f t="shared" si="16"/>
        <v>292.69575454229647</v>
      </c>
      <c r="AK31" s="19">
        <f t="shared" si="16"/>
        <v>282.73722709359419</v>
      </c>
      <c r="AL31" s="19">
        <f t="shared" si="16"/>
        <v>272.96275432057712</v>
      </c>
      <c r="AM31" s="19">
        <f t="shared" si="16"/>
        <v>263.3760907587469</v>
      </c>
      <c r="AN31" s="19">
        <f t="shared" si="16"/>
        <v>253.98064131214559</v>
      </c>
      <c r="AO31" s="19">
        <f t="shared" si="16"/>
        <v>244.77946055381676</v>
      </c>
      <c r="AP31" s="19">
        <f t="shared" si="16"/>
        <v>235.77525307484956</v>
      </c>
      <c r="AQ31" s="19">
        <f t="shared" si="16"/>
        <v>226.97037485942013</v>
      </c>
      <c r="AR31" s="19">
        <f t="shared" si="16"/>
        <v>218.36683565918034</v>
      </c>
      <c r="AS31" s="19">
        <f t="shared" si="16"/>
        <v>209.96630233648202</v>
      </c>
      <c r="AT31" s="19">
        <f t="shared" si="16"/>
        <v>201.77010314232126</v>
      </c>
      <c r="AU31" s="19">
        <f t="shared" si="16"/>
        <v>193.77923289152903</v>
      </c>
      <c r="AV31" s="19">
        <f t="shared" si="16"/>
        <v>185.99435899465311</v>
      </c>
      <c r="AW31" s="19">
        <f t="shared" si="16"/>
        <v>178.41582830317796</v>
      </c>
      <c r="AX31" s="19">
        <f t="shared" si="16"/>
        <v>171.0436747222208</v>
      </c>
      <c r="AY31" s="19">
        <f t="shared" si="16"/>
        <v>163.87762754263412</v>
      </c>
      <c r="AZ31" s="19">
        <f t="shared" si="16"/>
        <v>156.91712044254675</v>
      </c>
      <c r="BA31" s="19">
        <f t="shared" si="16"/>
        <v>150.16130110677597</v>
      </c>
      <c r="BB31" s="19">
        <f t="shared" si="16"/>
        <v>143.60904141126574</v>
      </c>
      <c r="BC31" s="19">
        <f t="shared" si="16"/>
        <v>137.2589481187249</v>
      </c>
      <c r="BD31" s="19">
        <f t="shared" si="16"/>
        <v>131.10937403096989</v>
      </c>
      <c r="BE31" s="19">
        <f t="shared" si="16"/>
        <v>125.15842954310799</v>
      </c>
      <c r="BF31" s="19">
        <f t="shared" si="16"/>
        <v>119.40399454461514</v>
      </c>
      <c r="BG31" s="19">
        <f t="shared" si="16"/>
        <v>113.84373061257335</v>
      </c>
      <c r="BH31" s="19">
        <f t="shared" si="16"/>
        <v>108.47509344281298</v>
      </c>
      <c r="BI31" s="19">
        <f t="shared" si="16"/>
        <v>103.29534546544801</v>
      </c>
      <c r="BJ31" s="19">
        <f t="shared" si="16"/>
        <v>98.301568592289058</v>
      </c>
      <c r="BK31" s="19">
        <f t="shared" si="16"/>
        <v>20</v>
      </c>
      <c r="BL31" s="19">
        <f t="shared" si="16"/>
        <v>20</v>
      </c>
      <c r="BM31" s="19">
        <f t="shared" si="16"/>
        <v>20</v>
      </c>
      <c r="BN31" s="19">
        <f t="shared" si="16"/>
        <v>20</v>
      </c>
      <c r="BO31" s="19">
        <f t="shared" si="16"/>
        <v>20</v>
      </c>
      <c r="BP31" s="19">
        <f t="shared" si="16"/>
        <v>20</v>
      </c>
      <c r="BQ31" s="19">
        <f t="shared" si="16"/>
        <v>20</v>
      </c>
      <c r="BR31" s="19">
        <f t="shared" si="16"/>
        <v>20</v>
      </c>
      <c r="BS31" s="19">
        <f t="shared" si="16"/>
        <v>20</v>
      </c>
    </row>
    <row r="32" spans="2:71" x14ac:dyDescent="0.4">
      <c r="B32" s="4">
        <f t="shared" si="11"/>
        <v>-0.20099999999999915</v>
      </c>
      <c r="C32" s="2">
        <f t="shared" si="3"/>
        <v>-0.20099999999999915</v>
      </c>
      <c r="E32" s="2">
        <f t="shared" si="4"/>
        <v>5.9625234830507505</v>
      </c>
      <c r="F32" s="2">
        <f t="shared" si="5"/>
        <v>-8.9624414307183216</v>
      </c>
      <c r="H32" s="15">
        <f t="shared" si="13"/>
        <v>0.83690618990967613</v>
      </c>
      <c r="J32" s="1">
        <f t="shared" si="7"/>
        <v>0.83690618990967613</v>
      </c>
      <c r="K32" s="1">
        <f t="shared" si="8"/>
        <v>0.66445511133399149</v>
      </c>
      <c r="L32" s="18">
        <f t="shared" si="9"/>
        <v>608.10522027224795</v>
      </c>
      <c r="M32" s="19">
        <f t="shared" si="10"/>
        <v>594.85245694830849</v>
      </c>
      <c r="N32" s="19">
        <f t="shared" si="10"/>
        <v>581.60957917197607</v>
      </c>
      <c r="O32" s="19">
        <f t="shared" si="10"/>
        <v>568.38645037477113</v>
      </c>
      <c r="P32" s="19">
        <f t="shared" si="10"/>
        <v>555.19288983848514</v>
      </c>
      <c r="Q32" s="19">
        <f t="shared" si="10"/>
        <v>542.03865082599384</v>
      </c>
      <c r="R32" s="19">
        <f t="shared" si="10"/>
        <v>528.93339895768429</v>
      </c>
      <c r="S32" s="19">
        <f t="shared" si="10"/>
        <v>515.88669091337249</v>
      </c>
      <c r="T32" s="19">
        <f t="shared" si="10"/>
        <v>502.9079535378936</v>
      </c>
      <c r="U32" s="19">
        <f t="shared" si="10"/>
        <v>490.00646342646127</v>
      </c>
      <c r="V32" s="19">
        <f t="shared" si="10"/>
        <v>477.19132706340184</v>
      </c>
      <c r="W32" s="19">
        <f t="shared" si="10"/>
        <v>464.47146158502414</v>
      </c>
      <c r="X32" s="19">
        <f t="shared" si="10"/>
        <v>451.85557623417606</v>
      </c>
      <c r="Y32" s="19">
        <f t="shared" si="10"/>
        <v>439.35215457050595</v>
      </c>
      <c r="Z32" s="19">
        <f t="shared" si="10"/>
        <v>426.96943749660142</v>
      </c>
      <c r="AA32" s="19">
        <f t="shared" si="10"/>
        <v>414.71540715605266</v>
      </c>
      <c r="AB32" s="19">
        <f t="shared" si="10"/>
        <v>402.59777175510277</v>
      </c>
      <c r="AC32" s="19">
        <f t="shared" si="15"/>
        <v>390.62395135494035</v>
      </c>
      <c r="AD32" s="19">
        <f t="shared" si="15"/>
        <v>378.80106467687796</v>
      </c>
      <c r="AE32" s="19">
        <f t="shared" si="15"/>
        <v>367.13591695768508</v>
      </c>
      <c r="AF32" s="19">
        <f t="shared" si="16"/>
        <v>355.63498888723484</v>
      </c>
      <c r="AG32" s="19">
        <f t="shared" si="16"/>
        <v>344.30442665540085</v>
      </c>
      <c r="AH32" s="19">
        <f t="shared" si="16"/>
        <v>333.15003312985942</v>
      </c>
      <c r="AI32" s="19">
        <f t="shared" si="16"/>
        <v>322.17726018111904</v>
      </c>
      <c r="AJ32" s="19">
        <f t="shared" si="16"/>
        <v>311.39120216576561</v>
      </c>
      <c r="AK32" s="19">
        <f t="shared" si="16"/>
        <v>300.79659057359754</v>
      </c>
      <c r="AL32" s="19">
        <f t="shared" si="16"/>
        <v>290.39778983907416</v>
      </c>
      <c r="AM32" s="19">
        <f t="shared" si="16"/>
        <v>280.19879431231914</v>
      </c>
      <c r="AN32" s="19">
        <f t="shared" si="16"/>
        <v>270.20322637987726</v>
      </c>
      <c r="AO32" s="19">
        <f t="shared" si="16"/>
        <v>260.41433572049294</v>
      </c>
      <c r="AP32" s="19">
        <f t="shared" si="16"/>
        <v>250.83499967644931</v>
      </c>
      <c r="AQ32" s="19">
        <f t="shared" si="16"/>
        <v>241.4677247164378</v>
      </c>
      <c r="AR32" s="19">
        <f t="shared" si="16"/>
        <v>232.31464896160713</v>
      </c>
      <c r="AS32" s="19">
        <f t="shared" si="16"/>
        <v>223.37754574233037</v>
      </c>
      <c r="AT32" s="19">
        <f t="shared" si="16"/>
        <v>214.65782814939553</v>
      </c>
      <c r="AU32" s="19">
        <f t="shared" si="16"/>
        <v>206.15655453975296</v>
      </c>
      <c r="AV32" s="19">
        <f t="shared" si="16"/>
        <v>197.87443495367341</v>
      </c>
      <c r="AW32" s="19">
        <f t="shared" si="16"/>
        <v>189.81183839719495</v>
      </c>
      <c r="AX32" s="19">
        <f t="shared" si="16"/>
        <v>181.96880094106683</v>
      </c>
      <c r="AY32" s="19">
        <f t="shared" si="16"/>
        <v>174.34503458505148</v>
      </c>
      <c r="AZ32" s="19">
        <f t="shared" si="16"/>
        <v>166.93993683442338</v>
      </c>
      <c r="BA32" s="19">
        <f t="shared" si="16"/>
        <v>159.75260093380513</v>
      </c>
      <c r="BB32" s="19">
        <f t="shared" si="16"/>
        <v>152.78182670211953</v>
      </c>
      <c r="BC32" s="19">
        <f t="shared" si="16"/>
        <v>146.02613191139335</v>
      </c>
      <c r="BD32" s="19">
        <f t="shared" si="16"/>
        <v>139.4837641514375</v>
      </c>
      <c r="BE32" s="19">
        <f t="shared" si="16"/>
        <v>133.15271312203396</v>
      </c>
      <c r="BF32" s="19">
        <f t="shared" si="16"/>
        <v>127.03072329417499</v>
      </c>
      <c r="BG32" s="19">
        <f t="shared" si="16"/>
        <v>121.11530688212301</v>
      </c>
      <c r="BH32" s="19">
        <f t="shared" si="16"/>
        <v>115.40375706857107</v>
      </c>
      <c r="BI32" s="19">
        <f t="shared" si="16"/>
        <v>109.89316142597423</v>
      </c>
      <c r="BJ32" s="19">
        <f t="shared" si="16"/>
        <v>104.58041547818205</v>
      </c>
      <c r="BK32" s="19">
        <f t="shared" si="16"/>
        <v>20</v>
      </c>
      <c r="BL32" s="19">
        <f t="shared" si="16"/>
        <v>20</v>
      </c>
      <c r="BM32" s="19">
        <f t="shared" si="16"/>
        <v>20</v>
      </c>
      <c r="BN32" s="19">
        <f t="shared" si="16"/>
        <v>20</v>
      </c>
      <c r="BO32" s="19">
        <f t="shared" si="16"/>
        <v>20</v>
      </c>
      <c r="BP32" s="19">
        <f t="shared" si="16"/>
        <v>20</v>
      </c>
      <c r="BQ32" s="19">
        <f t="shared" si="16"/>
        <v>20</v>
      </c>
      <c r="BR32" s="19">
        <f t="shared" si="16"/>
        <v>20</v>
      </c>
      <c r="BS32" s="19">
        <f t="shared" si="16"/>
        <v>20</v>
      </c>
    </row>
    <row r="33" spans="2:71" x14ac:dyDescent="0.4">
      <c r="B33" s="4">
        <f t="shared" si="11"/>
        <v>-0.10099999999999915</v>
      </c>
      <c r="C33" s="2">
        <f t="shared" si="3"/>
        <v>-0.10099999999999915</v>
      </c>
      <c r="E33" s="2">
        <f t="shared" si="4"/>
        <v>6.7087717287392046</v>
      </c>
      <c r="F33" s="2">
        <f t="shared" si="5"/>
        <v>-8.2161931850298675</v>
      </c>
      <c r="H33" s="15">
        <f t="shared" si="13"/>
        <v>0.88581173034555238</v>
      </c>
      <c r="J33" s="1">
        <f t="shared" si="7"/>
        <v>0.88581173034555238</v>
      </c>
      <c r="K33" s="1">
        <f t="shared" si="8"/>
        <v>0.70328328193059841</v>
      </c>
      <c r="L33" s="18">
        <f t="shared" si="9"/>
        <v>642.47180039478064</v>
      </c>
      <c r="M33" s="19">
        <f t="shared" si="10"/>
        <v>628.47006775199009</v>
      </c>
      <c r="N33" s="19">
        <f t="shared" si="10"/>
        <v>614.47877933062239</v>
      </c>
      <c r="O33" s="19">
        <f t="shared" si="10"/>
        <v>600.50835598614117</v>
      </c>
      <c r="P33" s="19">
        <f t="shared" si="10"/>
        <v>586.56917192919411</v>
      </c>
      <c r="Q33" s="19">
        <f t="shared" si="10"/>
        <v>572.67153162050715</v>
      </c>
      <c r="R33" s="19">
        <f t="shared" si="10"/>
        <v>558.82564692527239</v>
      </c>
      <c r="S33" s="19">
        <f t="shared" si="10"/>
        <v>545.04161461142155</v>
      </c>
      <c r="T33" s="19">
        <f t="shared" si="10"/>
        <v>531.32939427438532</v>
      </c>
      <c r="U33" s="19">
        <f t="shared" si="10"/>
        <v>517.69878676873611</v>
      </c>
      <c r="V33" s="19">
        <f t="shared" si="10"/>
        <v>504.15941322447787</v>
      </c>
      <c r="W33" s="19">
        <f t="shared" si="10"/>
        <v>490.72069472274541</v>
      </c>
      <c r="X33" s="19">
        <f t="shared" si="10"/>
        <v>477.39183270228006</v>
      </c>
      <c r="Y33" s="19">
        <f t="shared" si="10"/>
        <v>464.18179016431787</v>
      </c>
      <c r="Z33" s="19">
        <f t="shared" si="10"/>
        <v>451.09927373946471</v>
      </c>
      <c r="AA33" s="19">
        <f t="shared" si="10"/>
        <v>438.1527166757711</v>
      </c>
      <c r="AB33" s="19">
        <f t="shared" si="10"/>
        <v>425.35026280259052</v>
      </c>
      <c r="AC33" s="19">
        <f t="shared" si="15"/>
        <v>412.69975151993447</v>
      </c>
      <c r="AD33" s="19">
        <f t="shared" si="15"/>
        <v>400.20870385795655</v>
      </c>
      <c r="AE33" s="19">
        <f t="shared" si="15"/>
        <v>387.88430964593908</v>
      </c>
      <c r="AF33" s="19">
        <f t="shared" si="16"/>
        <v>375.73341582475962</v>
      </c>
      <c r="AG33" s="19">
        <f t="shared" si="16"/>
        <v>363.76251593129638</v>
      </c>
      <c r="AH33" s="19">
        <f t="shared" si="16"/>
        <v>351.97774077765092</v>
      </c>
      <c r="AI33" s="19">
        <f t="shared" si="16"/>
        <v>340.38485034243274</v>
      </c>
      <c r="AJ33" s="19">
        <f t="shared" si="16"/>
        <v>328.98922688571542</v>
      </c>
      <c r="AK33" s="19">
        <f t="shared" si="16"/>
        <v>317.79586929365882</v>
      </c>
      <c r="AL33" s="19">
        <f t="shared" si="16"/>
        <v>306.8093886532447</v>
      </c>
      <c r="AM33" s="19">
        <f t="shared" si="16"/>
        <v>296.03400505209913</v>
      </c>
      <c r="AN33" s="19">
        <f t="shared" si="16"/>
        <v>285.473545593045</v>
      </c>
      <c r="AO33" s="19">
        <f t="shared" si="16"/>
        <v>275.13144360782167</v>
      </c>
      <c r="AP33" s="19">
        <f t="shared" si="16"/>
        <v>265.01073904940989</v>
      </c>
      <c r="AQ33" s="19">
        <f t="shared" si="16"/>
        <v>255.11408003757441</v>
      </c>
      <c r="AR33" s="19">
        <f t="shared" si="16"/>
        <v>245.44372552767044</v>
      </c>
      <c r="AS33" s="19">
        <f t="shared" si="16"/>
        <v>236.00154906841865</v>
      </c>
      <c r="AT33" s="19">
        <f t="shared" si="16"/>
        <v>226.78904361030271</v>
      </c>
      <c r="AU33" s="19">
        <f t="shared" si="16"/>
        <v>217.80732732246943</v>
      </c>
      <c r="AV33" s="19">
        <f t="shared" si="16"/>
        <v>209.05715037254754</v>
      </c>
      <c r="AW33" s="19">
        <f t="shared" si="16"/>
        <v>200.53890262065613</v>
      </c>
      <c r="AX33" s="19">
        <f t="shared" si="16"/>
        <v>192.25262217605413</v>
      </c>
      <c r="AY33" s="19">
        <f t="shared" si="16"/>
        <v>184.19800476240081</v>
      </c>
      <c r="AZ33" s="19">
        <f t="shared" si="16"/>
        <v>176.37441383546317</v>
      </c>
      <c r="BA33" s="19">
        <f t="shared" ref="AF33:BS39" si="17">IF((1-ERF(BA$10/SQRT(4*$F$4/($E$4*$C$4)*2*$D$4/$B$4)))*$L33&lt;20,20,(1-ERF(BA$10/SQRT(4*$F$4/($E$4*$C$4)*2*$D$4/$B$4)))*$L33)</f>
        <v>168.78089139530894</v>
      </c>
      <c r="BB33" s="19">
        <f t="shared" si="17"/>
        <v>161.4161694335873</v>
      </c>
      <c r="BC33" s="19">
        <f t="shared" si="17"/>
        <v>154.27868195539673</v>
      </c>
      <c r="BD33" s="19">
        <f t="shared" si="17"/>
        <v>147.366577514488</v>
      </c>
      <c r="BE33" s="19">
        <f t="shared" si="17"/>
        <v>140.67773220013416</v>
      </c>
      <c r="BF33" s="19">
        <f t="shared" si="17"/>
        <v>134.20976301390979</v>
      </c>
      <c r="BG33" s="19">
        <f t="shared" si="17"/>
        <v>127.96004157485621</v>
      </c>
      <c r="BH33" s="19">
        <f t="shared" si="17"/>
        <v>121.92570809205144</v>
      </c>
      <c r="BI33" s="19">
        <f t="shared" si="17"/>
        <v>116.10368554443741</v>
      </c>
      <c r="BJ33" s="19">
        <f t="shared" si="17"/>
        <v>110.49069400887718</v>
      </c>
      <c r="BK33" s="19">
        <f t="shared" si="17"/>
        <v>20</v>
      </c>
      <c r="BL33" s="19">
        <f t="shared" si="17"/>
        <v>20</v>
      </c>
      <c r="BM33" s="19">
        <f t="shared" si="17"/>
        <v>20</v>
      </c>
      <c r="BN33" s="19">
        <f t="shared" si="17"/>
        <v>20</v>
      </c>
      <c r="BO33" s="19">
        <f t="shared" si="17"/>
        <v>20</v>
      </c>
      <c r="BP33" s="19">
        <f t="shared" si="17"/>
        <v>20</v>
      </c>
      <c r="BQ33" s="19">
        <f t="shared" si="17"/>
        <v>20</v>
      </c>
      <c r="BR33" s="19">
        <f t="shared" si="17"/>
        <v>20</v>
      </c>
      <c r="BS33" s="19">
        <f t="shared" si="17"/>
        <v>20</v>
      </c>
    </row>
    <row r="34" spans="2:71" x14ac:dyDescent="0.4">
      <c r="B34" s="4">
        <f t="shared" si="11"/>
        <v>-9.9999999999914047E-4</v>
      </c>
      <c r="C34" s="2">
        <f t="shared" si="3"/>
        <v>-9.9999999999914047E-4</v>
      </c>
      <c r="E34" s="2">
        <f t="shared" si="4"/>
        <v>7.4550199744276577</v>
      </c>
      <c r="F34" s="2">
        <f t="shared" si="5"/>
        <v>-7.4699449393414143</v>
      </c>
      <c r="H34" s="15">
        <f t="shared" si="13"/>
        <v>0.93214966886872463</v>
      </c>
      <c r="J34" s="1">
        <f t="shared" si="7"/>
        <v>0.93214966886872463</v>
      </c>
      <c r="K34" s="1">
        <f t="shared" si="8"/>
        <v>0.7400729251087963</v>
      </c>
      <c r="L34" s="18">
        <f t="shared" si="9"/>
        <v>675.0340921673785</v>
      </c>
      <c r="M34" s="19">
        <f t="shared" si="10"/>
        <v>660.32271202977756</v>
      </c>
      <c r="N34" s="19">
        <f t="shared" si="10"/>
        <v>645.62230545634281</v>
      </c>
      <c r="O34" s="19">
        <f t="shared" si="10"/>
        <v>630.94382146102816</v>
      </c>
      <c r="P34" s="19">
        <f t="shared" si="10"/>
        <v>616.29816004887982</v>
      </c>
      <c r="Q34" s="19">
        <f t="shared" si="10"/>
        <v>601.69614793989899</v>
      </c>
      <c r="R34" s="19">
        <f t="shared" si="10"/>
        <v>587.14851456554891</v>
      </c>
      <c r="S34" s="19">
        <f t="shared" si="10"/>
        <v>572.66586842657648</v>
      </c>
      <c r="T34" s="19">
        <f t="shared" si="10"/>
        <v>558.2586738989371</v>
      </c>
      <c r="U34" s="19">
        <f t="shared" si="10"/>
        <v>543.93722857229091</v>
      </c>
      <c r="V34" s="19">
        <f t="shared" si="10"/>
        <v>529.71164120277922</v>
      </c>
      <c r="W34" s="19">
        <f t="shared" si="10"/>
        <v>515.5918103586306</v>
      </c>
      <c r="X34" s="19">
        <f t="shared" si="10"/>
        <v>501.58740383358094</v>
      </c>
      <c r="Y34" s="19">
        <f t="shared" si="10"/>
        <v>487.70783889917237</v>
      </c>
      <c r="Z34" s="19">
        <f t="shared" si="10"/>
        <v>473.96226346272664</v>
      </c>
      <c r="AA34" s="19">
        <f t="shared" si="10"/>
        <v>460.35953819320741</v>
      </c>
      <c r="AB34" s="19">
        <f t="shared" si="10"/>
        <v>446.90821967232154</v>
      </c>
      <c r="AC34" s="19">
        <f t="shared" si="15"/>
        <v>433.61654462309201</v>
      </c>
      <c r="AD34" s="19">
        <f t="shared" si="15"/>
        <v>420.49241526279701</v>
      </c>
      <c r="AE34" s="19">
        <f t="shared" si="15"/>
        <v>407.54338582164473</v>
      </c>
      <c r="AF34" s="19">
        <f t="shared" si="17"/>
        <v>394.77665026288241</v>
      </c>
      <c r="AG34" s="19">
        <f t="shared" si="17"/>
        <v>382.19903123424166</v>
      </c>
      <c r="AH34" s="19">
        <f t="shared" si="17"/>
        <v>369.81697027475741</v>
      </c>
      <c r="AI34" s="19">
        <f t="shared" si="17"/>
        <v>357.63651929508052</v>
      </c>
      <c r="AJ34" s="19">
        <f t="shared" si="17"/>
        <v>345.66333334347968</v>
      </c>
      <c r="AK34" s="19">
        <f t="shared" si="17"/>
        <v>333.9026646638336</v>
      </c>
      <c r="AL34" s="19">
        <f t="shared" si="17"/>
        <v>322.35935804608107</v>
      </c>
      <c r="AM34" s="19">
        <f t="shared" si="17"/>
        <v>311.03784746385003</v>
      </c>
      <c r="AN34" s="19">
        <f t="shared" si="17"/>
        <v>299.94215398838128</v>
      </c>
      <c r="AO34" s="19">
        <f t="shared" si="17"/>
        <v>289.07588496239777</v>
      </c>
      <c r="AP34" s="19">
        <f t="shared" si="17"/>
        <v>278.44223441231321</v>
      </c>
      <c r="AQ34" s="19">
        <f t="shared" si="17"/>
        <v>268.04398467210763</v>
      </c>
      <c r="AR34" s="19">
        <f t="shared" si="17"/>
        <v>257.88350918739593</v>
      </c>
      <c r="AS34" s="19">
        <f t="shared" si="17"/>
        <v>247.9627764636582</v>
      </c>
      <c r="AT34" s="19">
        <f t="shared" si="17"/>
        <v>238.2833551183399</v>
      </c>
      <c r="AU34" s="19">
        <f t="shared" si="17"/>
        <v>228.84641999256942</v>
      </c>
      <c r="AV34" s="19">
        <f t="shared" si="17"/>
        <v>219.65275927459712</v>
      </c>
      <c r="AW34" s="19">
        <f t="shared" si="17"/>
        <v>210.70278258375785</v>
      </c>
      <c r="AX34" s="19">
        <f t="shared" si="17"/>
        <v>201.99652996079581</v>
      </c>
      <c r="AY34" s="19">
        <f t="shared" si="17"/>
        <v>193.53368170778288</v>
      </c>
      <c r="AZ34" s="19">
        <f t="shared" si="17"/>
        <v>185.31356901862026</v>
      </c>
      <c r="BA34" s="19">
        <f t="shared" si="17"/>
        <v>177.3351853392239</v>
      </c>
      <c r="BB34" s="19">
        <f t="shared" si="17"/>
        <v>169.59719839498584</v>
      </c>
      <c r="BC34" s="19">
        <f t="shared" si="17"/>
        <v>162.09796282194458</v>
      </c>
      <c r="BD34" s="19">
        <f t="shared" si="17"/>
        <v>154.83553333730748</v>
      </c>
      <c r="BE34" s="19">
        <f t="shared" si="17"/>
        <v>147.80767838453227</v>
      </c>
      <c r="BF34" s="19">
        <f t="shared" si="17"/>
        <v>141.01189418807928</v>
      </c>
      <c r="BG34" s="19">
        <f t="shared" si="17"/>
        <v>134.44541915319337</v>
      </c>
      <c r="BH34" s="19">
        <f t="shared" si="17"/>
        <v>128.10524854664322</v>
      </c>
      <c r="BI34" s="19">
        <f t="shared" si="17"/>
        <v>121.98814939522254</v>
      </c>
      <c r="BJ34" s="19">
        <f t="shared" si="17"/>
        <v>116.0906755399936</v>
      </c>
      <c r="BK34" s="19">
        <f t="shared" si="17"/>
        <v>20</v>
      </c>
      <c r="BL34" s="19">
        <f t="shared" si="17"/>
        <v>20</v>
      </c>
      <c r="BM34" s="19">
        <f t="shared" si="17"/>
        <v>20</v>
      </c>
      <c r="BN34" s="19">
        <f t="shared" si="17"/>
        <v>20</v>
      </c>
      <c r="BO34" s="19">
        <f t="shared" si="17"/>
        <v>20</v>
      </c>
      <c r="BP34" s="19">
        <f t="shared" si="17"/>
        <v>20</v>
      </c>
      <c r="BQ34" s="19">
        <f t="shared" si="17"/>
        <v>20</v>
      </c>
      <c r="BR34" s="19">
        <f t="shared" si="17"/>
        <v>20</v>
      </c>
      <c r="BS34" s="19">
        <f t="shared" si="17"/>
        <v>20</v>
      </c>
    </row>
    <row r="35" spans="2:71" x14ac:dyDescent="0.4">
      <c r="B35" s="4">
        <f t="shared" si="11"/>
        <v>9.9000000000000865E-2</v>
      </c>
      <c r="C35" s="2">
        <f t="shared" si="3"/>
        <v>9.9000000000000865E-2</v>
      </c>
      <c r="E35" s="2">
        <f t="shared" si="4"/>
        <v>8.2012682201161109</v>
      </c>
      <c r="F35" s="2">
        <f t="shared" si="5"/>
        <v>-6.7236966936529603</v>
      </c>
      <c r="H35" s="15">
        <f t="shared" si="13"/>
        <v>0.97628693509690045</v>
      </c>
      <c r="J35" s="1">
        <f t="shared" si="7"/>
        <v>0.97628693509690045</v>
      </c>
      <c r="K35" s="1">
        <f t="shared" si="8"/>
        <v>0.7751153617632387</v>
      </c>
      <c r="L35" s="18">
        <f t="shared" si="9"/>
        <v>706.04994196069606</v>
      </c>
      <c r="M35" s="19">
        <f t="shared" si="10"/>
        <v>690.66261676803094</v>
      </c>
      <c r="N35" s="19">
        <f t="shared" si="10"/>
        <v>675.28676934283362</v>
      </c>
      <c r="O35" s="19">
        <f t="shared" si="10"/>
        <v>659.93385177434845</v>
      </c>
      <c r="P35" s="19">
        <f t="shared" si="10"/>
        <v>644.61526489109622</v>
      </c>
      <c r="Q35" s="19">
        <f t="shared" si="10"/>
        <v>629.34233286931783</v>
      </c>
      <c r="R35" s="19">
        <f t="shared" si="10"/>
        <v>614.1262781265915</v>
      </c>
      <c r="S35" s="19">
        <f t="shared" si="10"/>
        <v>598.97819659336528</v>
      </c>
      <c r="T35" s="19">
        <f t="shared" si="10"/>
        <v>583.90903345318134</v>
      </c>
      <c r="U35" s="19">
        <f t="shared" si="10"/>
        <v>568.92955943994195</v>
      </c>
      <c r="V35" s="19">
        <f t="shared" si="10"/>
        <v>554.05034777768117</v>
      </c>
      <c r="W35" s="19">
        <f t="shared" si="10"/>
        <v>539.28175184499753</v>
      </c>
      <c r="X35" s="19">
        <f t="shared" si="10"/>
        <v>524.6338836425814</v>
      </c>
      <c r="Y35" s="19">
        <f t="shared" si="10"/>
        <v>510.11659313816494</v>
      </c>
      <c r="Z35" s="19">
        <f t="shared" si="10"/>
        <v>495.73944855875834</v>
      </c>
      <c r="AA35" s="19">
        <f t="shared" si="10"/>
        <v>481.51171769524825</v>
      </c>
      <c r="AB35" s="19">
        <f t="shared" si="10"/>
        <v>467.44235027934093</v>
      </c>
      <c r="AC35" s="19">
        <f t="shared" si="15"/>
        <v>453.53996148748416</v>
      </c>
      <c r="AD35" s="19">
        <f t="shared" si="15"/>
        <v>439.8128166208167</v>
      </c>
      <c r="AE35" s="19">
        <f t="shared" si="15"/>
        <v>426.26881700441521</v>
      </c>
      <c r="AF35" s="19">
        <f t="shared" si="17"/>
        <v>412.91548714317821</v>
      </c>
      <c r="AG35" s="19">
        <f t="shared" si="17"/>
        <v>399.75996316562237</v>
      </c>
      <c r="AH35" s="19">
        <f t="shared" si="17"/>
        <v>386.8089825807337</v>
      </c>
      <c r="AI35" s="19">
        <f t="shared" si="17"/>
        <v>374.06887536682501</v>
      </c>
      <c r="AJ35" s="19">
        <f t="shared" si="17"/>
        <v>361.54555640515656</v>
      </c>
      <c r="AK35" s="19">
        <f t="shared" si="17"/>
        <v>349.24451926491059</v>
      </c>
      <c r="AL35" s="19">
        <f t="shared" si="17"/>
        <v>337.17083134000831</v>
      </c>
      <c r="AM35" s="19">
        <f t="shared" si="17"/>
        <v>325.32913033224708</v>
      </c>
      <c r="AN35" s="19">
        <f t="shared" si="17"/>
        <v>313.72362206937566</v>
      </c>
      <c r="AO35" s="19">
        <f t="shared" si="17"/>
        <v>302.35807964100508</v>
      </c>
      <c r="AP35" s="19">
        <f t="shared" si="17"/>
        <v>291.23584382975679</v>
      </c>
      <c r="AQ35" s="19">
        <f t="shared" si="17"/>
        <v>280.35982480975065</v>
      </c>
      <c r="AR35" s="19">
        <f t="shared" si="17"/>
        <v>269.73250507951252</v>
      </c>
      <c r="AS35" s="19">
        <f t="shared" si="17"/>
        <v>259.35594359161388</v>
      </c>
      <c r="AT35" s="19">
        <f t="shared" si="17"/>
        <v>249.23178103690171</v>
      </c>
      <c r="AU35" s="19">
        <f t="shared" si="17"/>
        <v>239.36124623703122</v>
      </c>
      <c r="AV35" s="19">
        <f t="shared" si="17"/>
        <v>229.74516359520644</v>
      </c>
      <c r="AW35" s="19">
        <f t="shared" si="17"/>
        <v>220.38396155157724</v>
      </c>
      <c r="AX35" s="19">
        <f t="shared" si="17"/>
        <v>211.27768198664333</v>
      </c>
      <c r="AY35" s="19">
        <f t="shared" si="17"/>
        <v>202.4259905132883</v>
      </c>
      <c r="AZ35" s="19">
        <f t="shared" si="17"/>
        <v>193.82818759572163</v>
      </c>
      <c r="BA35" s="19">
        <f t="shared" si="17"/>
        <v>185.48322043163176</v>
      </c>
      <c r="BB35" s="19">
        <f t="shared" si="17"/>
        <v>177.38969553227423</v>
      </c>
      <c r="BC35" s="19">
        <f t="shared" si="17"/>
        <v>169.54589193400724</v>
      </c>
      <c r="BD35" s="19">
        <f t="shared" si="17"/>
        <v>161.94977497396155</v>
      </c>
      <c r="BE35" s="19">
        <f t="shared" si="17"/>
        <v>154.59901056207349</v>
      </c>
      <c r="BF35" s="19">
        <f t="shared" si="17"/>
        <v>147.49097988161222</v>
      </c>
      <c r="BG35" s="19">
        <f t="shared" si="17"/>
        <v>140.62279445058962</v>
      </c>
      <c r="BH35" s="19">
        <f t="shared" si="17"/>
        <v>133.99131147703682</v>
      </c>
      <c r="BI35" s="19">
        <f t="shared" si="17"/>
        <v>127.5931494420481</v>
      </c>
      <c r="BJ35" s="19">
        <f t="shared" si="17"/>
        <v>121.42470384572309</v>
      </c>
      <c r="BK35" s="19">
        <f t="shared" si="17"/>
        <v>20</v>
      </c>
      <c r="BL35" s="19">
        <f t="shared" si="17"/>
        <v>20</v>
      </c>
      <c r="BM35" s="19">
        <f t="shared" si="17"/>
        <v>20</v>
      </c>
      <c r="BN35" s="19">
        <f t="shared" si="17"/>
        <v>20</v>
      </c>
      <c r="BO35" s="19">
        <f t="shared" si="17"/>
        <v>20</v>
      </c>
      <c r="BP35" s="19">
        <f t="shared" si="17"/>
        <v>20</v>
      </c>
      <c r="BQ35" s="19">
        <f t="shared" si="17"/>
        <v>20</v>
      </c>
      <c r="BR35" s="19">
        <f t="shared" si="17"/>
        <v>20</v>
      </c>
      <c r="BS35" s="19">
        <f t="shared" si="17"/>
        <v>20</v>
      </c>
    </row>
    <row r="36" spans="2:71" x14ac:dyDescent="0.4">
      <c r="B36" s="4">
        <f t="shared" si="11"/>
        <v>0.19900000000000087</v>
      </c>
      <c r="C36" s="2">
        <f t="shared" si="3"/>
        <v>0.19900000000000087</v>
      </c>
      <c r="E36" s="2">
        <f t="shared" si="4"/>
        <v>8.9475164658045649</v>
      </c>
      <c r="F36" s="2">
        <f t="shared" si="5"/>
        <v>-5.9774484479645071</v>
      </c>
      <c r="H36" s="15">
        <f t="shared" si="13"/>
        <v>1.0185104075275686</v>
      </c>
      <c r="J36" s="1">
        <f t="shared" si="7"/>
        <v>1.0185104075275686</v>
      </c>
      <c r="K36" s="1">
        <f t="shared" si="8"/>
        <v>0.80863835682897633</v>
      </c>
      <c r="L36" s="18">
        <f t="shared" si="9"/>
        <v>735.72094314803019</v>
      </c>
      <c r="M36" s="19">
        <f t="shared" si="10"/>
        <v>719.68698190750479</v>
      </c>
      <c r="N36" s="19">
        <f t="shared" si="10"/>
        <v>703.66498077547135</v>
      </c>
      <c r="O36" s="19">
        <f t="shared" si="10"/>
        <v>687.66687310309851</v>
      </c>
      <c r="P36" s="19">
        <f t="shared" si="10"/>
        <v>671.70453882665322</v>
      </c>
      <c r="Q36" s="19">
        <f t="shared" si="10"/>
        <v>655.7897780088922</v>
      </c>
      <c r="R36" s="19">
        <f t="shared" si="10"/>
        <v>639.93428467760896</v>
      </c>
      <c r="S36" s="19">
        <f t="shared" si="10"/>
        <v>624.14962105797963</v>
      </c>
      <c r="T36" s="19">
        <f t="shared" si="10"/>
        <v>608.44719229329473</v>
      </c>
      <c r="U36" s="19">
        <f t="shared" si="10"/>
        <v>592.83822174614431</v>
      </c>
      <c r="V36" s="19">
        <f t="shared" si="10"/>
        <v>577.33372696910612</v>
      </c>
      <c r="W36" s="19">
        <f t="shared" si="10"/>
        <v>561.94449643055157</v>
      </c>
      <c r="X36" s="19">
        <f t="shared" si="10"/>
        <v>546.68106707729271</v>
      </c>
      <c r="Y36" s="19">
        <f t="shared" si="10"/>
        <v>531.55370281152557</v>
      </c>
      <c r="Z36" s="19">
        <f t="shared" si="10"/>
        <v>516.57237395486879</v>
      </c>
      <c r="AA36" s="19">
        <f t="shared" si="10"/>
        <v>501.74673776730759</v>
      </c>
      <c r="AB36" s="19">
        <f t="shared" si="10"/>
        <v>487.0861200835464</v>
      </c>
      <c r="AC36" s="19">
        <f t="shared" si="15"/>
        <v>472.59949812370093</v>
      </c>
      <c r="AD36" s="19">
        <f t="shared" si="15"/>
        <v>458.29548452943823</v>
      </c>
      <c r="AE36" s="19">
        <f t="shared" si="15"/>
        <v>444.18231267065465</v>
      </c>
      <c r="AF36" s="19">
        <f t="shared" si="17"/>
        <v>430.26782326159957</v>
      </c>
      <c r="AG36" s="19">
        <f t="shared" si="17"/>
        <v>416.55945231903428</v>
      </c>
      <c r="AH36" s="19">
        <f t="shared" si="17"/>
        <v>403.06422048862572</v>
      </c>
      <c r="AI36" s="19">
        <f t="shared" si="17"/>
        <v>389.78872375932252</v>
      </c>
      <c r="AJ36" s="19">
        <f t="shared" si="17"/>
        <v>376.73912557900678</v>
      </c>
      <c r="AK36" s="19">
        <f t="shared" si="17"/>
        <v>363.92115037828864</v>
      </c>
      <c r="AL36" s="19">
        <f t="shared" si="17"/>
        <v>351.34007850295296</v>
      </c>
      <c r="AM36" s="19">
        <f t="shared" si="17"/>
        <v>339.00074254930439</v>
      </c>
      <c r="AN36" s="19">
        <f t="shared" si="17"/>
        <v>326.90752509054948</v>
      </c>
      <c r="AO36" s="19">
        <f t="shared" si="17"/>
        <v>315.06435777639473</v>
      </c>
      <c r="AP36" s="19">
        <f t="shared" si="17"/>
        <v>303.47472178231385</v>
      </c>
      <c r="AQ36" s="19">
        <f t="shared" si="17"/>
        <v>292.14164957941256</v>
      </c>
      <c r="AR36" s="19">
        <f t="shared" si="17"/>
        <v>281.06772799058859</v>
      </c>
      <c r="AS36" s="19">
        <f t="shared" si="17"/>
        <v>270.25510249371507</v>
      </c>
      <c r="AT36" s="19">
        <f t="shared" si="17"/>
        <v>259.70548272793445</v>
      </c>
      <c r="AU36" s="19">
        <f t="shared" si="17"/>
        <v>249.42014915483091</v>
      </c>
      <c r="AV36" s="19">
        <f t="shared" si="17"/>
        <v>239.39996082228009</v>
      </c>
      <c r="AW36" s="19">
        <f t="shared" si="17"/>
        <v>229.64536417517559</v>
      </c>
      <c r="AX36" s="19">
        <f t="shared" si="17"/>
        <v>220.1564028540007</v>
      </c>
      <c r="AY36" s="19">
        <f t="shared" si="17"/>
        <v>210.93272841937454</v>
      </c>
      <c r="AZ36" s="19">
        <f t="shared" si="17"/>
        <v>201.97361193825577</v>
      </c>
      <c r="BA36" s="19">
        <f t="shared" si="17"/>
        <v>193.27795636543044</v>
      </c>
      <c r="BB36" s="19">
        <f t="shared" si="17"/>
        <v>184.84430965226511</v>
      </c>
      <c r="BC36" s="19">
        <f t="shared" si="17"/>
        <v>176.67087851344328</v>
      </c>
      <c r="BD36" s="19">
        <f t="shared" si="17"/>
        <v>168.75554278154306</v>
      </c>
      <c r="BE36" s="19">
        <f t="shared" si="17"/>
        <v>161.09587027883742</v>
      </c>
      <c r="BF36" s="19">
        <f t="shared" si="17"/>
        <v>153.68913213559543</v>
      </c>
      <c r="BG36" s="19">
        <f t="shared" si="17"/>
        <v>146.5323184844319</v>
      </c>
      <c r="BH36" s="19">
        <f t="shared" si="17"/>
        <v>139.62215446087342</v>
      </c>
      <c r="BI36" s="19">
        <f t="shared" si="17"/>
        <v>132.95511644126279</v>
      </c>
      <c r="BJ36" s="19">
        <f t="shared" si="17"/>
        <v>126.52744845040816</v>
      </c>
      <c r="BK36" s="19">
        <f t="shared" si="17"/>
        <v>20</v>
      </c>
      <c r="BL36" s="19">
        <f t="shared" si="17"/>
        <v>20</v>
      </c>
      <c r="BM36" s="19">
        <f t="shared" si="17"/>
        <v>20</v>
      </c>
      <c r="BN36" s="19">
        <f t="shared" si="17"/>
        <v>20</v>
      </c>
      <c r="BO36" s="19">
        <f t="shared" si="17"/>
        <v>20</v>
      </c>
      <c r="BP36" s="19">
        <f t="shared" si="17"/>
        <v>20</v>
      </c>
      <c r="BQ36" s="19">
        <f t="shared" si="17"/>
        <v>20</v>
      </c>
      <c r="BR36" s="19">
        <f t="shared" si="17"/>
        <v>20</v>
      </c>
      <c r="BS36" s="19">
        <f t="shared" si="17"/>
        <v>20</v>
      </c>
    </row>
    <row r="37" spans="2:71" x14ac:dyDescent="0.4">
      <c r="B37" s="4">
        <f t="shared" si="11"/>
        <v>0.29900000000000088</v>
      </c>
      <c r="C37" s="2">
        <f t="shared" si="3"/>
        <v>0.29900000000000088</v>
      </c>
      <c r="E37" s="2">
        <f t="shared" si="4"/>
        <v>9.693764711493019</v>
      </c>
      <c r="F37" s="2">
        <f t="shared" si="5"/>
        <v>-5.231200202276054</v>
      </c>
      <c r="H37" s="15">
        <f t="shared" si="13"/>
        <v>1.0590490941771162</v>
      </c>
      <c r="J37" s="1">
        <f t="shared" si="7"/>
        <v>1.0590490941771162</v>
      </c>
      <c r="K37" s="1">
        <f t="shared" si="8"/>
        <v>0.84082372942607231</v>
      </c>
      <c r="L37" s="18">
        <f t="shared" si="9"/>
        <v>764.20802273833988</v>
      </c>
      <c r="M37" s="19">
        <f t="shared" si="10"/>
        <v>747.55322728851172</v>
      </c>
      <c r="N37" s="19">
        <f t="shared" si="10"/>
        <v>730.91085504200203</v>
      </c>
      <c r="O37" s="19">
        <f t="shared" si="10"/>
        <v>714.29330140876368</v>
      </c>
      <c r="P37" s="19">
        <f t="shared" si="10"/>
        <v>697.71290631562533</v>
      </c>
      <c r="Q37" s="19">
        <f t="shared" si="10"/>
        <v>681.18192672320708</v>
      </c>
      <c r="R37" s="19">
        <f t="shared" si="10"/>
        <v>664.71250945149723</v>
      </c>
      <c r="S37" s="19">
        <f t="shared" si="10"/>
        <v>648.31666441447521</v>
      </c>
      <c r="T37" s="19">
        <f t="shared" si="10"/>
        <v>632.00623836203238</v>
      </c>
      <c r="U37" s="19">
        <f t="shared" si="10"/>
        <v>615.79288922481908</v>
      </c>
      <c r="V37" s="19">
        <f t="shared" si="10"/>
        <v>599.68806115452014</v>
      </c>
      <c r="W37" s="19">
        <f t="shared" si="10"/>
        <v>583.702960348484</v>
      </c>
      <c r="X37" s="19">
        <f t="shared" si="10"/>
        <v>567.84853174359739</v>
      </c>
      <c r="Y37" s="19">
        <f t="shared" si="10"/>
        <v>552.13543665985651</v>
      </c>
      <c r="Z37" s="19">
        <f t="shared" si="10"/>
        <v>536.57403146925424</v>
      </c>
      <c r="AA37" s="19">
        <f t="shared" si="10"/>
        <v>521.17434736041889</v>
      </c>
      <c r="AB37" s="19">
        <f t="shared" si="10"/>
        <v>505.94607126392663</v>
      </c>
      <c r="AC37" s="19">
        <f t="shared" si="15"/>
        <v>490.89852799742505</v>
      </c>
      <c r="AD37" s="19">
        <f t="shared" si="15"/>
        <v>476.04066368365295</v>
      </c>
      <c r="AE37" s="19">
        <f t="shared" si="15"/>
        <v>461.38103048819386</v>
      </c>
      <c r="AF37" s="19">
        <f t="shared" si="17"/>
        <v>446.92777271737617</v>
      </c>
      <c r="AG37" s="19">
        <f t="shared" si="17"/>
        <v>432.68861431017331</v>
      </c>
      <c r="AH37" s="19">
        <f t="shared" si="17"/>
        <v>418.67084775131514</v>
      </c>
      <c r="AI37" s="19">
        <f t="shared" si="17"/>
        <v>404.88132442612573</v>
      </c>
      <c r="AJ37" s="19">
        <f t="shared" si="17"/>
        <v>391.32644643089321</v>
      </c>
      <c r="AK37" s="19">
        <f t="shared" si="17"/>
        <v>378.01215984590613</v>
      </c>
      <c r="AL37" s="19">
        <f t="shared" si="17"/>
        <v>364.9439494716845</v>
      </c>
      <c r="AM37" s="19">
        <f t="shared" si="17"/>
        <v>352.12683502242987</v>
      </c>
      <c r="AN37" s="19">
        <f t="shared" si="17"/>
        <v>339.56536876437281</v>
      </c>
      <c r="AO37" s="19">
        <f t="shared" si="17"/>
        <v>327.26363458050781</v>
      </c>
      <c r="AP37" s="19">
        <f t="shared" si="17"/>
        <v>315.22524843725569</v>
      </c>
      <c r="AQ37" s="19">
        <f t="shared" si="17"/>
        <v>303.45336022285773</v>
      </c>
      <c r="AR37" s="19">
        <f t="shared" si="17"/>
        <v>291.95065692187012</v>
      </c>
      <c r="AS37" s="19">
        <f t="shared" si="17"/>
        <v>280.71936708496611</v>
      </c>
      <c r="AT37" s="19">
        <f t="shared" si="17"/>
        <v>269.76126654843375</v>
      </c>
      <c r="AU37" s="19">
        <f t="shared" si="17"/>
        <v>259.07768535326824</v>
      </c>
      <c r="AV37" s="19">
        <f t="shared" si="17"/>
        <v>248.66951580963777</v>
      </c>
      <c r="AW37" s="19">
        <f t="shared" si="17"/>
        <v>238.53722164876066</v>
      </c>
      <c r="AX37" s="19">
        <f t="shared" si="17"/>
        <v>228.68084820087773</v>
      </c>
      <c r="AY37" s="19">
        <f t="shared" si="17"/>
        <v>219.10003353505195</v>
      </c>
      <c r="AZ37" s="19">
        <f t="shared" si="17"/>
        <v>209.79402049398959</v>
      </c>
      <c r="BA37" s="19">
        <f t="shared" si="17"/>
        <v>200.76166955493878</v>
      </c>
      <c r="BB37" s="19">
        <f t="shared" si="17"/>
        <v>192.00147244601263</v>
      </c>
      <c r="BC37" s="19">
        <f t="shared" si="17"/>
        <v>183.51156644597336</v>
      </c>
      <c r="BD37" s="19">
        <f t="shared" si="17"/>
        <v>175.28974929461833</v>
      </c>
      <c r="BE37" s="19">
        <f t="shared" si="17"/>
        <v>167.33349464041564</v>
      </c>
      <c r="BF37" s="19">
        <f t="shared" si="17"/>
        <v>159.63996795192944</v>
      </c>
      <c r="BG37" s="19">
        <f t="shared" si="17"/>
        <v>152.20604281985393</v>
      </c>
      <c r="BH37" s="19">
        <f t="shared" si="17"/>
        <v>145.02831757712053</v>
      </c>
      <c r="BI37" s="19">
        <f t="shared" si="17"/>
        <v>138.10313216553325</v>
      </c>
      <c r="BJ37" s="19">
        <f t="shared" si="17"/>
        <v>131.42658517872115</v>
      </c>
      <c r="BK37" s="19">
        <f t="shared" si="17"/>
        <v>20</v>
      </c>
      <c r="BL37" s="19">
        <f t="shared" si="17"/>
        <v>20</v>
      </c>
      <c r="BM37" s="19">
        <f t="shared" si="17"/>
        <v>20</v>
      </c>
      <c r="BN37" s="19">
        <f t="shared" si="17"/>
        <v>20</v>
      </c>
      <c r="BO37" s="19">
        <f t="shared" si="17"/>
        <v>20</v>
      </c>
      <c r="BP37" s="19">
        <f t="shared" si="17"/>
        <v>20</v>
      </c>
      <c r="BQ37" s="19">
        <f t="shared" si="17"/>
        <v>20</v>
      </c>
      <c r="BR37" s="19">
        <f t="shared" si="17"/>
        <v>20</v>
      </c>
      <c r="BS37" s="19">
        <f t="shared" si="17"/>
        <v>20</v>
      </c>
    </row>
    <row r="38" spans="2:71" x14ac:dyDescent="0.4">
      <c r="B38" s="4">
        <f t="shared" si="11"/>
        <v>0.39900000000000091</v>
      </c>
      <c r="C38" s="2">
        <f t="shared" si="3"/>
        <v>0.39900000000000091</v>
      </c>
      <c r="E38" s="2">
        <f t="shared" si="4"/>
        <v>10.440012957181473</v>
      </c>
      <c r="F38" s="2">
        <f t="shared" si="5"/>
        <v>-4.484951956587599</v>
      </c>
      <c r="H38" s="15">
        <f t="shared" si="13"/>
        <v>1.098087631163863</v>
      </c>
      <c r="J38" s="1">
        <f t="shared" si="7"/>
        <v>1.098087631163863</v>
      </c>
      <c r="K38" s="1">
        <f t="shared" si="8"/>
        <v>0.87181806995382549</v>
      </c>
      <c r="L38" s="18">
        <f t="shared" si="9"/>
        <v>791.6409270118462</v>
      </c>
      <c r="M38" s="19">
        <f t="shared" si="10"/>
        <v>774.38827156097693</v>
      </c>
      <c r="N38" s="19">
        <f t="shared" si="10"/>
        <v>757.14848527125082</v>
      </c>
      <c r="O38" s="19">
        <f t="shared" si="10"/>
        <v>739.93440851274215</v>
      </c>
      <c r="P38" s="19">
        <f t="shared" si="10"/>
        <v>722.75882418071421</v>
      </c>
      <c r="Q38" s="19">
        <f t="shared" si="10"/>
        <v>705.63442922596948</v>
      </c>
      <c r="R38" s="19">
        <f t="shared" si="10"/>
        <v>688.5738065049419</v>
      </c>
      <c r="S38" s="19">
        <f t="shared" si="10"/>
        <v>671.58939705351838</v>
      </c>
      <c r="T38" s="19">
        <f t="shared" si="10"/>
        <v>654.69347288636925</v>
      </c>
      <c r="U38" s="19">
        <f t="shared" si="10"/>
        <v>637.89811042084727</v>
      </c>
      <c r="V38" s="19">
        <f t="shared" si="10"/>
        <v>621.21516462128045</v>
      </c>
      <c r="W38" s="19">
        <f t="shared" si="10"/>
        <v>604.65624395577333</v>
      </c>
      <c r="X38" s="19">
        <f t="shared" si="10"/>
        <v>588.23268625345781</v>
      </c>
      <c r="Y38" s="19">
        <f t="shared" si="10"/>
        <v>571.95553554553192</v>
      </c>
      <c r="Z38" s="19">
        <f t="shared" si="10"/>
        <v>555.83551996842084</v>
      </c>
      <c r="AA38" s="19">
        <f t="shared" si="10"/>
        <v>539.88303080202252</v>
      </c>
      <c r="AB38" s="19">
        <f t="shared" si="10"/>
        <v>524.10810271029391</v>
      </c>
      <c r="AC38" s="19">
        <f t="shared" si="15"/>
        <v>508.52039524543414</v>
      </c>
      <c r="AD38" s="19">
        <f t="shared" si="15"/>
        <v>493.1291756706587</v>
      </c>
      <c r="AE38" s="19">
        <f t="shared" si="15"/>
        <v>477.94330315008136</v>
      </c>
      <c r="AF38" s="19">
        <f t="shared" si="17"/>
        <v>462.97121434756843</v>
      </c>
      <c r="AG38" s="19">
        <f t="shared" si="17"/>
        <v>448.22091046963311</v>
      </c>
      <c r="AH38" s="19">
        <f t="shared" si="17"/>
        <v>433.69994578055957</v>
      </c>
      <c r="AI38" s="19">
        <f t="shared" si="17"/>
        <v>419.41541761100632</v>
      </c>
      <c r="AJ38" s="19">
        <f t="shared" si="17"/>
        <v>405.37395787439164</v>
      </c>
      <c r="AK38" s="19">
        <f t="shared" si="17"/>
        <v>391.58172609845087</v>
      </c>
      <c r="AL38" s="19">
        <f t="shared" si="17"/>
        <v>378.04440397251341</v>
      </c>
      <c r="AM38" s="19">
        <f t="shared" si="17"/>
        <v>364.76719140430805</v>
      </c>
      <c r="AN38" s="19">
        <f t="shared" si="17"/>
        <v>351.75480407353393</v>
      </c>
      <c r="AO38" s="19">
        <f t="shared" si="17"/>
        <v>339.01147246302213</v>
      </c>
      <c r="AP38" s="19">
        <f t="shared" si="17"/>
        <v>326.54094234214989</v>
      </c>
      <c r="AQ38" s="19">
        <f t="shared" si="17"/>
        <v>314.34647667122795</v>
      </c>
      <c r="AR38" s="19">
        <f t="shared" si="17"/>
        <v>302.43085888995023</v>
      </c>
      <c r="AS38" s="19">
        <f t="shared" si="17"/>
        <v>290.79639754764935</v>
      </c>
      <c r="AT38" s="19">
        <f t="shared" si="17"/>
        <v>279.44493222810809</v>
      </c>
      <c r="AU38" s="19">
        <f t="shared" si="17"/>
        <v>268.37784071702748</v>
      </c>
      <c r="AV38" s="19">
        <f t="shared" si="17"/>
        <v>257.59604735598435</v>
      </c>
      <c r="AW38" s="19">
        <f t="shared" si="17"/>
        <v>247.10003252283488</v>
      </c>
      <c r="AX38" s="19">
        <f t="shared" si="17"/>
        <v>236.88984317504705</v>
      </c>
      <c r="AY38" s="19">
        <f t="shared" si="17"/>
        <v>226.96510438938799</v>
      </c>
      <c r="AZ38" s="19">
        <f t="shared" si="17"/>
        <v>217.32503182876096</v>
      </c>
      <c r="BA38" s="19">
        <f t="shared" si="17"/>
        <v>207.96844506477356</v>
      </c>
      <c r="BB38" s="19">
        <f t="shared" si="17"/>
        <v>198.89378168284875</v>
      </c>
      <c r="BC38" s="19">
        <f t="shared" si="17"/>
        <v>190.09911209533027</v>
      </c>
      <c r="BD38" s="19">
        <f t="shared" si="17"/>
        <v>181.58215498710953</v>
      </c>
      <c r="BE38" s="19">
        <f t="shared" si="17"/>
        <v>173.34029331778774</v>
      </c>
      <c r="BF38" s="19">
        <f t="shared" si="17"/>
        <v>165.37059080427596</v>
      </c>
      <c r="BG38" s="19">
        <f t="shared" si="17"/>
        <v>157.66980880802637</v>
      </c>
      <c r="BH38" s="19">
        <f t="shared" si="17"/>
        <v>150.23442355175388</v>
      </c>
      <c r="BI38" s="19">
        <f t="shared" si="17"/>
        <v>143.06064359153623</v>
      </c>
      <c r="BJ38" s="19">
        <f t="shared" si="17"/>
        <v>136.14442747155996</v>
      </c>
      <c r="BK38" s="19">
        <f t="shared" si="17"/>
        <v>20</v>
      </c>
      <c r="BL38" s="19">
        <f t="shared" si="17"/>
        <v>20</v>
      </c>
      <c r="BM38" s="19">
        <f t="shared" si="17"/>
        <v>20</v>
      </c>
      <c r="BN38" s="19">
        <f t="shared" si="17"/>
        <v>20</v>
      </c>
      <c r="BO38" s="19">
        <f t="shared" si="17"/>
        <v>20</v>
      </c>
      <c r="BP38" s="19">
        <f t="shared" si="17"/>
        <v>20</v>
      </c>
      <c r="BQ38" s="19">
        <f t="shared" si="17"/>
        <v>20</v>
      </c>
      <c r="BR38" s="19">
        <f t="shared" si="17"/>
        <v>20</v>
      </c>
      <c r="BS38" s="19">
        <f t="shared" si="17"/>
        <v>20</v>
      </c>
    </row>
    <row r="39" spans="2:71" x14ac:dyDescent="0.4">
      <c r="B39" s="4">
        <f t="shared" si="11"/>
        <v>0.49900000000000089</v>
      </c>
      <c r="C39" s="2">
        <f t="shared" si="3"/>
        <v>0.49900000000000089</v>
      </c>
      <c r="E39" s="2">
        <f t="shared" si="4"/>
        <v>11.186261202869927</v>
      </c>
      <c r="F39" s="2">
        <f t="shared" si="5"/>
        <v>-3.7387037108991459</v>
      </c>
      <c r="H39" s="15">
        <f t="shared" si="13"/>
        <v>1.1357694809970784</v>
      </c>
      <c r="J39" s="1">
        <f t="shared" si="7"/>
        <v>1.1357694809970784</v>
      </c>
      <c r="K39" s="1">
        <f t="shared" si="8"/>
        <v>0.90173527934727271</v>
      </c>
      <c r="L39" s="18">
        <f t="shared" si="9"/>
        <v>818.12046900068083</v>
      </c>
      <c r="M39" s="19">
        <f t="shared" si="10"/>
        <v>800.29073068453499</v>
      </c>
      <c r="N39" s="19">
        <f t="shared" si="10"/>
        <v>782.47429198920315</v>
      </c>
      <c r="O39" s="19">
        <f t="shared" si="10"/>
        <v>764.68442278139992</v>
      </c>
      <c r="P39" s="19">
        <f t="shared" si="10"/>
        <v>746.93433353055809</v>
      </c>
      <c r="Q39" s="19">
        <f t="shared" si="10"/>
        <v>729.23714588689927</v>
      </c>
      <c r="R39" s="19">
        <f t="shared" si="10"/>
        <v>711.60586358994203</v>
      </c>
      <c r="S39" s="19">
        <f t="shared" si="10"/>
        <v>694.05334381491252</v>
      </c>
      <c r="T39" s="19">
        <f t="shared" si="10"/>
        <v>676.59226906224103</v>
      </c>
      <c r="U39" s="19">
        <f t="shared" si="10"/>
        <v>659.23511969251967</v>
      </c>
      <c r="V39" s="19">
        <f t="shared" si="10"/>
        <v>641.99414720594905</v>
      </c>
      <c r="W39" s="19">
        <f t="shared" si="10"/>
        <v>624.88134836147105</v>
      </c>
      <c r="X39" s="19">
        <f t="shared" si="10"/>
        <v>607.90844022647127</v>
      </c>
      <c r="Y39" s="19">
        <f t="shared" si="10"/>
        <v>591.08683624317473</v>
      </c>
      <c r="Z39" s="19">
        <f t="shared" si="10"/>
        <v>574.42762339269132</v>
      </c>
      <c r="AA39" s="19">
        <f t="shared" si="10"/>
        <v>557.94154053211332</v>
      </c>
      <c r="AB39" s="19">
        <f t="shared" si="10"/>
        <v>541.63895797417047</v>
      </c>
      <c r="AC39" s="19">
        <f t="shared" si="15"/>
        <v>525.52985837274764</v>
      </c>
      <c r="AD39" s="19">
        <f t="shared" si="15"/>
        <v>509.62381897109941</v>
      </c>
      <c r="AE39" s="19">
        <f t="shared" si="15"/>
        <v>493.92999526290021</v>
      </c>
      <c r="AF39" s="19">
        <f t="shared" si="17"/>
        <v>478.45710610939585</v>
      </c>
      <c r="AG39" s="19">
        <f t="shared" si="17"/>
        <v>463.21342034889648</v>
      </c>
      <c r="AH39" s="19">
        <f t="shared" si="17"/>
        <v>448.20674492774384</v>
      </c>
      <c r="AI39" s="19">
        <f t="shared" si="17"/>
        <v>433.44441457471316</v>
      </c>
      <c r="AJ39" s="19">
        <f t="shared" si="17"/>
        <v>418.93328303363063</v>
      </c>
      <c r="AK39" s="19">
        <f t="shared" si="17"/>
        <v>404.6797158618441</v>
      </c>
      <c r="AL39" s="19">
        <f t="shared" si="17"/>
        <v>390.68958479511167</v>
      </c>
      <c r="AM39" s="19">
        <f t="shared" si="17"/>
        <v>376.96826367251214</v>
      </c>
      <c r="AN39" s="19">
        <f t="shared" si="17"/>
        <v>363.52062590818508</v>
      </c>
      <c r="AO39" s="19">
        <f t="shared" si="17"/>
        <v>350.35104349008566</v>
      </c>
      <c r="AP39" s="19">
        <f t="shared" si="17"/>
        <v>337.46338747956912</v>
      </c>
      <c r="AQ39" s="19">
        <f t="shared" si="17"/>
        <v>324.86102997947728</v>
      </c>
      <c r="AR39" s="19">
        <f t="shared" si="17"/>
        <v>312.5468475325838</v>
      </c>
      <c r="AS39" s="19">
        <f t="shared" si="17"/>
        <v>300.52322590672634</v>
      </c>
      <c r="AT39" s="19">
        <f t="shared" si="17"/>
        <v>288.79206621779696</v>
      </c>
      <c r="AU39" s="19">
        <f t="shared" si="17"/>
        <v>277.35479233695423</v>
      </c>
      <c r="AV39" s="19">
        <f t="shared" si="17"/>
        <v>266.21235952401173</v>
      </c>
      <c r="AW39" s="19">
        <f t="shared" si="17"/>
        <v>255.36526422495089</v>
      </c>
      <c r="AX39" s="19">
        <f t="shared" si="17"/>
        <v>244.81355496791682</v>
      </c>
      <c r="AY39" s="19">
        <f t="shared" si="17"/>
        <v>234.55684428889563</v>
      </c>
      <c r="AZ39" s="19">
        <f t="shared" si="17"/>
        <v>224.59432161555387</v>
      </c>
      <c r="BA39" s="19">
        <f t="shared" si="17"/>
        <v>214.92476703543252</v>
      </c>
      <c r="BB39" s="19">
        <f t="shared" si="17"/>
        <v>205.54656587285854</v>
      </c>
      <c r="BC39" s="19">
        <f t="shared" si="17"/>
        <v>196.45772399753318</v>
      </c>
      <c r="BD39" s="19">
        <f t="shared" si="17"/>
        <v>187.6558837867984</v>
      </c>
      <c r="BE39" s="19">
        <f t="shared" si="17"/>
        <v>179.13834066305412</v>
      </c>
      <c r="BF39" s="19">
        <f t="shared" si="17"/>
        <v>170.90206012768385</v>
      </c>
      <c r="BG39" s="19">
        <f t="shared" si="17"/>
        <v>162.94369521314547</v>
      </c>
      <c r="BH39" s="19">
        <f t="shared" si="17"/>
        <v>155.25960427557402</v>
      </c>
      <c r="BI39" s="19">
        <f t="shared" si="17"/>
        <v>147.8458690513047</v>
      </c>
      <c r="BJ39" s="19">
        <f t="shared" si="17"/>
        <v>140.69831290215126</v>
      </c>
      <c r="BK39" s="19">
        <f t="shared" si="17"/>
        <v>20</v>
      </c>
      <c r="BL39" s="19">
        <f t="shared" si="17"/>
        <v>20</v>
      </c>
      <c r="BM39" s="19">
        <f t="shared" si="17"/>
        <v>20</v>
      </c>
      <c r="BN39" s="19">
        <f t="shared" si="17"/>
        <v>20</v>
      </c>
      <c r="BO39" s="19">
        <f t="shared" si="17"/>
        <v>20</v>
      </c>
      <c r="BP39" s="19">
        <f t="shared" ref="AF39:BS46" si="18">IF((1-ERF(BP$10/SQRT(4*$F$4/($E$4*$C$4)*2*$D$4/$B$4)))*$L39&lt;20,20,(1-ERF(BP$10/SQRT(4*$F$4/($E$4*$C$4)*2*$D$4/$B$4)))*$L39)</f>
        <v>20</v>
      </c>
      <c r="BQ39" s="19">
        <f t="shared" si="18"/>
        <v>20</v>
      </c>
      <c r="BR39" s="19">
        <f t="shared" si="18"/>
        <v>20</v>
      </c>
      <c r="BS39" s="19">
        <f t="shared" si="18"/>
        <v>20</v>
      </c>
    </row>
    <row r="40" spans="2:71" x14ac:dyDescent="0.4">
      <c r="B40" s="4">
        <f t="shared" si="11"/>
        <v>0.59900000000000087</v>
      </c>
      <c r="C40" s="2">
        <f t="shared" si="3"/>
        <v>0.59900000000000087</v>
      </c>
      <c r="E40" s="2">
        <f t="shared" si="4"/>
        <v>11.932509448558379</v>
      </c>
      <c r="F40" s="2">
        <f t="shared" si="5"/>
        <v>-2.9924554652106923</v>
      </c>
      <c r="H40" s="15">
        <f t="shared" si="13"/>
        <v>1.1721688077247092</v>
      </c>
      <c r="J40" s="1">
        <f t="shared" si="7"/>
        <v>1.1721688077247092</v>
      </c>
      <c r="K40" s="1">
        <f t="shared" si="8"/>
        <v>0.93063423957111879</v>
      </c>
      <c r="L40" s="18">
        <f t="shared" si="9"/>
        <v>843.69876477744549</v>
      </c>
      <c r="M40" s="19">
        <f t="shared" si="10"/>
        <v>825.31158493825637</v>
      </c>
      <c r="N40" s="19">
        <f t="shared" si="10"/>
        <v>806.93812052861313</v>
      </c>
      <c r="O40" s="19">
        <f t="shared" si="10"/>
        <v>788.59205629370967</v>
      </c>
      <c r="P40" s="19">
        <f t="shared" si="10"/>
        <v>770.28701572441889</v>
      </c>
      <c r="Q40" s="19">
        <f t="shared" si="10"/>
        <v>752.03653071549627</v>
      </c>
      <c r="R40" s="19">
        <f t="shared" si="10"/>
        <v>733.854011564551</v>
      </c>
      <c r="S40" s="19">
        <f t="shared" si="10"/>
        <v>715.75271742260986</v>
      </c>
      <c r="T40" s="19">
        <f t="shared" si="10"/>
        <v>697.74572730474824</v>
      </c>
      <c r="U40" s="19">
        <f t="shared" si="10"/>
        <v>679.84591176636047</v>
      </c>
      <c r="V40" s="19">
        <f t="shared" si="10"/>
        <v>662.06590534719635</v>
      </c>
      <c r="W40" s="19">
        <f t="shared" si="10"/>
        <v>644.41807988133712</v>
      </c>
      <c r="X40" s="19">
        <f t="shared" si="10"/>
        <v>626.91451876683288</v>
      </c>
      <c r="Y40" s="19">
        <f t="shared" si="10"/>
        <v>609.56699228382183</v>
      </c>
      <c r="Z40" s="19">
        <f t="shared" si="10"/>
        <v>592.38693404461685</v>
      </c>
      <c r="AA40" s="19">
        <f t="shared" si="10"/>
        <v>575.38541865351772</v>
      </c>
      <c r="AB40" s="19">
        <f t="shared" si="10"/>
        <v>558.57314064803086</v>
      </c>
      <c r="AC40" s="19">
        <f t="shared" si="15"/>
        <v>541.96039478677812</v>
      </c>
      <c r="AD40" s="19">
        <f t="shared" si="15"/>
        <v>525.55705774270666</v>
      </c>
      <c r="AE40" s="19">
        <f t="shared" si="15"/>
        <v>509.37257125330723</v>
      </c>
      <c r="AF40" s="19">
        <f t="shared" si="18"/>
        <v>493.41592677245745</v>
      </c>
      <c r="AG40" s="19">
        <f t="shared" si="18"/>
        <v>477.69565166126455</v>
      </c>
      <c r="AH40" s="19">
        <f t="shared" si="18"/>
        <v>462.2197969479509</v>
      </c>
      <c r="AI40" s="19">
        <f t="shared" si="18"/>
        <v>446.99592667942909</v>
      </c>
      <c r="AJ40" s="19">
        <f t="shared" si="18"/>
        <v>432.03110887980972</v>
      </c>
      <c r="AK40" s="19">
        <f t="shared" si="18"/>
        <v>417.33190812371834</v>
      </c>
      <c r="AL40" s="19">
        <f t="shared" si="18"/>
        <v>402.90437972500411</v>
      </c>
      <c r="AM40" s="19">
        <f t="shared" si="18"/>
        <v>388.75406553424375</v>
      </c>
      <c r="AN40" s="19">
        <f t="shared" si="18"/>
        <v>374.885991331436</v>
      </c>
      <c r="AO40" s="19">
        <f t="shared" si="18"/>
        <v>361.30466579345341</v>
      </c>
      <c r="AP40" s="19">
        <f t="shared" si="18"/>
        <v>348.01408100924556</v>
      </c>
      <c r="AQ40" s="19">
        <f t="shared" si="18"/>
        <v>335.01771450945768</v>
      </c>
      <c r="AR40" s="19">
        <f t="shared" si="18"/>
        <v>322.31853277112674</v>
      </c>
      <c r="AS40" s="19">
        <f t="shared" si="18"/>
        <v>309.91899615242022</v>
      </c>
      <c r="AT40" s="19">
        <f t="shared" si="18"/>
        <v>297.82106520705906</v>
      </c>
      <c r="AU40" s="19">
        <f t="shared" si="18"/>
        <v>286.02620832311487</v>
      </c>
      <c r="AV40" s="19">
        <f t="shared" si="18"/>
        <v>274.5354106263182</v>
      </c>
      <c r="AW40" s="19">
        <f t="shared" si="18"/>
        <v>263.34918408388796</v>
      </c>
      <c r="AX40" s="19">
        <f t="shared" si="18"/>
        <v>252.46757874118754</v>
      </c>
      <c r="AY40" s="19">
        <f t="shared" si="18"/>
        <v>241.89019502025462</v>
      </c>
      <c r="AZ40" s="19">
        <f t="shared" si="18"/>
        <v>231.61619700645019</v>
      </c>
      <c r="BA40" s="19">
        <f t="shared" si="18"/>
        <v>221.64432664711111</v>
      </c>
      <c r="BB40" s="19">
        <f t="shared" si="18"/>
        <v>211.97291878420447</v>
      </c>
      <c r="BC40" s="19">
        <f t="shared" si="18"/>
        <v>202.59991694153433</v>
      </c>
      <c r="BD40" s="19">
        <f t="shared" si="18"/>
        <v>193.52288978606393</v>
      </c>
      <c r="BE40" s="19">
        <f t="shared" si="18"/>
        <v>184.73904818237011</v>
      </c>
      <c r="BF40" s="19">
        <f t="shared" si="18"/>
        <v>176.2452627591299</v>
      </c>
      <c r="BG40" s="19">
        <f t="shared" si="18"/>
        <v>168.03808190684566</v>
      </c>
      <c r="BH40" s="19">
        <f t="shared" si="18"/>
        <v>160.11375012672832</v>
      </c>
      <c r="BI40" s="19">
        <f t="shared" si="18"/>
        <v>152.46822665175233</v>
      </c>
      <c r="BJ40" s="19">
        <f t="shared" si="18"/>
        <v>145.09720426236731</v>
      </c>
      <c r="BK40" s="19">
        <f t="shared" si="18"/>
        <v>20</v>
      </c>
      <c r="BL40" s="19">
        <f t="shared" si="18"/>
        <v>20</v>
      </c>
      <c r="BM40" s="19">
        <f t="shared" si="18"/>
        <v>20</v>
      </c>
      <c r="BN40" s="19">
        <f t="shared" si="18"/>
        <v>20</v>
      </c>
      <c r="BO40" s="19">
        <f t="shared" si="18"/>
        <v>20</v>
      </c>
      <c r="BP40" s="19">
        <f t="shared" si="18"/>
        <v>20</v>
      </c>
      <c r="BQ40" s="19">
        <f t="shared" si="18"/>
        <v>20</v>
      </c>
      <c r="BR40" s="19">
        <f t="shared" si="18"/>
        <v>20</v>
      </c>
      <c r="BS40" s="19">
        <f t="shared" si="18"/>
        <v>20</v>
      </c>
    </row>
    <row r="41" spans="2:71" x14ac:dyDescent="0.4">
      <c r="B41" s="4">
        <f t="shared" si="11"/>
        <v>0.69900000000000084</v>
      </c>
      <c r="C41" s="2">
        <f t="shared" si="3"/>
        <v>0.69900000000000084</v>
      </c>
      <c r="E41" s="2">
        <f t="shared" si="4"/>
        <v>12.678757694246832</v>
      </c>
      <c r="F41" s="2">
        <f t="shared" si="5"/>
        <v>-2.2462072195222391</v>
      </c>
      <c r="H41" s="15">
        <f t="shared" si="13"/>
        <v>1.2071129951646671</v>
      </c>
      <c r="J41" s="1">
        <f t="shared" si="7"/>
        <v>1.2071129951646671</v>
      </c>
      <c r="K41" s="1">
        <f t="shared" si="8"/>
        <v>0.95837790336024553</v>
      </c>
      <c r="L41" s="18">
        <f t="shared" si="9"/>
        <v>868.25451463255069</v>
      </c>
      <c r="M41" s="19">
        <f t="shared" si="10"/>
        <v>849.33217816220179</v>
      </c>
      <c r="N41" s="19">
        <f t="shared" si="10"/>
        <v>830.4239563073063</v>
      </c>
      <c r="O41" s="19">
        <f t="shared" si="10"/>
        <v>811.54393210590126</v>
      </c>
      <c r="P41" s="19">
        <f t="shared" si="10"/>
        <v>792.70612555890318</v>
      </c>
      <c r="Q41" s="19">
        <f t="shared" si="10"/>
        <v>773.92446240521747</v>
      </c>
      <c r="R41" s="19">
        <f t="shared" si="10"/>
        <v>755.21274324753267</v>
      </c>
      <c r="S41" s="19">
        <f t="shared" si="10"/>
        <v>736.58461314285262</v>
      </c>
      <c r="T41" s="19">
        <f t="shared" si="10"/>
        <v>718.05353176939434</v>
      </c>
      <c r="U41" s="19">
        <f t="shared" si="10"/>
        <v>699.63274427850047</v>
      </c>
      <c r="V41" s="19">
        <f t="shared" si="10"/>
        <v>681.33525293666219</v>
      </c>
      <c r="W41" s="19">
        <f t="shared" si="10"/>
        <v>663.17378965868579</v>
      </c>
      <c r="X41" s="19">
        <f t="shared" si="10"/>
        <v>645.16078952845089</v>
      </c>
      <c r="Y41" s="19">
        <f t="shared" si="10"/>
        <v>627.30836539866675</v>
      </c>
      <c r="Z41" s="19">
        <f t="shared" si="10"/>
        <v>609.62828365554037</v>
      </c>
      <c r="AA41" s="19">
        <f t="shared" si="10"/>
        <v>592.13194122838217</v>
      </c>
      <c r="AB41" s="19">
        <f t="shared" si="10"/>
        <v>574.8303439179108</v>
      </c>
      <c r="AC41" s="19">
        <f t="shared" si="15"/>
        <v>557.73408611044465</v>
      </c>
      <c r="AD41" s="19">
        <f t="shared" si="15"/>
        <v>540.85333193829501</v>
      </c>
      <c r="AE41" s="19">
        <f t="shared" si="15"/>
        <v>524.19779793957287</v>
      </c>
      <c r="AF41" s="19">
        <f t="shared" si="18"/>
        <v>507.77673726332671</v>
      </c>
      <c r="AG41" s="19">
        <f t="shared" si="18"/>
        <v>491.59892545847072</v>
      </c>
      <c r="AH41" s="19">
        <f t="shared" si="18"/>
        <v>475.67264787742386</v>
      </c>
      <c r="AI41" s="19">
        <f t="shared" si="18"/>
        <v>460.00568871776323</v>
      </c>
      <c r="AJ41" s="19">
        <f t="shared" si="18"/>
        <v>444.60532171758098</v>
      </c>
      <c r="AK41" s="19">
        <f t="shared" si="18"/>
        <v>429.4783025126481</v>
      </c>
      <c r="AL41" s="19">
        <f t="shared" si="18"/>
        <v>414.63086265598639</v>
      </c>
      <c r="AM41" s="19">
        <f t="shared" si="18"/>
        <v>400.06870529305883</v>
      </c>
      <c r="AN41" s="19">
        <f t="shared" si="18"/>
        <v>385.79700247857949</v>
      </c>
      <c r="AO41" s="19">
        <f t="shared" si="18"/>
        <v>371.82039411391236</v>
      </c>
      <c r="AP41" s="19">
        <f t="shared" si="18"/>
        <v>358.14298847727014</v>
      </c>
      <c r="AQ41" s="19">
        <f t="shared" si="18"/>
        <v>344.768364312404</v>
      </c>
      <c r="AR41" s="19">
        <f t="shared" si="18"/>
        <v>331.69957443530427</v>
      </c>
      <c r="AS41" s="19">
        <f t="shared" si="18"/>
        <v>318.93915081256318</v>
      </c>
      <c r="AT41" s="19">
        <f t="shared" si="18"/>
        <v>306.48911105957922</v>
      </c>
      <c r="AU41" s="19">
        <f t="shared" si="18"/>
        <v>294.35096630168005</v>
      </c>
      <c r="AV41" s="19">
        <f t="shared" si="18"/>
        <v>282.52573033656068</v>
      </c>
      <c r="AW41" s="19">
        <f t="shared" si="18"/>
        <v>271.01393003218368</v>
      </c>
      <c r="AX41" s="19">
        <f t="shared" si="18"/>
        <v>259.81561689047652</v>
      </c>
      <c r="AY41" s="19">
        <f t="shared" si="18"/>
        <v>248.93037970380908</v>
      </c>
      <c r="AZ41" s="19">
        <f t="shared" si="18"/>
        <v>238.35735822834843</v>
      </c>
      <c r="BA41" s="19">
        <f t="shared" si="18"/>
        <v>228.09525779596183</v>
      </c>
      <c r="BB41" s="19">
        <f t="shared" si="18"/>
        <v>218.14236478439446</v>
      </c>
      <c r="BC41" s="19">
        <f t="shared" si="18"/>
        <v>208.49656286396109</v>
      </c>
      <c r="BD41" s="19">
        <f t="shared" si="18"/>
        <v>199.15534993797277</v>
      </c>
      <c r="BE41" s="19">
        <f t="shared" si="18"/>
        <v>190.11585569355941</v>
      </c>
      <c r="BF41" s="19">
        <f t="shared" si="18"/>
        <v>181.37485967942658</v>
      </c>
      <c r="BG41" s="19">
        <f t="shared" si="18"/>
        <v>172.92880982740229</v>
      </c>
      <c r="BH41" s="19">
        <f t="shared" si="18"/>
        <v>164.77384133536236</v>
      </c>
      <c r="BI41" s="19">
        <f t="shared" si="18"/>
        <v>156.90579583024879</v>
      </c>
      <c r="BJ41" s="19">
        <f t="shared" si="18"/>
        <v>149.32024073141045</v>
      </c>
      <c r="BK41" s="19">
        <f t="shared" si="18"/>
        <v>20</v>
      </c>
      <c r="BL41" s="19">
        <f t="shared" si="18"/>
        <v>20</v>
      </c>
      <c r="BM41" s="19">
        <f t="shared" si="18"/>
        <v>20</v>
      </c>
      <c r="BN41" s="19">
        <f t="shared" si="18"/>
        <v>20</v>
      </c>
      <c r="BO41" s="19">
        <f t="shared" si="18"/>
        <v>20</v>
      </c>
      <c r="BP41" s="19">
        <f t="shared" si="18"/>
        <v>20</v>
      </c>
      <c r="BQ41" s="19">
        <f t="shared" si="18"/>
        <v>20</v>
      </c>
      <c r="BR41" s="19">
        <f t="shared" si="18"/>
        <v>20</v>
      </c>
      <c r="BS41" s="19">
        <f t="shared" si="18"/>
        <v>20</v>
      </c>
    </row>
    <row r="42" spans="2:71" x14ac:dyDescent="0.4">
      <c r="B42" s="4">
        <f t="shared" si="11"/>
        <v>0.79900000000000082</v>
      </c>
      <c r="C42" s="2">
        <f t="shared" si="3"/>
        <v>0.79900000000000082</v>
      </c>
      <c r="E42" s="2">
        <f t="shared" si="4"/>
        <v>13.425005939935286</v>
      </c>
      <c r="F42" s="2">
        <f t="shared" si="5"/>
        <v>-1.4999589738337855</v>
      </c>
      <c r="H42" s="15">
        <f t="shared" si="13"/>
        <v>1.2391872676595199</v>
      </c>
      <c r="J42" s="1">
        <f t="shared" si="7"/>
        <v>1.2391872676595199</v>
      </c>
      <c r="K42" s="1">
        <f t="shared" si="8"/>
        <v>0.98384302066786666</v>
      </c>
      <c r="L42" s="18">
        <f t="shared" si="9"/>
        <v>890.7935367094376</v>
      </c>
      <c r="M42" s="19">
        <f t="shared" si="10"/>
        <v>871.37999523840756</v>
      </c>
      <c r="N42" s="19">
        <f t="shared" si="10"/>
        <v>851.98093478418446</v>
      </c>
      <c r="O42" s="19">
        <f t="shared" si="10"/>
        <v>832.61080396644036</v>
      </c>
      <c r="P42" s="19">
        <f t="shared" si="10"/>
        <v>813.28398673134632</v>
      </c>
      <c r="Q42" s="19">
        <f t="shared" si="10"/>
        <v>794.0147703161141</v>
      </c>
      <c r="R42" s="19">
        <f t="shared" si="10"/>
        <v>774.81731357332728</v>
      </c>
      <c r="S42" s="19">
        <f t="shared" si="10"/>
        <v>755.70561577207366</v>
      </c>
      <c r="T42" s="19">
        <f t="shared" si="10"/>
        <v>736.69348599040552</v>
      </c>
      <c r="U42" s="19">
        <f t="shared" si="10"/>
        <v>717.79451321059707</v>
      </c>
      <c r="V42" s="19">
        <f t="shared" si="10"/>
        <v>699.02203722502225</v>
      </c>
      <c r="W42" s="19">
        <f t="shared" si="10"/>
        <v>680.3891204563098</v>
      </c>
      <c r="X42" s="19">
        <f t="shared" si="10"/>
        <v>661.90852079072658</v>
      </c>
      <c r="Y42" s="19">
        <f t="shared" si="10"/>
        <v>643.59266551856877</v>
      </c>
      <c r="Z42" s="19">
        <f t="shared" si="10"/>
        <v>625.4536264697058</v>
      </c>
      <c r="AA42" s="19">
        <f t="shared" si="10"/>
        <v>607.50309642637683</v>
      </c>
      <c r="AB42" s="19">
        <f t="shared" si="10"/>
        <v>589.75236688892107</v>
      </c>
      <c r="AC42" s="19">
        <f t="shared" si="15"/>
        <v>572.21230726336967</v>
      </c>
      <c r="AD42" s="19">
        <f t="shared" si="15"/>
        <v>554.89334553278127</v>
      </c>
      <c r="AE42" s="19">
        <f t="shared" si="15"/>
        <v>537.80545046691464</v>
      </c>
      <c r="AF42" s="19">
        <f t="shared" si="18"/>
        <v>520.95811541734781</v>
      </c>
      <c r="AG42" s="19">
        <f t="shared" si="18"/>
        <v>504.36034373750095</v>
      </c>
      <c r="AH42" s="19">
        <f t="shared" si="18"/>
        <v>488.02063585928624</v>
      </c>
      <c r="AI42" s="19">
        <f t="shared" si="18"/>
        <v>471.94697805029386</v>
      </c>
      <c r="AJ42" s="19">
        <f t="shared" si="18"/>
        <v>456.14683286760925</v>
      </c>
      <c r="AK42" s="19">
        <f t="shared" si="18"/>
        <v>440.62713131657677</v>
      </c>
      <c r="AL42" s="19">
        <f t="shared" si="18"/>
        <v>425.39426671512558</v>
      </c>
      <c r="AM42" s="19">
        <f t="shared" si="18"/>
        <v>410.45409025669233</v>
      </c>
      <c r="AN42" s="19">
        <f t="shared" si="18"/>
        <v>395.81190825737804</v>
      </c>
      <c r="AO42" s="19">
        <f t="shared" si="18"/>
        <v>381.47248106576302</v>
      </c>
      <c r="AP42" s="19">
        <f t="shared" si="18"/>
        <v>367.44002360686875</v>
      </c>
      <c r="AQ42" s="19">
        <f t="shared" si="18"/>
        <v>353.71820752506852</v>
      </c>
      <c r="AR42" s="19">
        <f t="shared" si="18"/>
        <v>340.31016488441384</v>
      </c>
      <c r="AS42" s="19">
        <f t="shared" si="18"/>
        <v>327.21849337882691</v>
      </c>
      <c r="AT42" s="19">
        <f t="shared" si="18"/>
        <v>314.44526299899161</v>
      </c>
      <c r="AU42" s="19">
        <f t="shared" si="18"/>
        <v>301.99202409754338</v>
      </c>
      <c r="AV42" s="19">
        <f t="shared" si="18"/>
        <v>289.85981678935525</v>
      </c>
      <c r="AW42" s="19">
        <f t="shared" si="18"/>
        <v>278.04918161935723</v>
      </c>
      <c r="AX42" s="19">
        <f t="shared" si="18"/>
        <v>266.56017142641548</v>
      </c>
      <c r="AY42" s="19">
        <f t="shared" si="18"/>
        <v>255.39236432835946</v>
      </c>
      <c r="AZ42" s="19">
        <f t="shared" si="18"/>
        <v>244.54487775028355</v>
      </c>
      <c r="BA42" s="19">
        <f t="shared" si="18"/>
        <v>234.0163834157602</v>
      </c>
      <c r="BB42" s="19">
        <f t="shared" si="18"/>
        <v>223.80512321860837</v>
      </c>
      <c r="BC42" s="19">
        <f t="shared" si="18"/>
        <v>213.90892589133287</v>
      </c>
      <c r="BD42" s="19">
        <f t="shared" si="18"/>
        <v>204.32522438530779</v>
      </c>
      <c r="BE42" s="19">
        <f t="shared" si="18"/>
        <v>195.05107387720091</v>
      </c>
      <c r="BF42" s="19">
        <f t="shared" si="18"/>
        <v>186.08317031601098</v>
      </c>
      <c r="BG42" s="19">
        <f t="shared" si="18"/>
        <v>177.41786942541555</v>
      </c>
      <c r="BH42" s="19">
        <f t="shared" si="18"/>
        <v>169.05120607687817</v>
      </c>
      <c r="BI42" s="19">
        <f t="shared" si="18"/>
        <v>160.97891395011959</v>
      </c>
      <c r="BJ42" s="19">
        <f t="shared" si="18"/>
        <v>153.19644539911164</v>
      </c>
      <c r="BK42" s="19">
        <f t="shared" si="18"/>
        <v>20</v>
      </c>
      <c r="BL42" s="19">
        <f t="shared" si="18"/>
        <v>20</v>
      </c>
      <c r="BM42" s="19">
        <f t="shared" si="18"/>
        <v>20</v>
      </c>
      <c r="BN42" s="19">
        <f t="shared" si="18"/>
        <v>20</v>
      </c>
      <c r="BO42" s="19">
        <f t="shared" si="18"/>
        <v>20</v>
      </c>
      <c r="BP42" s="19">
        <f t="shared" si="18"/>
        <v>20</v>
      </c>
      <c r="BQ42" s="19">
        <f t="shared" si="18"/>
        <v>20</v>
      </c>
      <c r="BR42" s="19">
        <f t="shared" si="18"/>
        <v>20</v>
      </c>
      <c r="BS42" s="19">
        <f t="shared" si="18"/>
        <v>20</v>
      </c>
    </row>
    <row r="43" spans="2:71" ht="15" thickBot="1" x14ac:dyDescent="0.45">
      <c r="B43" s="20">
        <f t="shared" si="11"/>
        <v>0.8990000000000008</v>
      </c>
      <c r="C43" s="21">
        <f t="shared" si="3"/>
        <v>0.8990000000000008</v>
      </c>
      <c r="E43" s="21">
        <f t="shared" si="4"/>
        <v>14.171254185623742</v>
      </c>
      <c r="F43" s="21">
        <f t="shared" si="5"/>
        <v>-0.75371072814533213</v>
      </c>
      <c r="H43" s="22">
        <f t="shared" si="13"/>
        <v>1.2595375904769002</v>
      </c>
      <c r="J43" s="1">
        <f t="shared" si="7"/>
        <v>1.2595375904769002</v>
      </c>
      <c r="K43" s="1">
        <f t="shared" si="8"/>
        <v>1</v>
      </c>
      <c r="L43" s="18">
        <f t="shared" si="9"/>
        <v>905.09398188169575</v>
      </c>
      <c r="M43" s="19">
        <f t="shared" si="10"/>
        <v>885.36878313660043</v>
      </c>
      <c r="N43" s="19">
        <f t="shared" si="10"/>
        <v>865.65829788079679</v>
      </c>
      <c r="O43" s="19">
        <f t="shared" ref="O43:AD56" si="19">IF((1-ERF(O$10/SQRT(4*$F$4/($E$4*$C$4)*2*$D$4/$B$4)))*$L43&lt;20,20,(1-ERF(O$10/SQRT(4*$F$4/($E$4*$C$4)*2*$D$4/$B$4)))*$L43)</f>
        <v>845.977206686351</v>
      </c>
      <c r="P43" s="19">
        <f t="shared" si="19"/>
        <v>826.3401244135855</v>
      </c>
      <c r="Q43" s="19">
        <f t="shared" si="19"/>
        <v>806.76156766133602</v>
      </c>
      <c r="R43" s="19">
        <f t="shared" si="19"/>
        <v>787.25592258277493</v>
      </c>
      <c r="S43" s="19">
        <f t="shared" si="19"/>
        <v>767.83741318568821</v>
      </c>
      <c r="T43" s="19">
        <f t="shared" si="19"/>
        <v>748.52007023357555</v>
      </c>
      <c r="U43" s="19">
        <f t="shared" si="19"/>
        <v>729.31770086082815</v>
      </c>
      <c r="V43" s="19">
        <f t="shared" si="19"/>
        <v>710.24385901154164</v>
      </c>
      <c r="W43" s="19">
        <f t="shared" si="19"/>
        <v>691.31181680728275</v>
      </c>
      <c r="X43" s="19">
        <f t="shared" si="19"/>
        <v>672.53453694435052</v>
      </c>
      <c r="Y43" s="19">
        <f t="shared" si="19"/>
        <v>653.92464621581746</v>
      </c>
      <c r="Z43" s="19">
        <f t="shared" si="19"/>
        <v>635.4944102479086</v>
      </c>
      <c r="AA43" s="19">
        <f t="shared" si="19"/>
        <v>617.25570953413921</v>
      </c>
      <c r="AB43" s="19">
        <f t="shared" si="19"/>
        <v>599.22001684410418</v>
      </c>
      <c r="AC43" s="19">
        <f t="shared" si="19"/>
        <v>581.39837607695642</v>
      </c>
      <c r="AD43" s="19">
        <f t="shared" si="19"/>
        <v>563.80138262244725</v>
      </c>
      <c r="AE43" s="19">
        <f t="shared" si="15"/>
        <v>546.43916528500085</v>
      </c>
      <c r="AF43" s="19">
        <f t="shared" si="18"/>
        <v>529.32136981868587</v>
      </c>
      <c r="AG43" s="19">
        <f t="shared" si="18"/>
        <v>512.45714411317772</v>
      </c>
      <c r="AH43" s="19">
        <f t="shared" si="18"/>
        <v>495.85512506294185</v>
      </c>
      <c r="AI43" s="19">
        <f t="shared" si="18"/>
        <v>479.52342714393222</v>
      </c>
      <c r="AJ43" s="19">
        <f t="shared" si="18"/>
        <v>463.46963271415797</v>
      </c>
      <c r="AK43" s="19">
        <f t="shared" si="18"/>
        <v>447.7007840465667</v>
      </c>
      <c r="AL43" s="19">
        <f t="shared" si="18"/>
        <v>432.22337709487107</v>
      </c>
      <c r="AM43" s="19">
        <f t="shared" si="18"/>
        <v>417.04335698524017</v>
      </c>
      <c r="AN43" s="19">
        <f t="shared" si="18"/>
        <v>402.1661152192633</v>
      </c>
      <c r="AO43" s="19">
        <f t="shared" si="18"/>
        <v>387.59648856626382</v>
      </c>
      <c r="AP43" s="19">
        <f t="shared" si="18"/>
        <v>373.33875961599318</v>
      </c>
      <c r="AQ43" s="19">
        <f t="shared" si="18"/>
        <v>359.39665895594328</v>
      </c>
      <c r="AR43" s="19">
        <f t="shared" si="18"/>
        <v>345.77336893107622</v>
      </c>
      <c r="AS43" s="19">
        <f t="shared" si="18"/>
        <v>332.4715289376594</v>
      </c>
      <c r="AT43" s="19">
        <f t="shared" si="18"/>
        <v>319.49324219718386</v>
      </c>
      <c r="AU43" s="19">
        <f t="shared" si="18"/>
        <v>306.84008395102973</v>
      </c>
      <c r="AV43" s="19">
        <f t="shared" si="18"/>
        <v>294.51311101166061</v>
      </c>
      <c r="AW43" s="19">
        <f t="shared" si="18"/>
        <v>282.51287260169971</v>
      </c>
      <c r="AX43" s="19">
        <f t="shared" si="18"/>
        <v>270.83942240826741</v>
      </c>
      <c r="AY43" s="19">
        <f t="shared" si="18"/>
        <v>259.49233177646454</v>
      </c>
      <c r="AZ43" s="19">
        <f t="shared" si="18"/>
        <v>248.47070396287896</v>
      </c>
      <c r="BA43" s="19">
        <f t="shared" si="18"/>
        <v>237.77318936746167</v>
      </c>
      <c r="BB43" s="19">
        <f t="shared" si="18"/>
        <v>227.39800166009414</v>
      </c>
      <c r="BC43" s="19">
        <f t="shared" si="18"/>
        <v>217.3429347166163</v>
      </c>
      <c r="BD43" s="19">
        <f t="shared" si="18"/>
        <v>207.60538027802454</v>
      </c>
      <c r="BE43" s="19">
        <f t="shared" si="18"/>
        <v>198.18234624596397</v>
      </c>
      <c r="BF43" s="19">
        <f t="shared" si="18"/>
        <v>189.07047552751263</v>
      </c>
      <c r="BG43" s="19">
        <f t="shared" si="18"/>
        <v>180.26606534258528</v>
      </c>
      <c r="BH43" s="19">
        <f t="shared" si="18"/>
        <v>171.76508690804889</v>
      </c>
      <c r="BI43" s="19">
        <f t="shared" si="18"/>
        <v>163.56320541381513</v>
      </c>
      <c r="BJ43" s="19">
        <f t="shared" si="18"/>
        <v>155.65580020775508</v>
      </c>
      <c r="BK43" s="19">
        <f t="shared" si="18"/>
        <v>20</v>
      </c>
      <c r="BL43" s="19">
        <f t="shared" si="18"/>
        <v>20</v>
      </c>
      <c r="BM43" s="19">
        <f t="shared" si="18"/>
        <v>20</v>
      </c>
      <c r="BN43" s="19">
        <f t="shared" si="18"/>
        <v>20</v>
      </c>
      <c r="BO43" s="19">
        <f t="shared" si="18"/>
        <v>20</v>
      </c>
      <c r="BP43" s="19">
        <f t="shared" si="18"/>
        <v>20</v>
      </c>
      <c r="BQ43" s="19">
        <f t="shared" si="18"/>
        <v>20</v>
      </c>
      <c r="BR43" s="19">
        <f t="shared" si="18"/>
        <v>20</v>
      </c>
      <c r="BS43" s="19">
        <f t="shared" si="18"/>
        <v>20</v>
      </c>
    </row>
    <row r="44" spans="2:71" ht="26.6" thickBot="1" x14ac:dyDescent="0.75">
      <c r="B44" s="24">
        <f t="shared" si="11"/>
        <v>0.99900000000000078</v>
      </c>
      <c r="C44" s="25">
        <f t="shared" si="3"/>
        <v>0.99900000000000078</v>
      </c>
      <c r="D44" s="26"/>
      <c r="E44" s="25">
        <f t="shared" si="4"/>
        <v>14.917502431312194</v>
      </c>
      <c r="F44" s="25">
        <f t="shared" si="5"/>
        <v>-7.4624824568787435E-3</v>
      </c>
      <c r="G44" s="26"/>
      <c r="H44" s="27">
        <f t="shared" si="13"/>
        <v>1.1800718910145762</v>
      </c>
      <c r="I44" s="27"/>
      <c r="J44" s="26">
        <f t="shared" si="7"/>
        <v>1.1800718910145762</v>
      </c>
      <c r="K44" s="28">
        <f t="shared" si="8"/>
        <v>0.93690883061915142</v>
      </c>
      <c r="L44" s="26">
        <f t="shared" si="9"/>
        <v>849.25236755282799</v>
      </c>
      <c r="M44" s="26">
        <f t="shared" ref="M44:AB56" si="20">IF((1-ERF(M$10/SQRT(4*$F$4/($E$4*$C$4)*2*$D$4/$B$4)))*$L44&lt;20,20,(1-ERF(M$10/SQRT(4*$F$4/($E$4*$C$4)*2*$D$4/$B$4)))*$L44)</f>
        <v>830.74415506875482</v>
      </c>
      <c r="N44" s="26">
        <f t="shared" si="20"/>
        <v>812.24974829532175</v>
      </c>
      <c r="O44" s="26">
        <f t="shared" si="20"/>
        <v>793.78292205683852</v>
      </c>
      <c r="P44" s="26">
        <f t="shared" si="20"/>
        <v>775.35738952009069</v>
      </c>
      <c r="Q44" s="26">
        <f t="shared" si="20"/>
        <v>756.98677165281981</v>
      </c>
      <c r="R44" s="26">
        <f t="shared" si="20"/>
        <v>738.68456702521416</v>
      </c>
      <c r="S44" s="26">
        <f t="shared" si="20"/>
        <v>720.4641220659654</v>
      </c>
      <c r="T44" s="26">
        <f t="shared" si="20"/>
        <v>702.33860188207814</v>
      </c>
      <c r="U44" s="26">
        <f t="shared" si="20"/>
        <v>684.32096174870105</v>
      </c>
      <c r="V44" s="26">
        <f t="shared" si="20"/>
        <v>666.42391937177808</v>
      </c>
      <c r="W44" s="26">
        <f t="shared" si="20"/>
        <v>648.65992802233768</v>
      </c>
      <c r="X44" s="26">
        <f t="shared" si="20"/>
        <v>631.04115063676272</v>
      </c>
      <c r="Y44" s="26">
        <f t="shared" si="20"/>
        <v>613.57943497244185</v>
      </c>
      <c r="Z44" s="26">
        <f t="shared" si="20"/>
        <v>596.28628990283994</v>
      </c>
      <c r="AA44" s="26">
        <f t="shared" si="20"/>
        <v>579.17286293025757</v>
      </c>
      <c r="AB44" s="26">
        <f t="shared" si="20"/>
        <v>562.24991898843211</v>
      </c>
      <c r="AC44" s="26">
        <f t="shared" si="19"/>
        <v>545.52782060069308</v>
      </c>
      <c r="AD44" s="26">
        <f t="shared" si="19"/>
        <v>529.01650945266817</v>
      </c>
      <c r="AE44" s="29">
        <f t="shared" si="15"/>
        <v>512.72548943158893</v>
      </c>
      <c r="AF44" s="29">
        <f t="shared" si="18"/>
        <v>496.66381117710546</v>
      </c>
      <c r="AG44" s="29">
        <f t="shared" si="18"/>
        <v>480.84005818123137</v>
      </c>
      <c r="AH44" s="29">
        <f t="shared" si="18"/>
        <v>465.26233446765917</v>
      </c>
      <c r="AI44" s="29">
        <f t="shared" si="18"/>
        <v>449.93825387324262</v>
      </c>
      <c r="AJ44" s="29">
        <f t="shared" si="18"/>
        <v>434.87493094698959</v>
      </c>
      <c r="AK44" s="29">
        <f t="shared" si="18"/>
        <v>420.07897347449301</v>
      </c>
      <c r="AL44" s="29">
        <f t="shared" si="18"/>
        <v>405.55647662838737</v>
      </c>
      <c r="AM44" s="29">
        <f t="shared" si="18"/>
        <v>391.31301873818933</v>
      </c>
      <c r="AN44" s="29">
        <f t="shared" si="18"/>
        <v>377.35365866583049</v>
      </c>
      <c r="AO44" s="29">
        <f t="shared" si="18"/>
        <v>363.6829347663118</v>
      </c>
      <c r="AP44" s="29">
        <f t="shared" si="18"/>
        <v>350.30486540629869</v>
      </c>
      <c r="AQ44" s="29">
        <f t="shared" si="18"/>
        <v>337.22295100709886</v>
      </c>
      <c r="AR44" s="29">
        <f t="shared" si="18"/>
        <v>324.44017757242869</v>
      </c>
      <c r="AS44" s="29">
        <f t="shared" si="18"/>
        <v>311.95902165563388</v>
      </c>
      <c r="AT44" s="29">
        <f t="shared" si="18"/>
        <v>299.78145671567717</v>
      </c>
      <c r="AU44" s="29">
        <f t="shared" si="18"/>
        <v>287.90896080621752</v>
      </c>
      <c r="AV44" s="29">
        <f t="shared" si="18"/>
        <v>276.34252553752378</v>
      </c>
      <c r="AW44" s="29">
        <f t="shared" si="18"/>
        <v>265.08266624681232</v>
      </c>
      <c r="AX44" s="29">
        <f t="shared" si="18"/>
        <v>254.12943330886728</v>
      </c>
      <c r="AY44" s="29">
        <f t="shared" si="18"/>
        <v>243.48242451552554</v>
      </c>
      <c r="AZ44" s="29">
        <f t="shared" si="18"/>
        <v>233.14079844978392</v>
      </c>
      <c r="BA44" s="29">
        <f t="shared" si="18"/>
        <v>223.10328877791366</v>
      </c>
      <c r="BB44" s="29">
        <f t="shared" si="18"/>
        <v>213.36821938106669</v>
      </c>
      <c r="BC44" s="29">
        <f t="shared" si="18"/>
        <v>203.93352024640058</v>
      </c>
      <c r="BD44" s="29">
        <f t="shared" si="18"/>
        <v>194.79674403675662</v>
      </c>
      <c r="BE44" s="29">
        <f t="shared" si="18"/>
        <v>185.95508325737435</v>
      </c>
      <c r="BF44" s="29">
        <f t="shared" si="18"/>
        <v>177.40538793800854</v>
      </c>
      <c r="BG44" s="29">
        <f t="shared" si="18"/>
        <v>169.14418374912344</v>
      </c>
      <c r="BH44" s="29">
        <f t="shared" si="18"/>
        <v>161.16769047155657</v>
      </c>
      <c r="BI44" s="29">
        <f t="shared" si="18"/>
        <v>153.47184074014581</v>
      </c>
      <c r="BJ44" s="29">
        <f t="shared" si="18"/>
        <v>146.05229898329452</v>
      </c>
      <c r="BK44" s="29">
        <f t="shared" si="18"/>
        <v>20</v>
      </c>
      <c r="BL44" s="29">
        <f t="shared" si="18"/>
        <v>20</v>
      </c>
      <c r="BM44" s="29">
        <f t="shared" si="18"/>
        <v>20</v>
      </c>
      <c r="BN44" s="29">
        <f t="shared" si="18"/>
        <v>20</v>
      </c>
      <c r="BO44" s="29">
        <f t="shared" si="18"/>
        <v>20</v>
      </c>
      <c r="BP44" s="29">
        <f t="shared" si="18"/>
        <v>20</v>
      </c>
      <c r="BQ44" s="29">
        <f t="shared" si="18"/>
        <v>20</v>
      </c>
      <c r="BR44" s="29">
        <f t="shared" si="18"/>
        <v>20</v>
      </c>
      <c r="BS44" s="29">
        <f t="shared" si="18"/>
        <v>20</v>
      </c>
    </row>
    <row r="45" spans="2:71" x14ac:dyDescent="0.4">
      <c r="B45" s="2">
        <f t="shared" si="11"/>
        <v>1.0990000000000009</v>
      </c>
      <c r="C45" s="2">
        <f t="shared" si="3"/>
        <v>1.0990000000000009</v>
      </c>
      <c r="E45" s="2">
        <f t="shared" si="4"/>
        <v>15.66375067700065</v>
      </c>
      <c r="F45" s="2">
        <f t="shared" si="5"/>
        <v>0.73878576323157552</v>
      </c>
      <c r="I45" s="23">
        <f>(((C45+1)*EXP(E45))*(BESSELK(E45,0)+BESSELK(E45,1)))+(((1-C45)*EXP(F45))*(BESSELK(F45,0)+BESSELK(F45,1)))</f>
        <v>1.0098845436263026</v>
      </c>
      <c r="J45" s="1">
        <f t="shared" si="7"/>
        <v>1.0098845436263026</v>
      </c>
      <c r="K45" s="1">
        <f t="shared" si="8"/>
        <v>0.80178991977836001</v>
      </c>
      <c r="L45" s="18">
        <f t="shared" si="9"/>
        <v>729.65943272923403</v>
      </c>
      <c r="M45" s="19">
        <f t="shared" si="20"/>
        <v>713.7575732373665</v>
      </c>
      <c r="N45" s="19">
        <f t="shared" si="20"/>
        <v>697.86757531619207</v>
      </c>
      <c r="O45" s="19">
        <f t="shared" si="20"/>
        <v>682.00127399953089</v>
      </c>
      <c r="P45" s="19">
        <f t="shared" si="20"/>
        <v>666.17045134637988</v>
      </c>
      <c r="Q45" s="19">
        <f t="shared" si="20"/>
        <v>650.3868102002931</v>
      </c>
      <c r="R45" s="19">
        <f t="shared" si="20"/>
        <v>634.66194824347042</v>
      </c>
      <c r="S45" s="19">
        <f t="shared" si="20"/>
        <v>619.00733244139826</v>
      </c>
      <c r="T45" s="19">
        <f t="shared" si="20"/>
        <v>603.43427397185587</v>
      </c>
      <c r="U45" s="19">
        <f t="shared" si="20"/>
        <v>587.95390372958923</v>
      </c>
      <c r="V45" s="19">
        <f t="shared" si="20"/>
        <v>572.57714849497461</v>
      </c>
      <c r="W45" s="19">
        <f t="shared" si="20"/>
        <v>557.31470785157728</v>
      </c>
      <c r="X45" s="19">
        <f t="shared" si="20"/>
        <v>542.17703193365696</v>
      </c>
      <c r="Y45" s="19">
        <f t="shared" si="20"/>
        <v>527.17430008043675</v>
      </c>
      <c r="Z45" s="19">
        <f t="shared" si="20"/>
        <v>512.31640046933524</v>
      </c>
      <c r="AA45" s="19">
        <f t="shared" si="20"/>
        <v>497.61291079541235</v>
      </c>
      <c r="AB45" s="19">
        <f t="shared" si="20"/>
        <v>483.07308005901723</v>
      </c>
      <c r="AC45" s="19">
        <f t="shared" si="19"/>
        <v>468.70581151810126</v>
      </c>
      <c r="AD45" s="19">
        <f t="shared" si="19"/>
        <v>454.51964685588229</v>
      </c>
      <c r="AE45" s="19">
        <f t="shared" si="15"/>
        <v>440.52275160857897</v>
      </c>
      <c r="AF45" s="19">
        <f t="shared" si="18"/>
        <v>426.72290189180222</v>
      </c>
      <c r="AG45" s="19">
        <f t="shared" si="18"/>
        <v>413.12747245792571</v>
      </c>
      <c r="AH45" s="19">
        <f t="shared" si="18"/>
        <v>399.74342611041789</v>
      </c>
      <c r="AI45" s="19">
        <f t="shared" si="18"/>
        <v>386.57730449472098</v>
      </c>
      <c r="AJ45" s="19">
        <f t="shared" si="18"/>
        <v>373.63522027886114</v>
      </c>
      <c r="AK45" s="19">
        <f t="shared" si="18"/>
        <v>360.92285073059946</v>
      </c>
      <c r="AL45" s="19">
        <f t="shared" si="18"/>
        <v>348.44543269162961</v>
      </c>
      <c r="AM45" s="19">
        <f t="shared" si="18"/>
        <v>336.20775894311555</v>
      </c>
      <c r="AN45" s="19">
        <f t="shared" si="18"/>
        <v>324.21417595080567</v>
      </c>
      <c r="AO45" s="19">
        <f t="shared" si="18"/>
        <v>312.46858297204926</v>
      </c>
      <c r="AP45" s="19">
        <f t="shared" si="18"/>
        <v>300.97443250136206</v>
      </c>
      <c r="AQ45" s="19">
        <f t="shared" si="18"/>
        <v>289.7347320257096</v>
      </c>
      <c r="AR45" s="19">
        <f t="shared" si="18"/>
        <v>278.75204705548776</v>
      </c>
      <c r="AS45" s="19">
        <f t="shared" si="18"/>
        <v>268.02850539225284</v>
      </c>
      <c r="AT45" s="19">
        <f t="shared" si="18"/>
        <v>257.56580258964982</v>
      </c>
      <c r="AU45" s="19">
        <f t="shared" si="18"/>
        <v>247.36520855970431</v>
      </c>
      <c r="AV45" s="19">
        <f t="shared" si="18"/>
        <v>237.42757527270675</v>
      </c>
      <c r="AW45" s="19">
        <f t="shared" si="18"/>
        <v>227.75334549534853</v>
      </c>
      <c r="AX45" s="19">
        <f t="shared" si="18"/>
        <v>218.34256250856458</v>
      </c>
      <c r="AY45" s="19">
        <f t="shared" si="18"/>
        <v>209.19488074372143</v>
      </c>
      <c r="AZ45" s="19">
        <f t="shared" si="18"/>
        <v>200.3095772733634</v>
      </c>
      <c r="BA45" s="19">
        <f t="shared" si="18"/>
        <v>191.68556409069134</v>
      </c>
      <c r="BB45" s="19">
        <f t="shared" si="18"/>
        <v>183.3214011103141</v>
      </c>
      <c r="BC45" s="19">
        <f t="shared" si="18"/>
        <v>175.21530982156273</v>
      </c>
      <c r="BD45" s="19">
        <f t="shared" si="18"/>
        <v>167.36518752480259</v>
      </c>
      <c r="BE45" s="19">
        <f t="shared" si="18"/>
        <v>159.76862208070676</v>
      </c>
      <c r="BF45" s="19">
        <f t="shared" si="18"/>
        <v>152.42290710235179</v>
      </c>
      <c r="BG45" s="19">
        <f t="shared" si="18"/>
        <v>145.32505752026356</v>
      </c>
      <c r="BH45" s="19">
        <f t="shared" si="18"/>
        <v>138.47182545115666</v>
      </c>
      <c r="BI45" s="19">
        <f t="shared" si="18"/>
        <v>131.859716302057</v>
      </c>
      <c r="BJ45" s="19">
        <f t="shared" si="18"/>
        <v>125.4850050427702</v>
      </c>
      <c r="BK45" s="19">
        <f t="shared" si="18"/>
        <v>20</v>
      </c>
      <c r="BL45" s="19">
        <f t="shared" si="18"/>
        <v>20</v>
      </c>
      <c r="BM45" s="19">
        <f t="shared" si="18"/>
        <v>20</v>
      </c>
      <c r="BN45" s="19">
        <f t="shared" si="18"/>
        <v>20</v>
      </c>
      <c r="BO45" s="19">
        <f t="shared" si="18"/>
        <v>20</v>
      </c>
      <c r="BP45" s="19">
        <f t="shared" si="18"/>
        <v>20</v>
      </c>
      <c r="BQ45" s="19">
        <f t="shared" si="18"/>
        <v>20</v>
      </c>
      <c r="BR45" s="19">
        <f t="shared" si="18"/>
        <v>20</v>
      </c>
      <c r="BS45" s="19">
        <f t="shared" si="18"/>
        <v>20</v>
      </c>
    </row>
    <row r="46" spans="2:71" x14ac:dyDescent="0.4">
      <c r="B46" s="4">
        <f t="shared" si="11"/>
        <v>1.199000000000001</v>
      </c>
      <c r="C46" s="2">
        <f t="shared" si="3"/>
        <v>1.199000000000001</v>
      </c>
      <c r="E46" s="2">
        <f t="shared" si="4"/>
        <v>16.409998922689102</v>
      </c>
      <c r="F46" s="2">
        <f t="shared" si="5"/>
        <v>1.4850340089200298</v>
      </c>
      <c r="I46" s="15">
        <f t="shared" ref="I46:I54" si="21">(((C46+1)*EXP(E46))*(BESSELK(E46,0)+BESSELK(E46,1)))+(((1-C46)*EXP(F46))*(BESSELK(F46,0)+BESSELK(F46,1)))</f>
        <v>0.93038325660987631</v>
      </c>
      <c r="J46" s="1">
        <f t="shared" si="7"/>
        <v>0.93038325660987631</v>
      </c>
      <c r="K46" s="1">
        <f t="shared" si="8"/>
        <v>0.73867049593780221</v>
      </c>
      <c r="L46" s="18">
        <f t="shared" si="9"/>
        <v>673.79281054811634</v>
      </c>
      <c r="M46" s="19">
        <f t="shared" si="20"/>
        <v>659.10848232681212</v>
      </c>
      <c r="N46" s="19">
        <f t="shared" si="20"/>
        <v>644.43510749101404</v>
      </c>
      <c r="O46" s="19">
        <f t="shared" si="20"/>
        <v>629.78361492115994</v>
      </c>
      <c r="P46" s="19">
        <f t="shared" si="20"/>
        <v>615.16488457889943</v>
      </c>
      <c r="Q46" s="19">
        <f t="shared" si="20"/>
        <v>600.58972327559707</v>
      </c>
      <c r="R46" s="19">
        <f t="shared" si="20"/>
        <v>586.06884071297759</v>
      </c>
      <c r="S46" s="19">
        <f t="shared" si="20"/>
        <v>571.61282588442214</v>
      </c>
      <c r="T46" s="19">
        <f t="shared" si="20"/>
        <v>557.23212392354321</v>
      </c>
      <c r="U46" s="19">
        <f t="shared" si="20"/>
        <v>542.93701348435161</v>
      </c>
      <c r="V46" s="19">
        <f t="shared" si="20"/>
        <v>528.73758473457474</v>
      </c>
      <c r="W46" s="19">
        <f t="shared" si="20"/>
        <v>514.64371804052951</v>
      </c>
      <c r="X46" s="19">
        <f t="shared" si="20"/>
        <v>500.66506341839835</v>
      </c>
      <c r="Y46" s="19">
        <f t="shared" si="20"/>
        <v>486.81102082284104</v>
      </c>
      <c r="Z46" s="19">
        <f t="shared" si="20"/>
        <v>473.09072133961513</v>
      </c>
      <c r="AA46" s="19">
        <f t="shared" si="20"/>
        <v>459.51300934430662</v>
      </c>
      <c r="AB46" s="19">
        <f t="shared" si="20"/>
        <v>446.08642568441303</v>
      </c>
      <c r="AC46" s="19">
        <f t="shared" si="19"/>
        <v>432.81919193691812</v>
      </c>
      <c r="AD46" s="19">
        <f t="shared" si="19"/>
        <v>419.71919578816426</v>
      </c>
      <c r="AE46" s="19">
        <f t="shared" si="15"/>
        <v>406.79397757731738</v>
      </c>
      <c r="AF46" s="19">
        <f t="shared" si="18"/>
        <v>394.05071803905679</v>
      </c>
      <c r="AG46" s="19">
        <f t="shared" si="18"/>
        <v>381.49622727533693</v>
      </c>
      <c r="AH46" s="19">
        <f t="shared" si="18"/>
        <v>369.13693498021485</v>
      </c>
      <c r="AI46" s="19">
        <f t="shared" si="18"/>
        <v>356.97888193582872</v>
      </c>
      <c r="AJ46" s="19">
        <f t="shared" si="18"/>
        <v>345.02771279170207</v>
      </c>
      <c r="AK46" s="19">
        <f t="shared" si="18"/>
        <v>333.28867013366238</v>
      </c>
      <c r="AL46" s="19">
        <f t="shared" si="18"/>
        <v>321.76658984284114</v>
      </c>
      <c r="AM46" s="19">
        <f t="shared" si="18"/>
        <v>310.46589773948557</v>
      </c>
      <c r="AN46" s="19">
        <f t="shared" si="18"/>
        <v>299.39060750071832</v>
      </c>
      <c r="AO46" s="19">
        <f t="shared" si="18"/>
        <v>288.54431983592588</v>
      </c>
      <c r="AP46" s="19">
        <f t="shared" si="18"/>
        <v>277.93022289820948</v>
      </c>
      <c r="AQ46" s="19">
        <f t="shared" ref="AF46:BS52" si="22">IF((1-ERF(AQ$10/SQRT(4*$F$4/($E$4*$C$4)*2*$D$4/$B$4)))*$L46&lt;20,20,(1-ERF(AQ$10/SQRT(4*$F$4/($E$4*$C$4)*2*$D$4/$B$4)))*$L46)</f>
        <v>267.55109390527389</v>
      </c>
      <c r="AR46" s="19">
        <f t="shared" si="22"/>
        <v>257.40930193834077</v>
      </c>
      <c r="AS46" s="19">
        <f t="shared" si="22"/>
        <v>247.50681188311782</v>
      </c>
      <c r="AT46" s="19">
        <f t="shared" si="22"/>
        <v>237.84518947260955</v>
      </c>
      <c r="AU46" s="19">
        <f t="shared" si="22"/>
        <v>228.42560738759616</v>
      </c>
      <c r="AV46" s="19">
        <f t="shared" si="22"/>
        <v>219.24885236697361</v>
      </c>
      <c r="AW46" s="19">
        <f t="shared" si="22"/>
        <v>210.31533327685119</v>
      </c>
      <c r="AX46" s="19">
        <f t="shared" si="22"/>
        <v>201.62509008434449</v>
      </c>
      <c r="AY46" s="19">
        <f t="shared" si="22"/>
        <v>193.17780367939963</v>
      </c>
      <c r="AZ46" s="19">
        <f t="shared" si="22"/>
        <v>184.9728064857471</v>
      </c>
      <c r="BA46" s="19">
        <f t="shared" si="22"/>
        <v>177.00909380019766</v>
      </c>
      <c r="BB46" s="19">
        <f t="shared" si="22"/>
        <v>169.28533579798702</v>
      </c>
      <c r="BC46" s="19">
        <f t="shared" si="22"/>
        <v>161.79989014071941</v>
      </c>
      <c r="BD46" s="19">
        <f t="shared" si="22"/>
        <v>154.55081512267159</v>
      </c>
      <c r="BE46" s="19">
        <f t="shared" si="22"/>
        <v>147.53588329078309</v>
      </c>
      <c r="BF46" s="19">
        <f t="shared" si="22"/>
        <v>140.75259547356399</v>
      </c>
      <c r="BG46" s="19">
        <f t="shared" si="22"/>
        <v>134.19819515439795</v>
      </c>
      <c r="BH46" s="19">
        <f t="shared" si="22"/>
        <v>127.86968312528592</v>
      </c>
      <c r="BI46" s="19">
        <f t="shared" si="22"/>
        <v>121.76383235795126</v>
      </c>
      <c r="BJ46" s="19">
        <f t="shared" si="22"/>
        <v>115.87720303040102</v>
      </c>
      <c r="BK46" s="19">
        <f t="shared" si="22"/>
        <v>20</v>
      </c>
      <c r="BL46" s="19">
        <f t="shared" si="22"/>
        <v>20</v>
      </c>
      <c r="BM46" s="19">
        <f t="shared" si="22"/>
        <v>20</v>
      </c>
      <c r="BN46" s="19">
        <f t="shared" si="22"/>
        <v>20</v>
      </c>
      <c r="BO46" s="19">
        <f t="shared" si="22"/>
        <v>20</v>
      </c>
      <c r="BP46" s="19">
        <f t="shared" si="22"/>
        <v>20</v>
      </c>
      <c r="BQ46" s="19">
        <f t="shared" si="22"/>
        <v>20</v>
      </c>
      <c r="BR46" s="19">
        <f t="shared" si="22"/>
        <v>20</v>
      </c>
      <c r="BS46" s="19">
        <f t="shared" si="22"/>
        <v>20</v>
      </c>
    </row>
    <row r="47" spans="2:71" x14ac:dyDescent="0.4">
      <c r="B47" s="4">
        <f t="shared" si="11"/>
        <v>1.299000000000001</v>
      </c>
      <c r="C47" s="2">
        <f t="shared" si="3"/>
        <v>1.299000000000001</v>
      </c>
      <c r="E47" s="2">
        <f t="shared" si="4"/>
        <v>17.156247168377558</v>
      </c>
      <c r="F47" s="2">
        <f t="shared" si="5"/>
        <v>2.2312822546084838</v>
      </c>
      <c r="I47" s="15">
        <f t="shared" si="21"/>
        <v>0.87336532603665828</v>
      </c>
      <c r="J47" s="1">
        <f t="shared" si="7"/>
        <v>0.87336532603665828</v>
      </c>
      <c r="K47" s="1">
        <f t="shared" si="8"/>
        <v>0.69340155676177551</v>
      </c>
      <c r="L47" s="18">
        <f t="shared" si="9"/>
        <v>633.72554491724657</v>
      </c>
      <c r="M47" s="19">
        <f t="shared" si="20"/>
        <v>619.91442411258913</v>
      </c>
      <c r="N47" s="19">
        <f t="shared" si="20"/>
        <v>606.11360534750509</v>
      </c>
      <c r="O47" s="19">
        <f t="shared" si="20"/>
        <v>592.33336761369992</v>
      </c>
      <c r="P47" s="19">
        <f t="shared" si="20"/>
        <v>578.58394389305943</v>
      </c>
      <c r="Q47" s="19">
        <f t="shared" si="20"/>
        <v>564.87549836708502</v>
      </c>
      <c r="R47" s="19">
        <f t="shared" si="20"/>
        <v>551.21810388228846</v>
      </c>
      <c r="S47" s="19">
        <f t="shared" si="20"/>
        <v>537.62171975479134</v>
      </c>
      <c r="T47" s="19">
        <f t="shared" si="20"/>
        <v>524.09616999560512</v>
      </c>
      <c r="U47" s="19">
        <f t="shared" si="20"/>
        <v>510.65112203589257</v>
      </c>
      <c r="V47" s="19">
        <f t="shared" si="20"/>
        <v>497.29606602891937</v>
      </c>
      <c r="W47" s="19">
        <f t="shared" si="20"/>
        <v>484.04029480243634</v>
      </c>
      <c r="X47" s="19">
        <f t="shared" si="20"/>
        <v>470.89288453189079</v>
      </c>
      <c r="Y47" s="19">
        <f t="shared" si="20"/>
        <v>457.86267620118116</v>
      </c>
      <c r="Z47" s="19">
        <f t="shared" si="20"/>
        <v>444.95825791366337</v>
      </c>
      <c r="AA47" s="19">
        <f t="shared" si="20"/>
        <v>432.18794811181681</v>
      </c>
      <c r="AB47" s="19">
        <f t="shared" si="20"/>
        <v>419.55977975940988</v>
      </c>
      <c r="AC47" s="19">
        <f t="shared" si="19"/>
        <v>407.08148553520147</v>
      </c>
      <c r="AD47" s="19">
        <f t="shared" si="19"/>
        <v>394.76048408220356</v>
      </c>
      <c r="AE47" s="19">
        <f t="shared" si="15"/>
        <v>382.60386735134233</v>
      </c>
      <c r="AF47" s="19">
        <f t="shared" si="22"/>
        <v>370.61838907303201</v>
      </c>
      <c r="AG47" s="19">
        <f t="shared" si="22"/>
        <v>358.81045438473404</v>
      </c>
      <c r="AH47" s="19">
        <f t="shared" si="22"/>
        <v>347.18611063706737</v>
      </c>
      <c r="AI47" s="19">
        <f t="shared" si="22"/>
        <v>335.75103939548103</v>
      </c>
      <c r="AJ47" s="19">
        <f t="shared" si="22"/>
        <v>324.51054964893893</v>
      </c>
      <c r="AK47" s="19">
        <f t="shared" si="22"/>
        <v>313.46957223153186</v>
      </c>
      <c r="AL47" s="19">
        <f t="shared" si="22"/>
        <v>302.63265545745554</v>
      </c>
      <c r="AM47" s="19">
        <f t="shared" si="22"/>
        <v>292.00396196439897</v>
      </c>
      <c r="AN47" s="19">
        <f t="shared" si="22"/>
        <v>281.58726675512554</v>
      </c>
      <c r="AO47" s="19">
        <f t="shared" si="22"/>
        <v>271.38595642189671</v>
      </c>
      <c r="AP47" s="19">
        <f t="shared" si="22"/>
        <v>261.40302953345599</v>
      </c>
      <c r="AQ47" s="19">
        <f t="shared" si="22"/>
        <v>251.64109815953145</v>
      </c>
      <c r="AR47" s="19">
        <f t="shared" si="22"/>
        <v>242.10239050331035</v>
      </c>
      <c r="AS47" s="19">
        <f t="shared" si="22"/>
        <v>232.78875460805816</v>
      </c>
      <c r="AT47" s="19">
        <f t="shared" si="22"/>
        <v>223.70166310005698</v>
      </c>
      <c r="AU47" s="19">
        <f t="shared" si="22"/>
        <v>214.84221892631783</v>
      </c>
      <c r="AV47" s="19">
        <f t="shared" si="22"/>
        <v>206.2111620421025</v>
      </c>
      <c r="AW47" s="19">
        <f t="shared" si="22"/>
        <v>197.80887700019028</v>
      </c>
      <c r="AX47" s="19">
        <f t="shared" si="22"/>
        <v>189.63540139104168</v>
      </c>
      <c r="AY47" s="19">
        <f t="shared" si="22"/>
        <v>181.69043508056566</v>
      </c>
      <c r="AZ47" s="19">
        <f t="shared" si="22"/>
        <v>173.97335019009012</v>
      </c>
      <c r="BA47" s="19">
        <f t="shared" si="22"/>
        <v>166.48320176136357</v>
      </c>
      <c r="BB47" s="19">
        <f t="shared" si="22"/>
        <v>159.21873904799907</v>
      </c>
      <c r="BC47" s="19">
        <f t="shared" si="22"/>
        <v>152.17841737368281</v>
      </c>
      <c r="BD47" s="19">
        <f t="shared" si="22"/>
        <v>145.36041049673008</v>
      </c>
      <c r="BE47" s="19">
        <f t="shared" si="22"/>
        <v>138.762623420159</v>
      </c>
      <c r="BF47" s="19">
        <f t="shared" si="22"/>
        <v>132.38270558636563</v>
      </c>
      <c r="BG47" s="19">
        <f t="shared" si="22"/>
        <v>126.21806439571483</v>
      </c>
      <c r="BH47" s="19">
        <f t="shared" si="22"/>
        <v>120.26587898889538</v>
      </c>
      <c r="BI47" s="19">
        <f t="shared" si="22"/>
        <v>114.5231142337107</v>
      </c>
      <c r="BJ47" s="19">
        <f t="shared" si="22"/>
        <v>108.98653485808197</v>
      </c>
      <c r="BK47" s="19">
        <f t="shared" si="22"/>
        <v>20</v>
      </c>
      <c r="BL47" s="19">
        <f t="shared" si="22"/>
        <v>20</v>
      </c>
      <c r="BM47" s="19">
        <f t="shared" si="22"/>
        <v>20</v>
      </c>
      <c r="BN47" s="19">
        <f t="shared" si="22"/>
        <v>20</v>
      </c>
      <c r="BO47" s="19">
        <f t="shared" si="22"/>
        <v>20</v>
      </c>
      <c r="BP47" s="19">
        <f t="shared" si="22"/>
        <v>20</v>
      </c>
      <c r="BQ47" s="19">
        <f t="shared" si="22"/>
        <v>20</v>
      </c>
      <c r="BR47" s="19">
        <f t="shared" si="22"/>
        <v>20</v>
      </c>
      <c r="BS47" s="19">
        <f t="shared" si="22"/>
        <v>20</v>
      </c>
    </row>
    <row r="48" spans="2:71" x14ac:dyDescent="0.4">
      <c r="B48" s="4">
        <f t="shared" si="11"/>
        <v>1.3990000000000011</v>
      </c>
      <c r="C48" s="2">
        <f t="shared" si="3"/>
        <v>1.3990000000000011</v>
      </c>
      <c r="E48" s="2">
        <f t="shared" si="4"/>
        <v>17.90249541406601</v>
      </c>
      <c r="F48" s="2">
        <f t="shared" si="5"/>
        <v>2.9775305002969383</v>
      </c>
      <c r="I48" s="15">
        <f t="shared" si="21"/>
        <v>0.82839912509304048</v>
      </c>
      <c r="J48" s="1">
        <f t="shared" si="7"/>
        <v>0.82839912509304048</v>
      </c>
      <c r="K48" s="1">
        <f t="shared" si="8"/>
        <v>0.65770099388568681</v>
      </c>
      <c r="L48" s="18">
        <f t="shared" si="9"/>
        <v>602.12719156583137</v>
      </c>
      <c r="M48" s="19">
        <f t="shared" si="20"/>
        <v>589.00471062880251</v>
      </c>
      <c r="N48" s="19">
        <f t="shared" si="20"/>
        <v>575.89201805868652</v>
      </c>
      <c r="O48" s="19">
        <f t="shared" si="20"/>
        <v>562.79888032372412</v>
      </c>
      <c r="P48" s="19">
        <f t="shared" si="20"/>
        <v>549.73502017644387</v>
      </c>
      <c r="Q48" s="19">
        <f t="shared" si="20"/>
        <v>536.71009499946365</v>
      </c>
      <c r="R48" s="19">
        <f t="shared" si="20"/>
        <v>523.7336753944893</v>
      </c>
      <c r="S48" s="19">
        <f t="shared" si="20"/>
        <v>510.81522409360457</v>
      </c>
      <c r="T48" s="19">
        <f t="shared" si="20"/>
        <v>497.96407527026616</v>
      </c>
      <c r="U48" s="19">
        <f t="shared" si="20"/>
        <v>485.18941432535075</v>
      </c>
      <c r="V48" s="19">
        <f t="shared" si="20"/>
        <v>472.50025822113651</v>
      </c>
      <c r="W48" s="19">
        <f t="shared" si="20"/>
        <v>459.90543643328567</v>
      </c>
      <c r="X48" s="19">
        <f t="shared" si="20"/>
        <v>447.41357258771342</v>
      </c>
      <c r="Y48" s="19">
        <f t="shared" si="20"/>
        <v>435.03306684573261</v>
      </c>
      <c r="Z48" s="19">
        <f t="shared" si="20"/>
        <v>422.77207909705584</v>
      </c>
      <c r="AA48" s="19">
        <f t="shared" si="20"/>
        <v>410.63851301615</v>
      </c>
      <c r="AB48" s="19">
        <f t="shared" si="20"/>
        <v>398.64000103309871</v>
      </c>
      <c r="AC48" s="19">
        <f t="shared" si="19"/>
        <v>386.78389026556465</v>
      </c>
      <c r="AD48" s="19">
        <f t="shared" si="19"/>
        <v>375.0772294536813</v>
      </c>
      <c r="AE48" s="19">
        <f t="shared" si="15"/>
        <v>363.52675693477488</v>
      </c>
      <c r="AF48" s="19">
        <f t="shared" si="22"/>
        <v>352.13888968976005</v>
      </c>
      <c r="AG48" s="19">
        <f t="shared" si="22"/>
        <v>340.91971348788223</v>
      </c>
      <c r="AH48" s="19">
        <f t="shared" si="22"/>
        <v>329.87497415124659</v>
      </c>
      <c r="AI48" s="19">
        <f t="shared" si="22"/>
        <v>319.01006995529741</v>
      </c>
      <c r="AJ48" s="19">
        <f t="shared" si="22"/>
        <v>308.3300451761263</v>
      </c>
      <c r="AK48" s="19">
        <f t="shared" si="22"/>
        <v>297.83958479022976</v>
      </c>
      <c r="AL48" s="19">
        <f t="shared" si="22"/>
        <v>287.54301032713261</v>
      </c>
      <c r="AM48" s="19">
        <f t="shared" si="22"/>
        <v>277.44427687016918</v>
      </c>
      <c r="AN48" s="19">
        <f t="shared" si="22"/>
        <v>267.54697119571335</v>
      </c>
      <c r="AO48" s="19">
        <f t="shared" si="22"/>
        <v>257.85431103627377</v>
      </c>
      <c r="AP48" s="19">
        <f t="shared" si="22"/>
        <v>248.36914544818191</v>
      </c>
      <c r="AQ48" s="19">
        <f t="shared" si="22"/>
        <v>239.09395626008134</v>
      </c>
      <c r="AR48" s="19">
        <f t="shared" si="22"/>
        <v>230.03086057414382</v>
      </c>
      <c r="AS48" s="19">
        <f t="shared" si="22"/>
        <v>221.18161428787138</v>
      </c>
      <c r="AT48" s="19">
        <f t="shared" si="22"/>
        <v>212.54761660054609</v>
      </c>
      <c r="AU48" s="19">
        <f t="shared" si="22"/>
        <v>204.1299154648527</v>
      </c>
      <c r="AV48" s="19">
        <f t="shared" si="22"/>
        <v>195.92921394095225</v>
      </c>
      <c r="AW48" s="19">
        <f t="shared" si="22"/>
        <v>187.9458774073384</v>
      </c>
      <c r="AX48" s="19">
        <f t="shared" si="22"/>
        <v>180.17994158016398</v>
      </c>
      <c r="AY48" s="19">
        <f t="shared" si="22"/>
        <v>172.63112129040155</v>
      </c>
      <c r="AZ48" s="19">
        <f t="shared" si="22"/>
        <v>165.29881996619989</v>
      </c>
      <c r="BA48" s="19">
        <f t="shared" si="22"/>
        <v>158.18213976611537</v>
      </c>
      <c r="BB48" s="19">
        <f t="shared" si="22"/>
        <v>151.27989230755023</v>
      </c>
      <c r="BC48" s="19">
        <f t="shared" si="22"/>
        <v>144.59060993369602</v>
      </c>
      <c r="BD48" s="19">
        <f t="shared" si="22"/>
        <v>138.11255746157713</v>
      </c>
      <c r="BE48" s="19">
        <f t="shared" si="22"/>
        <v>131.84374435339814</v>
      </c>
      <c r="BF48" s="19">
        <f t="shared" si="22"/>
        <v>125.78193725331604</v>
      </c>
      <c r="BG48" s="19">
        <f t="shared" si="22"/>
        <v>119.92467283197682</v>
      </c>
      <c r="BH48" s="19">
        <f t="shared" si="22"/>
        <v>114.26927088166515</v>
      </c>
      <c r="BI48" s="19">
        <f t="shared" si="22"/>
        <v>108.81284760569616</v>
      </c>
      <c r="BJ48" s="19">
        <f t="shared" si="22"/>
        <v>103.5523290467292</v>
      </c>
      <c r="BK48" s="19">
        <f t="shared" si="22"/>
        <v>20</v>
      </c>
      <c r="BL48" s="19">
        <f t="shared" si="22"/>
        <v>20</v>
      </c>
      <c r="BM48" s="19">
        <f t="shared" si="22"/>
        <v>20</v>
      </c>
      <c r="BN48" s="19">
        <f t="shared" si="22"/>
        <v>20</v>
      </c>
      <c r="BO48" s="19">
        <f t="shared" si="22"/>
        <v>20</v>
      </c>
      <c r="BP48" s="19">
        <f t="shared" si="22"/>
        <v>20</v>
      </c>
      <c r="BQ48" s="19">
        <f t="shared" si="22"/>
        <v>20</v>
      </c>
      <c r="BR48" s="19">
        <f t="shared" si="22"/>
        <v>20</v>
      </c>
      <c r="BS48" s="19">
        <f t="shared" si="22"/>
        <v>20</v>
      </c>
    </row>
    <row r="49" spans="2:71" x14ac:dyDescent="0.4">
      <c r="B49" s="4">
        <f t="shared" si="11"/>
        <v>1.4990000000000012</v>
      </c>
      <c r="C49" s="2">
        <f t="shared" si="3"/>
        <v>1.4990000000000012</v>
      </c>
      <c r="E49" s="2">
        <f t="shared" si="4"/>
        <v>18.648743659754466</v>
      </c>
      <c r="F49" s="2">
        <f t="shared" si="5"/>
        <v>3.7237787459853924</v>
      </c>
      <c r="I49" s="15">
        <f t="shared" si="21"/>
        <v>0.79118174074412984</v>
      </c>
      <c r="J49" s="1">
        <f t="shared" si="7"/>
        <v>0.79118174074412984</v>
      </c>
      <c r="K49" s="1">
        <f t="shared" si="8"/>
        <v>0.62815254322386982</v>
      </c>
      <c r="L49" s="18">
        <f t="shared" si="9"/>
        <v>575.97403571112898</v>
      </c>
      <c r="M49" s="19">
        <f t="shared" si="20"/>
        <v>563.4215245312439</v>
      </c>
      <c r="N49" s="19">
        <f t="shared" si="20"/>
        <v>550.87837656443548</v>
      </c>
      <c r="O49" s="19">
        <f t="shared" si="20"/>
        <v>538.35393407626816</v>
      </c>
      <c r="P49" s="19">
        <f t="shared" si="20"/>
        <v>525.857497515369</v>
      </c>
      <c r="Q49" s="19">
        <f t="shared" si="20"/>
        <v>513.39830479977047</v>
      </c>
      <c r="R49" s="19">
        <f t="shared" si="20"/>
        <v>500.98551083588762</v>
      </c>
      <c r="S49" s="19">
        <f t="shared" si="20"/>
        <v>488.62816734578757</v>
      </c>
      <c r="T49" s="19">
        <f t="shared" si="20"/>
        <v>476.33520307680345</v>
      </c>
      <c r="U49" s="19">
        <f t="shared" si="20"/>
        <v>464.11540446556626</v>
      </c>
      <c r="V49" s="19">
        <f t="shared" si="20"/>
        <v>451.97739682617248</v>
      </c>
      <c r="W49" s="19">
        <f t="shared" si="20"/>
        <v>439.9296261295093</v>
      </c>
      <c r="X49" s="19">
        <f t="shared" si="20"/>
        <v>427.98034143771912</v>
      </c>
      <c r="Y49" s="19">
        <f t="shared" si="20"/>
        <v>416.13757805443839</v>
      </c>
      <c r="Z49" s="19">
        <f t="shared" si="20"/>
        <v>404.40914144780504</v>
      </c>
      <c r="AA49" s="19">
        <f t="shared" si="20"/>
        <v>392.80259199931874</v>
      </c>
      <c r="AB49" s="19">
        <f t="shared" si="20"/>
        <v>381.32523062748828</v>
      </c>
      <c r="AC49" s="19">
        <f t="shared" si="19"/>
        <v>369.98408533083358</v>
      </c>
      <c r="AD49" s="19">
        <f t="shared" si="19"/>
        <v>358.78589869025473</v>
      </c>
      <c r="AE49" s="19">
        <f t="shared" si="15"/>
        <v>347.73711636606748</v>
      </c>
      <c r="AF49" s="19">
        <f t="shared" si="22"/>
        <v>336.84387662016468</v>
      </c>
      <c r="AG49" s="19">
        <f t="shared" si="22"/>
        <v>326.11200088881714</v>
      </c>
      <c r="AH49" s="19">
        <f t="shared" si="22"/>
        <v>315.5469854266247</v>
      </c>
      <c r="AI49" s="19">
        <f t="shared" si="22"/>
        <v>305.15399403707801</v>
      </c>
      <c r="AJ49" s="19">
        <f t="shared" si="22"/>
        <v>294.93785190013631</v>
      </c>
      <c r="AK49" s="19">
        <f t="shared" si="22"/>
        <v>284.90304050219936</v>
      </c>
      <c r="AL49" s="19">
        <f t="shared" si="22"/>
        <v>275.05369366887038</v>
      </c>
      <c r="AM49" s="19">
        <f t="shared" si="22"/>
        <v>265.39359469600697</v>
      </c>
      <c r="AN49" s="19">
        <f t="shared" si="22"/>
        <v>255.92617456977317</v>
      </c>
      <c r="AO49" s="19">
        <f t="shared" si="22"/>
        <v>246.65451126174179</v>
      </c>
      <c r="AP49" s="19">
        <f t="shared" si="22"/>
        <v>237.58133008061205</v>
      </c>
      <c r="AQ49" s="19">
        <f t="shared" si="22"/>
        <v>228.70900505778434</v>
      </c>
      <c r="AR49" s="19">
        <f t="shared" si="22"/>
        <v>220.03956133993682</v>
      </c>
      <c r="AS49" s="19">
        <f t="shared" si="22"/>
        <v>211.57467855785973</v>
      </c>
      <c r="AT49" s="19">
        <f t="shared" si="22"/>
        <v>203.31569513716894</v>
      </c>
      <c r="AU49" s="19">
        <f t="shared" si="22"/>
        <v>195.26361351313983</v>
      </c>
      <c r="AV49" s="19">
        <f t="shared" si="22"/>
        <v>187.41910620879409</v>
      </c>
      <c r="AW49" s="19">
        <f t="shared" si="22"/>
        <v>179.78252273255535</v>
      </c>
      <c r="AX49" s="19">
        <f t="shared" si="22"/>
        <v>172.35389724925952</v>
      </c>
      <c r="AY49" s="19">
        <f t="shared" si="22"/>
        <v>165.13295697608277</v>
      </c>
      <c r="AZ49" s="19">
        <f t="shared" si="22"/>
        <v>158.11913125303573</v>
      </c>
      <c r="BA49" s="19">
        <f t="shared" si="22"/>
        <v>151.311561236062</v>
      </c>
      <c r="BB49" s="19">
        <f t="shared" si="22"/>
        <v>144.70911015949073</v>
      </c>
      <c r="BC49" s="19">
        <f t="shared" si="22"/>
        <v>138.31037411360518</v>
      </c>
      <c r="BD49" s="19">
        <f t="shared" si="22"/>
        <v>132.11369328241432</v>
      </c>
      <c r="BE49" s="19">
        <f t="shared" si="22"/>
        <v>126.11716358634277</v>
      </c>
      <c r="BF49" s="19">
        <f t="shared" si="22"/>
        <v>120.31864867447312</v>
      </c>
      <c r="BG49" s="19">
        <f t="shared" si="22"/>
        <v>114.7157922111853</v>
      </c>
      <c r="BH49" s="19">
        <f t="shared" si="22"/>
        <v>109.30603040252353</v>
      </c>
      <c r="BI49" s="19">
        <f t="shared" si="22"/>
        <v>104.0866047083687</v>
      </c>
      <c r="BJ49" s="19">
        <f t="shared" si="22"/>
        <v>99.05457468749853</v>
      </c>
      <c r="BK49" s="19">
        <f t="shared" si="22"/>
        <v>20</v>
      </c>
      <c r="BL49" s="19">
        <f t="shared" si="22"/>
        <v>20</v>
      </c>
      <c r="BM49" s="19">
        <f t="shared" si="22"/>
        <v>20</v>
      </c>
      <c r="BN49" s="19">
        <f t="shared" si="22"/>
        <v>20</v>
      </c>
      <c r="BO49" s="19">
        <f t="shared" si="22"/>
        <v>20</v>
      </c>
      <c r="BP49" s="19">
        <f t="shared" si="22"/>
        <v>20</v>
      </c>
      <c r="BQ49" s="19">
        <f t="shared" si="22"/>
        <v>20</v>
      </c>
      <c r="BR49" s="19">
        <f t="shared" si="22"/>
        <v>20</v>
      </c>
      <c r="BS49" s="19">
        <f t="shared" si="22"/>
        <v>20</v>
      </c>
    </row>
    <row r="50" spans="2:71" x14ac:dyDescent="0.4">
      <c r="B50" s="4">
        <f t="shared" si="11"/>
        <v>1.5990000000000013</v>
      </c>
      <c r="C50" s="2">
        <f t="shared" si="3"/>
        <v>1.5990000000000013</v>
      </c>
      <c r="E50" s="2">
        <f t="shared" si="4"/>
        <v>19.394991905442918</v>
      </c>
      <c r="F50" s="2">
        <f t="shared" si="5"/>
        <v>4.4700269916738469</v>
      </c>
      <c r="I50" s="15">
        <f t="shared" si="21"/>
        <v>0.75943793473349852</v>
      </c>
      <c r="J50" s="1">
        <f t="shared" si="7"/>
        <v>0.75943793473349852</v>
      </c>
      <c r="K50" s="1">
        <f t="shared" si="8"/>
        <v>0.60294979719180253</v>
      </c>
      <c r="L50" s="18">
        <f t="shared" si="9"/>
        <v>553.66723687125341</v>
      </c>
      <c r="M50" s="19">
        <f t="shared" si="20"/>
        <v>541.60086972645365</v>
      </c>
      <c r="N50" s="19">
        <f t="shared" si="20"/>
        <v>529.54350316847024</v>
      </c>
      <c r="O50" s="19">
        <f t="shared" si="20"/>
        <v>517.50411764787998</v>
      </c>
      <c r="P50" s="19">
        <f t="shared" si="20"/>
        <v>505.491653417843</v>
      </c>
      <c r="Q50" s="19">
        <f t="shared" si="20"/>
        <v>493.5149906226618</v>
      </c>
      <c r="R50" s="19">
        <f t="shared" si="20"/>
        <v>481.58292960996357</v>
      </c>
      <c r="S50" s="19">
        <f t="shared" si="20"/>
        <v>469.70417153923677</v>
      </c>
      <c r="T50" s="19">
        <f t="shared" si="20"/>
        <v>457.8872993579028</v>
      </c>
      <c r="U50" s="19">
        <f t="shared" si="20"/>
        <v>446.14075921420766</v>
      </c>
      <c r="V50" s="19">
        <f t="shared" si="20"/>
        <v>434.47284237394956</v>
      </c>
      <c r="W50" s="19">
        <f t="shared" si="20"/>
        <v>422.8916677054695</v>
      </c>
      <c r="X50" s="19">
        <f t="shared" si="20"/>
        <v>411.40516479440851</v>
      </c>
      <c r="Y50" s="19">
        <f t="shared" si="20"/>
        <v>400.02105774651784</v>
      </c>
      <c r="Z50" s="19">
        <f t="shared" si="20"/>
        <v>388.74684973330949</v>
      </c>
      <c r="AA50" s="19">
        <f t="shared" si="20"/>
        <v>377.58980833157534</v>
      </c>
      <c r="AB50" s="19">
        <f t="shared" si="20"/>
        <v>366.55695170381358</v>
      </c>
      <c r="AC50" s="19">
        <f t="shared" si="19"/>
        <v>355.6550356624046</v>
      </c>
      <c r="AD50" s="19">
        <f t="shared" si="19"/>
        <v>344.89054165599862</v>
      </c>
      <c r="AE50" s="19">
        <f t="shared" si="15"/>
        <v>334.2696657120477</v>
      </c>
      <c r="AF50" s="19">
        <f t="shared" si="22"/>
        <v>323.79830836476094</v>
      </c>
      <c r="AG50" s="19">
        <f t="shared" si="22"/>
        <v>313.48206559301047</v>
      </c>
      <c r="AH50" s="19">
        <f t="shared" si="22"/>
        <v>303.32622078790223</v>
      </c>
      <c r="AI50" s="19">
        <f t="shared" si="22"/>
        <v>293.33573776487401</v>
      </c>
      <c r="AJ50" s="19">
        <f t="shared" si="22"/>
        <v>283.51525483032498</v>
      </c>
      <c r="AK50" s="19">
        <f t="shared" si="22"/>
        <v>273.86907990794288</v>
      </c>
      <c r="AL50" s="19">
        <f t="shared" si="22"/>
        <v>264.40118672511386</v>
      </c>
      <c r="AM50" s="19">
        <f t="shared" si="22"/>
        <v>255.11521205508453</v>
      </c>
      <c r="AN50" s="19">
        <f t="shared" si="22"/>
        <v>246.01445400594898</v>
      </c>
      <c r="AO50" s="19">
        <f t="shared" si="22"/>
        <v>237.1018713430511</v>
      </c>
      <c r="AP50" s="19">
        <f t="shared" si="22"/>
        <v>228.38008382708082</v>
      </c>
      <c r="AQ50" s="19">
        <f t="shared" si="22"/>
        <v>219.85137354598683</v>
      </c>
      <c r="AR50" s="19">
        <f t="shared" si="22"/>
        <v>211.51768721489179</v>
      </c>
      <c r="AS50" s="19">
        <f t="shared" si="22"/>
        <v>203.38063941445546</v>
      </c>
      <c r="AT50" s="19">
        <f t="shared" si="22"/>
        <v>195.44151673463949</v>
      </c>
      <c r="AU50" s="19">
        <f t="shared" si="22"/>
        <v>187.70128278757679</v>
      </c>
      <c r="AV50" s="19">
        <f t="shared" si="22"/>
        <v>180.16058405026121</v>
      </c>
      <c r="AW50" s="19">
        <f t="shared" si="22"/>
        <v>172.81975649506506</v>
      </c>
      <c r="AX50" s="19">
        <f t="shared" si="22"/>
        <v>165.67883296366028</v>
      </c>
      <c r="AY50" s="19">
        <f t="shared" si="22"/>
        <v>158.73755123778184</v>
      </c>
      <c r="AZ50" s="19">
        <f t="shared" si="22"/>
        <v>151.99536275843241</v>
      </c>
      <c r="BA50" s="19">
        <f t="shared" si="22"/>
        <v>145.45144194357854</v>
      </c>
      <c r="BB50" s="19">
        <f t="shared" si="22"/>
        <v>139.10469605315052</v>
      </c>
      <c r="BC50" s="19">
        <f t="shared" si="22"/>
        <v>132.95377554920827</v>
      </c>
      <c r="BD50" s="19">
        <f t="shared" si="22"/>
        <v>126.9970848984873</v>
      </c>
      <c r="BE50" s="19">
        <f t="shared" si="22"/>
        <v>121.23279376418088</v>
      </c>
      <c r="BF50" s="19">
        <f t="shared" si="22"/>
        <v>115.65884853373689</v>
      </c>
      <c r="BG50" s="19">
        <f t="shared" si="22"/>
        <v>110.27298412965006</v>
      </c>
      <c r="BH50" s="19">
        <f t="shared" si="22"/>
        <v>105.07273605069742</v>
      </c>
      <c r="BI50" s="19">
        <f t="shared" si="22"/>
        <v>100.05545259178317</v>
      </c>
      <c r="BJ50" s="19">
        <f t="shared" si="22"/>
        <v>95.21830719152473</v>
      </c>
      <c r="BK50" s="19">
        <f t="shared" si="22"/>
        <v>20</v>
      </c>
      <c r="BL50" s="19">
        <f t="shared" si="22"/>
        <v>20</v>
      </c>
      <c r="BM50" s="19">
        <f t="shared" si="22"/>
        <v>20</v>
      </c>
      <c r="BN50" s="19">
        <f t="shared" si="22"/>
        <v>20</v>
      </c>
      <c r="BO50" s="19">
        <f t="shared" si="22"/>
        <v>20</v>
      </c>
      <c r="BP50" s="19">
        <f t="shared" si="22"/>
        <v>20</v>
      </c>
      <c r="BQ50" s="19">
        <f t="shared" si="22"/>
        <v>20</v>
      </c>
      <c r="BR50" s="19">
        <f t="shared" si="22"/>
        <v>20</v>
      </c>
      <c r="BS50" s="19">
        <f t="shared" si="22"/>
        <v>20</v>
      </c>
    </row>
    <row r="51" spans="2:71" x14ac:dyDescent="0.4">
      <c r="B51" s="4">
        <f t="shared" si="11"/>
        <v>1.6990000000000014</v>
      </c>
      <c r="C51" s="2">
        <f t="shared" si="3"/>
        <v>1.6990000000000014</v>
      </c>
      <c r="E51" s="2">
        <f t="shared" si="4"/>
        <v>20.141240151131374</v>
      </c>
      <c r="F51" s="2">
        <f t="shared" si="5"/>
        <v>5.2162752373623009</v>
      </c>
      <c r="I51" s="15">
        <f t="shared" si="21"/>
        <v>0.73179382932585524</v>
      </c>
      <c r="J51" s="1">
        <f t="shared" si="7"/>
        <v>0.73179382932585524</v>
      </c>
      <c r="K51" s="1">
        <f t="shared" si="8"/>
        <v>0.58100197632749917</v>
      </c>
      <c r="L51" s="18">
        <f t="shared" si="9"/>
        <v>534.24135270884096</v>
      </c>
      <c r="M51" s="19">
        <f t="shared" si="20"/>
        <v>522.59834427990211</v>
      </c>
      <c r="N51" s="19">
        <f t="shared" si="20"/>
        <v>510.96402064456424</v>
      </c>
      <c r="O51" s="19">
        <f t="shared" si="20"/>
        <v>499.34704716668614</v>
      </c>
      <c r="P51" s="19">
        <f t="shared" si="20"/>
        <v>487.75605042307023</v>
      </c>
      <c r="Q51" s="19">
        <f t="shared" si="20"/>
        <v>476.19959899063139</v>
      </c>
      <c r="R51" s="19">
        <f t="shared" si="20"/>
        <v>464.68618444934327</v>
      </c>
      <c r="S51" s="19">
        <f t="shared" si="20"/>
        <v>453.22420267114057</v>
      </c>
      <c r="T51" s="19">
        <f t="shared" si="20"/>
        <v>441.82193546346156</v>
      </c>
      <c r="U51" s="19">
        <f t="shared" si="20"/>
        <v>430.48753263428415</v>
      </c>
      <c r="V51" s="19">
        <f t="shared" si="20"/>
        <v>419.2289945433202</v>
      </c>
      <c r="W51" s="19">
        <f t="shared" si="20"/>
        <v>408.05415520153542</v>
      </c>
      <c r="X51" s="19">
        <f t="shared" si="20"/>
        <v>396.97066597833935</v>
      </c>
      <c r="Y51" s="19">
        <f t="shared" si="20"/>
        <v>385.98597997268791</v>
      </c>
      <c r="Z51" s="19">
        <f t="shared" si="20"/>
        <v>375.10733710096264</v>
      </c>
      <c r="AA51" s="19">
        <f t="shared" si="20"/>
        <v>364.34174995086545</v>
      </c>
      <c r="AB51" s="19">
        <f t="shared" si="20"/>
        <v>353.69599044671628</v>
      </c>
      <c r="AC51" s="19">
        <f t="shared" si="19"/>
        <v>343.17657736749362</v>
      </c>
      <c r="AD51" s="19">
        <f t="shared" si="19"/>
        <v>332.78976475472962</v>
      </c>
      <c r="AE51" s="19">
        <f t="shared" si="15"/>
        <v>322.54153124300285</v>
      </c>
      <c r="AF51" s="19">
        <f t="shared" si="22"/>
        <v>312.43757034127987</v>
      </c>
      <c r="AG51" s="19">
        <f t="shared" si="22"/>
        <v>302.48328168877225</v>
      </c>
      <c r="AH51" s="19">
        <f t="shared" si="22"/>
        <v>292.68376330433193</v>
      </c>
      <c r="AI51" s="19">
        <f t="shared" si="22"/>
        <v>283.04380484372615</v>
      </c>
      <c r="AJ51" s="19">
        <f t="shared" si="22"/>
        <v>273.56788187444351</v>
      </c>
      <c r="AK51" s="19">
        <f t="shared" si="22"/>
        <v>264.26015117301881</v>
      </c>
      <c r="AL51" s="19">
        <f t="shared" si="22"/>
        <v>255.12444704524583</v>
      </c>
      <c r="AM51" s="19">
        <f t="shared" si="22"/>
        <v>246.16427866510003</v>
      </c>
      <c r="AN51" s="19">
        <f t="shared" si="22"/>
        <v>237.38282842375835</v>
      </c>
      <c r="AO51" s="19">
        <f t="shared" si="22"/>
        <v>228.78295127577545</v>
      </c>
      <c r="AP51" s="19">
        <f t="shared" si="22"/>
        <v>220.36717506531755</v>
      </c>
      <c r="AQ51" s="19">
        <f t="shared" si="22"/>
        <v>212.13770181134396</v>
      </c>
      <c r="AR51" s="19">
        <f t="shared" si="22"/>
        <v>204.09640992682765</v>
      </c>
      <c r="AS51" s="19">
        <f t="shared" si="22"/>
        <v>196.24485734349776</v>
      </c>
      <c r="AT51" s="19">
        <f t="shared" si="22"/>
        <v>188.58428551021697</v>
      </c>
      <c r="AU51" s="19">
        <f t="shared" si="22"/>
        <v>181.11562422996997</v>
      </c>
      <c r="AV51" s="19">
        <f t="shared" si="22"/>
        <v>173.8394972975575</v>
      </c>
      <c r="AW51" s="19">
        <f t="shared" si="22"/>
        <v>166.75622889747649</v>
      </c>
      <c r="AX51" s="19">
        <f t="shared" si="22"/>
        <v>159.86585071912097</v>
      </c>
      <c r="AY51" s="19">
        <f t="shared" si="22"/>
        <v>153.16810974437593</v>
      </c>
      <c r="AZ51" s="19">
        <f t="shared" si="22"/>
        <v>146.66247666090129</v>
      </c>
      <c r="BA51" s="19">
        <f t="shared" si="22"/>
        <v>140.34815485290886</v>
      </c>
      <c r="BB51" s="19">
        <f t="shared" si="22"/>
        <v>134.2240899200402</v>
      </c>
      <c r="BC51" s="19">
        <f t="shared" si="22"/>
        <v>128.28897967403736</v>
      </c>
      <c r="BD51" s="19">
        <f t="shared" si="22"/>
        <v>122.54128456227247</v>
      </c>
      <c r="BE51" s="19">
        <f t="shared" si="22"/>
        <v>116.97923846685661</v>
      </c>
      <c r="BF51" s="19">
        <f t="shared" si="22"/>
        <v>111.6008598279742</v>
      </c>
      <c r="BG51" s="19">
        <f t="shared" si="22"/>
        <v>106.4039630402836</v>
      </c>
      <c r="BH51" s="19">
        <f t="shared" si="22"/>
        <v>101.38617007167558</v>
      </c>
      <c r="BI51" s="19">
        <f t="shared" si="22"/>
        <v>96.544922254374555</v>
      </c>
      <c r="BJ51" s="19">
        <f t="shared" si="22"/>
        <v>91.877492199299198</v>
      </c>
      <c r="BK51" s="19">
        <f t="shared" si="22"/>
        <v>20</v>
      </c>
      <c r="BL51" s="19">
        <f t="shared" si="22"/>
        <v>20</v>
      </c>
      <c r="BM51" s="19">
        <f t="shared" si="22"/>
        <v>20</v>
      </c>
      <c r="BN51" s="19">
        <f t="shared" si="22"/>
        <v>20</v>
      </c>
      <c r="BO51" s="19">
        <f t="shared" si="22"/>
        <v>20</v>
      </c>
      <c r="BP51" s="19">
        <f t="shared" si="22"/>
        <v>20</v>
      </c>
      <c r="BQ51" s="19">
        <f t="shared" si="22"/>
        <v>20</v>
      </c>
      <c r="BR51" s="19">
        <f t="shared" si="22"/>
        <v>20</v>
      </c>
      <c r="BS51" s="19">
        <f t="shared" si="22"/>
        <v>20</v>
      </c>
    </row>
    <row r="52" spans="2:71" x14ac:dyDescent="0.4">
      <c r="B52" s="4">
        <f t="shared" si="11"/>
        <v>1.7990000000000015</v>
      </c>
      <c r="C52" s="2">
        <f t="shared" si="3"/>
        <v>1.7990000000000015</v>
      </c>
      <c r="E52" s="2">
        <f t="shared" si="4"/>
        <v>20.887488396819826</v>
      </c>
      <c r="F52" s="2">
        <f t="shared" si="5"/>
        <v>5.962523483050755</v>
      </c>
      <c r="I52" s="15">
        <f t="shared" si="21"/>
        <v>0.70734680196577759</v>
      </c>
      <c r="J52" s="1">
        <f t="shared" si="7"/>
        <v>0.70734680196577759</v>
      </c>
      <c r="K52" s="1">
        <f t="shared" si="8"/>
        <v>0.561592450526192</v>
      </c>
      <c r="L52" s="18">
        <f t="shared" si="9"/>
        <v>517.06209823092649</v>
      </c>
      <c r="M52" s="19">
        <f t="shared" si="20"/>
        <v>505.79348651178003</v>
      </c>
      <c r="N52" s="19">
        <f t="shared" si="20"/>
        <v>494.53328031493038</v>
      </c>
      <c r="O52" s="19">
        <f t="shared" si="20"/>
        <v>483.28986635772156</v>
      </c>
      <c r="P52" s="19">
        <f t="shared" si="20"/>
        <v>472.07159381769196</v>
      </c>
      <c r="Q52" s="19">
        <f t="shared" si="20"/>
        <v>460.88675573755705</v>
      </c>
      <c r="R52" s="19">
        <f t="shared" si="20"/>
        <v>449.74357063903227</v>
      </c>
      <c r="S52" s="19">
        <f t="shared" si="20"/>
        <v>438.65016441341555</v>
      </c>
      <c r="T52" s="19">
        <f t="shared" si="20"/>
        <v>427.61455255540704</v>
      </c>
      <c r="U52" s="19">
        <f t="shared" si="20"/>
        <v>416.64462280486782</v>
      </c>
      <c r="V52" s="19">
        <f t="shared" si="20"/>
        <v>405.7481182591045</v>
      </c>
      <c r="W52" s="19">
        <f t="shared" si="20"/>
        <v>394.93262101584679</v>
      </c>
      <c r="X52" s="19">
        <f t="shared" si="20"/>
        <v>384.20553640435492</v>
      </c>
      <c r="Y52" s="19">
        <f t="shared" si="20"/>
        <v>373.57407785909049</v>
      </c>
      <c r="Z52" s="19">
        <f t="shared" si="20"/>
        <v>363.04525248711536</v>
      </c>
      <c r="AA52" s="19">
        <f t="shared" si="20"/>
        <v>352.6258473768732</v>
      </c>
      <c r="AB52" s="19">
        <f t="shared" si="20"/>
        <v>342.32241669228313</v>
      </c>
      <c r="AC52" s="19">
        <f t="shared" si="19"/>
        <v>332.14126959215389</v>
      </c>
      <c r="AD52" s="19">
        <f t="shared" si="19"/>
        <v>322.08845901083941</v>
      </c>
      <c r="AE52" s="19">
        <f t="shared" si="15"/>
        <v>312.16977133182354</v>
      </c>
      <c r="AF52" s="19">
        <f t="shared" si="22"/>
        <v>302.39071698157863</v>
      </c>
      <c r="AG52" s="19">
        <f t="shared" si="22"/>
        <v>292.75652196660201</v>
      </c>
      <c r="AH52" s="19">
        <f t="shared" si="22"/>
        <v>283.27212037204271</v>
      </c>
      <c r="AI52" s="19">
        <f t="shared" si="22"/>
        <v>273.94214783579781</v>
      </c>
      <c r="AJ52" s="19">
        <f t="shared" si="22"/>
        <v>264.77093600741995</v>
      </c>
      <c r="AK52" s="19">
        <f t="shared" si="22"/>
        <v>255.76250799666292</v>
      </c>
      <c r="AL52" s="19">
        <f t="shared" si="22"/>
        <v>246.92057481202295</v>
      </c>
      <c r="AM52" s="19">
        <f t="shared" si="22"/>
        <v>238.24853278523224</v>
      </c>
      <c r="AN52" s="19">
        <f t="shared" si="22"/>
        <v>229.74946197336794</v>
      </c>
      <c r="AO52" s="19">
        <f t="shared" si="22"/>
        <v>221.4261255260532</v>
      </c>
      <c r="AP52" s="19">
        <f t="shared" si="22"/>
        <v>213.28097000120036</v>
      </c>
      <c r="AQ52" s="19">
        <f t="shared" si="22"/>
        <v>205.3161266088658</v>
      </c>
      <c r="AR52" s="19">
        <f t="shared" si="22"/>
        <v>197.53341335910855</v>
      </c>
      <c r="AS52" s="19">
        <f t="shared" si="22"/>
        <v>189.93433808625235</v>
      </c>
      <c r="AT52" s="19">
        <f t="shared" si="22"/>
        <v>182.52010231868979</v>
      </c>
      <c r="AU52" s="19">
        <f t="shared" si="22"/>
        <v>175.29160596033088</v>
      </c>
      <c r="AV52" s="19">
        <f t="shared" si="22"/>
        <v>168.24945274700946</v>
      </c>
      <c r="AW52" s="19">
        <f t="shared" si="22"/>
        <v>161.39395643863077</v>
      </c>
      <c r="AX52" s="19">
        <f t="shared" si="22"/>
        <v>154.72514770557339</v>
      </c>
      <c r="AY52" s="19">
        <f t="shared" si="22"/>
        <v>148.24278166586265</v>
      </c>
      <c r="AZ52" s="19">
        <f t="shared" si="22"/>
        <v>141.94634602791385</v>
      </c>
      <c r="BA52" s="19">
        <f t="shared" si="22"/>
        <v>135.83506979219868</v>
      </c>
      <c r="BB52" s="19">
        <f t="shared" si="22"/>
        <v>129.90793246403072</v>
      </c>
      <c r="BC52" s="19">
        <f t="shared" si="22"/>
        <v>124.16367372877968</v>
      </c>
      <c r="BD52" s="19">
        <f t="shared" si="22"/>
        <v>118.60080354021815</v>
      </c>
      <c r="BE52" s="19">
        <f t="shared" si="22"/>
        <v>113.21761257237067</v>
      </c>
      <c r="BF52" s="19">
        <f t="shared" ref="AF52:BS56" si="23">IF((1-ERF(BF$10/SQRT(4*$F$4/($E$4*$C$4)*2*$D$4/$B$4)))*$L52&lt;20,20,(1-ERF(BF$10/SQRT(4*$F$4/($E$4*$C$4)*2*$D$4/$B$4)))*$L52)</f>
        <v>108.0121829851621</v>
      </c>
      <c r="BG52" s="19">
        <f t="shared" si="23"/>
        <v>102.98239945435158</v>
      </c>
      <c r="BH52" s="19">
        <f t="shared" si="23"/>
        <v>98.125960416674076</v>
      </c>
      <c r="BI52" s="19">
        <f t="shared" si="23"/>
        <v>93.440389481782773</v>
      </c>
      <c r="BJ52" s="19">
        <f t="shared" si="23"/>
        <v>88.923046963487266</v>
      </c>
      <c r="BK52" s="19">
        <f t="shared" si="23"/>
        <v>20</v>
      </c>
      <c r="BL52" s="19">
        <f t="shared" si="23"/>
        <v>20</v>
      </c>
      <c r="BM52" s="19">
        <f t="shared" si="23"/>
        <v>20</v>
      </c>
      <c r="BN52" s="19">
        <f t="shared" si="23"/>
        <v>20</v>
      </c>
      <c r="BO52" s="19">
        <f t="shared" si="23"/>
        <v>20</v>
      </c>
      <c r="BP52" s="19">
        <f t="shared" si="23"/>
        <v>20</v>
      </c>
      <c r="BQ52" s="19">
        <f t="shared" si="23"/>
        <v>20</v>
      </c>
      <c r="BR52" s="19">
        <f t="shared" si="23"/>
        <v>20</v>
      </c>
      <c r="BS52" s="19">
        <f t="shared" si="23"/>
        <v>20</v>
      </c>
    </row>
    <row r="53" spans="2:71" x14ac:dyDescent="0.4">
      <c r="B53" s="4">
        <f t="shared" si="11"/>
        <v>1.8990000000000016</v>
      </c>
      <c r="C53" s="2">
        <f t="shared" si="3"/>
        <v>1.8990000000000016</v>
      </c>
      <c r="E53" s="2">
        <f t="shared" si="4"/>
        <v>21.633736642508282</v>
      </c>
      <c r="F53" s="2">
        <f t="shared" si="5"/>
        <v>6.7087717287392099</v>
      </c>
      <c r="I53" s="15">
        <f t="shared" si="21"/>
        <v>0.68546791483587688</v>
      </c>
      <c r="J53" s="1">
        <f t="shared" si="7"/>
        <v>0.68546791483587688</v>
      </c>
      <c r="K53" s="1">
        <f t="shared" si="8"/>
        <v>0.54422187953623313</v>
      </c>
      <c r="L53" s="18">
        <f t="shared" si="9"/>
        <v>501.68751038586515</v>
      </c>
      <c r="M53" s="19">
        <f t="shared" si="20"/>
        <v>490.75396530834774</v>
      </c>
      <c r="N53" s="19">
        <f t="shared" si="20"/>
        <v>479.828575819045</v>
      </c>
      <c r="O53" s="19">
        <f t="shared" si="20"/>
        <v>468.91947926037483</v>
      </c>
      <c r="P53" s="19">
        <f t="shared" si="20"/>
        <v>458.03477655117723</v>
      </c>
      <c r="Q53" s="19">
        <f t="shared" si="20"/>
        <v>447.18251414461065</v>
      </c>
      <c r="R53" s="19">
        <f t="shared" si="20"/>
        <v>436.37066618867897</v>
      </c>
      <c r="S53" s="19">
        <f t="shared" si="20"/>
        <v>425.60711695528863</v>
      </c>
      <c r="T53" s="19">
        <f t="shared" si="20"/>
        <v>414.89964360233677</v>
      </c>
      <c r="U53" s="19">
        <f t="shared" si="20"/>
        <v>404.2558993316091</v>
      </c>
      <c r="V53" s="19">
        <f t="shared" si="20"/>
        <v>393.68339700321218</v>
      </c>
      <c r="W53" s="19">
        <f t="shared" si="20"/>
        <v>383.18949326491918</v>
      </c>
      <c r="X53" s="19">
        <f t="shared" si="20"/>
        <v>372.78137325215744</v>
      </c>
      <c r="Y53" s="19">
        <f t="shared" si="20"/>
        <v>362.46603591145345</v>
      </c>
      <c r="Z53" s="19">
        <f t="shared" si="20"/>
        <v>352.25027999697784</v>
      </c>
      <c r="AA53" s="19">
        <f t="shared" si="20"/>
        <v>342.14069078642899</v>
      </c>
      <c r="AB53" s="19">
        <f t="shared" si="20"/>
        <v>332.14362755887686</v>
      </c>
      <c r="AC53" s="19">
        <f t="shared" si="19"/>
        <v>322.26521187338813</v>
      </c>
      <c r="AD53" s="19">
        <f t="shared" si="19"/>
        <v>312.51131668328287</v>
      </c>
      <c r="AE53" s="19">
        <f t="shared" si="15"/>
        <v>302.88755631677071</v>
      </c>
      <c r="AF53" s="19">
        <f t="shared" si="23"/>
        <v>293.39927735049588</v>
      </c>
      <c r="AG53" s="19">
        <f t="shared" si="23"/>
        <v>284.05155039821614</v>
      </c>
      <c r="AH53" s="19">
        <f t="shared" si="23"/>
        <v>274.84916283247912</v>
      </c>
      <c r="AI53" s="19">
        <f t="shared" si="23"/>
        <v>265.79661245276299</v>
      </c>
      <c r="AJ53" s="19">
        <f t="shared" si="23"/>
        <v>256.89810210914578</v>
      </c>
      <c r="AK53" s="19">
        <f t="shared" si="23"/>
        <v>248.15753528618646</v>
      </c>
      <c r="AL53" s="19">
        <f t="shared" si="23"/>
        <v>239.57851264736394</v>
      </c>
      <c r="AM53" s="19">
        <f t="shared" si="23"/>
        <v>231.16432953615248</v>
      </c>
      <c r="AN53" s="19">
        <f t="shared" si="23"/>
        <v>222.91797442564297</v>
      </c>
      <c r="AO53" s="19">
        <f t="shared" si="23"/>
        <v>214.84212830455996</v>
      </c>
      <c r="AP53" s="19">
        <f t="shared" si="23"/>
        <v>206.93916498361645</v>
      </c>
      <c r="AQ53" s="19">
        <f t="shared" si="23"/>
        <v>199.21115230238328</v>
      </c>
      <c r="AR53" s="19">
        <f t="shared" si="23"/>
        <v>191.65985421328219</v>
      </c>
      <c r="AS53" s="19">
        <f t="shared" si="23"/>
        <v>184.28673371592296</v>
      </c>
      <c r="AT53" s="19">
        <f t="shared" si="23"/>
        <v>177.09295661184086</v>
      </c>
      <c r="AU53" s="19">
        <f t="shared" si="23"/>
        <v>170.07939604674456</v>
      </c>
      <c r="AV53" s="19">
        <f t="shared" si="23"/>
        <v>163.24663780467907</v>
      </c>
      <c r="AW53" s="19">
        <f t="shared" si="23"/>
        <v>156.59498631605271</v>
      </c>
      <c r="AX53" s="19">
        <f t="shared" si="23"/>
        <v>150.12447133927549</v>
      </c>
      <c r="AY53" s="19">
        <f t="shared" si="23"/>
        <v>143.83485527381805</v>
      </c>
      <c r="AZ53" s="19">
        <f t="shared" si="23"/>
        <v>137.7256410608347</v>
      </c>
      <c r="BA53" s="19">
        <f t="shared" si="23"/>
        <v>131.79608062608989</v>
      </c>
      <c r="BB53" s="19">
        <f t="shared" si="23"/>
        <v>126.04518381880605</v>
      </c>
      <c r="BC53" s="19">
        <f t="shared" si="23"/>
        <v>120.47172779919022</v>
      </c>
      <c r="BD53" s="19">
        <f t="shared" si="23"/>
        <v>115.07426682680858</v>
      </c>
      <c r="BE53" s="19">
        <f t="shared" si="23"/>
        <v>109.85114240165507</v>
      </c>
      <c r="BF53" s="19">
        <f t="shared" si="23"/>
        <v>104.80049370968837</v>
      </c>
      <c r="BG53" s="19">
        <f t="shared" si="23"/>
        <v>99.920268324796226</v>
      </c>
      <c r="BH53" s="19">
        <f t="shared" si="23"/>
        <v>95.208233119568277</v>
      </c>
      <c r="BI53" s="19">
        <f t="shared" si="23"/>
        <v>90.661985337909883</v>
      </c>
      <c r="BJ53" s="19">
        <f t="shared" si="23"/>
        <v>86.278963783404578</v>
      </c>
      <c r="BK53" s="19">
        <f t="shared" si="23"/>
        <v>20</v>
      </c>
      <c r="BL53" s="19">
        <f t="shared" si="23"/>
        <v>20</v>
      </c>
      <c r="BM53" s="19">
        <f t="shared" si="23"/>
        <v>20</v>
      </c>
      <c r="BN53" s="19">
        <f t="shared" si="23"/>
        <v>20</v>
      </c>
      <c r="BO53" s="19">
        <f t="shared" si="23"/>
        <v>20</v>
      </c>
      <c r="BP53" s="19">
        <f t="shared" si="23"/>
        <v>20</v>
      </c>
      <c r="BQ53" s="19">
        <f t="shared" si="23"/>
        <v>20</v>
      </c>
      <c r="BR53" s="19">
        <f t="shared" si="23"/>
        <v>20</v>
      </c>
      <c r="BS53" s="19">
        <f t="shared" si="23"/>
        <v>20</v>
      </c>
    </row>
    <row r="54" spans="2:71" x14ac:dyDescent="0.4">
      <c r="B54" s="4">
        <f t="shared" si="11"/>
        <v>1.9990000000000017</v>
      </c>
      <c r="C54" s="2">
        <f t="shared" si="3"/>
        <v>1.9990000000000017</v>
      </c>
      <c r="E54" s="2">
        <f t="shared" si="4"/>
        <v>22.379984888196734</v>
      </c>
      <c r="F54" s="2">
        <f t="shared" si="5"/>
        <v>7.455019974427664</v>
      </c>
      <c r="I54" s="15">
        <f t="shared" si="21"/>
        <v>0.66569943948611388</v>
      </c>
      <c r="J54" s="1">
        <f t="shared" si="7"/>
        <v>0.66569943948611388</v>
      </c>
      <c r="K54" s="1">
        <f t="shared" si="8"/>
        <v>0.52852685344155492</v>
      </c>
      <c r="L54" s="18">
        <f t="shared" si="9"/>
        <v>487.79593724398927</v>
      </c>
      <c r="M54" s="19">
        <f t="shared" si="20"/>
        <v>477.16513867301234</v>
      </c>
      <c r="N54" s="19">
        <f t="shared" si="20"/>
        <v>466.5422698645163</v>
      </c>
      <c r="O54" s="19">
        <f t="shared" si="20"/>
        <v>455.93524284040558</v>
      </c>
      <c r="P54" s="19">
        <f t="shared" si="20"/>
        <v>445.35193420756457</v>
      </c>
      <c r="Q54" s="19">
        <f t="shared" si="20"/>
        <v>434.80016761533409</v>
      </c>
      <c r="R54" s="19">
        <f t="shared" si="20"/>
        <v>424.28769641000792</v>
      </c>
      <c r="S54" s="19">
        <f t="shared" si="20"/>
        <v>413.82218655042379</v>
      </c>
      <c r="T54" s="19">
        <f t="shared" si="20"/>
        <v>403.41119984736446</v>
      </c>
      <c r="U54" s="19">
        <f t="shared" si="20"/>
        <v>393.0621775878077</v>
      </c>
      <c r="V54" s="19">
        <f t="shared" si="20"/>
        <v>382.78242460307018</v>
      </c>
      <c r="W54" s="19">
        <f t="shared" si="20"/>
        <v>372.57909383760676</v>
      </c>
      <c r="X54" s="19">
        <f t="shared" si="20"/>
        <v>362.45917147265072</v>
      </c>
      <c r="Y54" s="19">
        <f t="shared" si="20"/>
        <v>352.42946265604792</v>
      </c>
      <c r="Z54" s="19">
        <f t="shared" si="20"/>
        <v>342.49657788655321</v>
      </c>
      <c r="AA54" s="19">
        <f t="shared" si="20"/>
        <v>332.66692009754729</v>
      </c>
      <c r="AB54" s="19">
        <f t="shared" si="20"/>
        <v>322.94667248161505</v>
      </c>
      <c r="AC54" s="19">
        <f t="shared" si="19"/>
        <v>313.34178709373185</v>
      </c>
      <c r="AD54" s="19">
        <f t="shared" si="19"/>
        <v>303.85797426694342</v>
      </c>
      <c r="AE54" s="19">
        <f t="shared" si="15"/>
        <v>294.50069287043482</v>
      </c>
      <c r="AF54" s="19">
        <f t="shared" si="23"/>
        <v>285.27514143578452</v>
      </c>
      <c r="AG54" s="19">
        <f t="shared" si="23"/>
        <v>276.18625017301201</v>
      </c>
      <c r="AH54" s="19">
        <f t="shared" si="23"/>
        <v>267.23867389378876</v>
      </c>
      <c r="AI54" s="19">
        <f t="shared" si="23"/>
        <v>258.43678585490625</v>
      </c>
      <c r="AJ54" s="19">
        <f t="shared" si="23"/>
        <v>249.7846725308143</v>
      </c>
      <c r="AK54" s="19">
        <f t="shared" si="23"/>
        <v>241.28612931978265</v>
      </c>
      <c r="AL54" s="19">
        <f t="shared" si="23"/>
        <v>232.94465718402398</v>
      </c>
      <c r="AM54" s="19">
        <f t="shared" si="23"/>
        <v>224.76346021996343</v>
      </c>
      <c r="AN54" s="19">
        <f t="shared" si="23"/>
        <v>216.74544415078947</v>
      </c>
      <c r="AO54" s="19">
        <f t="shared" si="23"/>
        <v>208.89321572947193</v>
      </c>
      <c r="AP54" s="19">
        <f t="shared" si="23"/>
        <v>201.20908303663398</v>
      </c>
      <c r="AQ54" s="19">
        <f t="shared" si="23"/>
        <v>193.69505665400354</v>
      </c>
      <c r="AR54" s="19">
        <f t="shared" si="23"/>
        <v>186.35285169070139</v>
      </c>
      <c r="AS54" s="19">
        <f t="shared" si="23"/>
        <v>179.18389063632719</v>
      </c>
      <c r="AT54" s="19">
        <f t="shared" si="23"/>
        <v>172.18930701172962</v>
      </c>
      <c r="AU54" s="19">
        <f t="shared" si="23"/>
        <v>165.36994978548083</v>
      </c>
      <c r="AV54" s="19">
        <f t="shared" si="23"/>
        <v>158.72638852144533</v>
      </c>
      <c r="AW54" s="19">
        <f t="shared" si="23"/>
        <v>152.25891922044701</v>
      </c>
      <c r="AX54" s="19">
        <f t="shared" si="23"/>
        <v>145.96757081689455</v>
      </c>
      <c r="AY54" s="19">
        <f t="shared" si="23"/>
        <v>139.85211228934438</v>
      </c>
      <c r="AZ54" s="19">
        <f t="shared" si="23"/>
        <v>133.91206034235759</v>
      </c>
      <c r="BA54" s="19">
        <f t="shared" si="23"/>
        <v>128.14668761564454</v>
      </c>
      <c r="BB54" s="19">
        <f t="shared" si="23"/>
        <v>122.5550313753988</v>
      </c>
      <c r="BC54" s="19">
        <f t="shared" si="23"/>
        <v>117.13590264188575</v>
      </c>
      <c r="BD54" s="19">
        <f t="shared" si="23"/>
        <v>111.88789570678041</v>
      </c>
      <c r="BE54" s="19">
        <f t="shared" si="23"/>
        <v>106.80939799343268</v>
      </c>
      <c r="BF54" s="19">
        <f t="shared" si="23"/>
        <v>101.89860021317078</v>
      </c>
      <c r="BG54" s="19">
        <f t="shared" si="23"/>
        <v>97.153506770931415</v>
      </c>
      <c r="BH54" s="19">
        <f t="shared" si="23"/>
        <v>92.571946373916589</v>
      </c>
      <c r="BI54" s="19">
        <f t="shared" si="23"/>
        <v>88.151582797610288</v>
      </c>
      <c r="BJ54" s="19">
        <f t="shared" si="23"/>
        <v>83.889925764338543</v>
      </c>
      <c r="BK54" s="19">
        <f t="shared" si="23"/>
        <v>20</v>
      </c>
      <c r="BL54" s="19">
        <f t="shared" si="23"/>
        <v>20</v>
      </c>
      <c r="BM54" s="19">
        <f t="shared" si="23"/>
        <v>20</v>
      </c>
      <c r="BN54" s="19">
        <f t="shared" si="23"/>
        <v>20</v>
      </c>
      <c r="BO54" s="19">
        <f t="shared" si="23"/>
        <v>20</v>
      </c>
      <c r="BP54" s="19">
        <f t="shared" si="23"/>
        <v>20</v>
      </c>
      <c r="BQ54" s="19">
        <f t="shared" si="23"/>
        <v>20</v>
      </c>
      <c r="BR54" s="19">
        <f t="shared" si="23"/>
        <v>20</v>
      </c>
      <c r="BS54" s="19">
        <f t="shared" si="23"/>
        <v>20</v>
      </c>
    </row>
    <row r="55" spans="2:71" x14ac:dyDescent="0.4">
      <c r="B55" s="4">
        <f>B54+1</f>
        <v>2.9990000000000014</v>
      </c>
      <c r="C55" s="2">
        <f t="shared" si="3"/>
        <v>2.9990000000000014</v>
      </c>
      <c r="E55" s="2">
        <f t="shared" si="4"/>
        <v>29.842467345081271</v>
      </c>
      <c r="F55" s="2">
        <f t="shared" si="5"/>
        <v>14.917502431312199</v>
      </c>
      <c r="I55" s="15">
        <f t="shared" ref="I55:I57" si="24">(((C55+1)*EXP(E55))*(BESSELK(E55,0)+BESSELK(E55,1)))+(((1-C55)*EXP(F55))*(BESSELK(F55,0)+BESSELK(F55,1)))</f>
        <v>0.53450529466235874</v>
      </c>
      <c r="J55" s="1">
        <f t="shared" ref="J55:J57" si="25">G55+H55+I55</f>
        <v>0.53450529466235874</v>
      </c>
      <c r="K55" s="1">
        <f t="shared" si="8"/>
        <v>0.42436629021923705</v>
      </c>
      <c r="L55" s="18">
        <f t="shared" si="9"/>
        <v>395.60404958650787</v>
      </c>
      <c r="M55" s="19">
        <f t="shared" si="20"/>
        <v>386.98243828572873</v>
      </c>
      <c r="N55" s="19">
        <f t="shared" si="20"/>
        <v>378.36725804742912</v>
      </c>
      <c r="O55" s="19">
        <f t="shared" si="20"/>
        <v>369.76492554642505</v>
      </c>
      <c r="P55" s="19">
        <f t="shared" si="20"/>
        <v>361.18182873583891</v>
      </c>
      <c r="Q55" s="19">
        <f t="shared" si="20"/>
        <v>352.62431262005782</v>
      </c>
      <c r="R55" s="19">
        <f t="shared" si="20"/>
        <v>344.09866518747486</v>
      </c>
      <c r="S55" s="19">
        <f t="shared" si="20"/>
        <v>335.61110355497993</v>
      </c>
      <c r="T55" s="19">
        <f t="shared" si="20"/>
        <v>327.16776037506025</v>
      </c>
      <c r="U55" s="19">
        <f t="shared" si="20"/>
        <v>318.77467055501575</v>
      </c>
      <c r="V55" s="19">
        <f t="shared" si="20"/>
        <v>310.43775833617326</v>
      </c>
      <c r="W55" s="19">
        <f t="shared" si="20"/>
        <v>302.16282477913353</v>
      </c>
      <c r="X55" s="19">
        <f t="shared" si="20"/>
        <v>293.95553569899675</v>
      </c>
      <c r="Y55" s="19">
        <f t="shared" si="20"/>
        <v>285.82141009221266</v>
      </c>
      <c r="Z55" s="19">
        <f t="shared" si="20"/>
        <v>277.76580909420198</v>
      </c>
      <c r="AA55" s="19">
        <f t="shared" si="20"/>
        <v>269.79392550420965</v>
      </c>
      <c r="AB55" s="19">
        <f t="shared" si="20"/>
        <v>261.91077391099947</v>
      </c>
      <c r="AC55" s="19">
        <f t="shared" si="19"/>
        <v>254.12118145000218</v>
      </c>
      <c r="AD55" s="19">
        <f t="shared" si="19"/>
        <v>246.42977921939823</v>
      </c>
      <c r="AE55" s="19">
        <f t="shared" si="15"/>
        <v>238.84099437938079</v>
      </c>
      <c r="AF55" s="19">
        <f t="shared" si="23"/>
        <v>231.35904295551978</v>
      </c>
      <c r="AG55" s="19">
        <f t="shared" si="23"/>
        <v>223.98792336375129</v>
      </c>
      <c r="AH55" s="19">
        <f t="shared" si="23"/>
        <v>216.73141067107917</v>
      </c>
      <c r="AI55" s="19">
        <f t="shared" si="23"/>
        <v>209.59305160260817</v>
      </c>
      <c r="AJ55" s="19">
        <f t="shared" si="23"/>
        <v>202.57616030205574</v>
      </c>
      <c r="AK55" s="19">
        <f t="shared" si="23"/>
        <v>195.68381484943589</v>
      </c>
      <c r="AL55" s="19">
        <f t="shared" si="23"/>
        <v>188.91885453618801</v>
      </c>
      <c r="AM55" s="19">
        <f t="shared" si="23"/>
        <v>182.28387789465779</v>
      </c>
      <c r="AN55" s="19">
        <f t="shared" si="23"/>
        <v>175.78124147555138</v>
      </c>
      <c r="AO55" s="19">
        <f t="shared" si="23"/>
        <v>169.41305936378092</v>
      </c>
      <c r="AP55" s="19">
        <f t="shared" si="23"/>
        <v>163.18120342003968</v>
      </c>
      <c r="AQ55" s="19">
        <f t="shared" si="23"/>
        <v>157.08730423247511</v>
      </c>
      <c r="AR55" s="19">
        <f t="shared" si="23"/>
        <v>151.13275276001448</v>
      </c>
      <c r="AS55" s="19">
        <f t="shared" si="23"/>
        <v>145.31870264622719</v>
      </c>
      <c r="AT55" s="19">
        <f t="shared" si="23"/>
        <v>139.64607318011051</v>
      </c>
      <c r="AU55" s="19">
        <f t="shared" si="23"/>
        <v>134.11555287786439</v>
      </c>
      <c r="AV55" s="19">
        <f t="shared" si="23"/>
        <v>128.72760365758646</v>
      </c>
      <c r="AW55" s="19">
        <f t="shared" si="23"/>
        <v>123.48246557688203</v>
      </c>
      <c r="AX55" s="19">
        <f t="shared" si="23"/>
        <v>118.38016210164818</v>
      </c>
      <c r="AY55" s="19">
        <f t="shared" si="23"/>
        <v>113.42050587276267</v>
      </c>
      <c r="AZ55" s="19">
        <f t="shared" si="23"/>
        <v>108.60310493609435</v>
      </c>
      <c r="BA55" s="19">
        <f t="shared" si="23"/>
        <v>103.92736940014532</v>
      </c>
      <c r="BB55" s="19">
        <f t="shared" si="23"/>
        <v>99.392518484750283</v>
      </c>
      <c r="BC55" s="19">
        <f t="shared" si="23"/>
        <v>94.997587923579886</v>
      </c>
      <c r="BD55" s="19">
        <f t="shared" si="23"/>
        <v>90.741437682731757</v>
      </c>
      <c r="BE55" s="19">
        <f t="shared" si="23"/>
        <v>86.622759957436827</v>
      </c>
      <c r="BF55" s="19">
        <f t="shared" si="23"/>
        <v>82.640087408853631</v>
      </c>
      <c r="BG55" s="19">
        <f t="shared" si="23"/>
        <v>78.791801603067313</v>
      </c>
      <c r="BH55" s="19">
        <f t="shared" si="23"/>
        <v>75.076141614743861</v>
      </c>
      <c r="BI55" s="19">
        <f t="shared" si="23"/>
        <v>71.491212758403691</v>
      </c>
      <c r="BJ55" s="19">
        <f t="shared" si="23"/>
        <v>68.034995410968421</v>
      </c>
      <c r="BK55" s="19">
        <f t="shared" si="23"/>
        <v>20</v>
      </c>
      <c r="BL55" s="19">
        <f t="shared" si="23"/>
        <v>20</v>
      </c>
      <c r="BM55" s="19">
        <f t="shared" si="23"/>
        <v>20</v>
      </c>
      <c r="BN55" s="19">
        <f t="shared" si="23"/>
        <v>20</v>
      </c>
      <c r="BO55" s="19">
        <f t="shared" si="23"/>
        <v>20</v>
      </c>
      <c r="BP55" s="19">
        <f t="shared" si="23"/>
        <v>20</v>
      </c>
      <c r="BQ55" s="19">
        <f t="shared" si="23"/>
        <v>20</v>
      </c>
      <c r="BR55" s="19">
        <f t="shared" si="23"/>
        <v>20</v>
      </c>
      <c r="BS55" s="19">
        <f t="shared" si="23"/>
        <v>20</v>
      </c>
    </row>
    <row r="56" spans="2:71" x14ac:dyDescent="0.4">
      <c r="B56" s="4">
        <f t="shared" ref="B56:B57" si="26">B55+1</f>
        <v>3.9990000000000014</v>
      </c>
      <c r="C56" s="2">
        <f t="shared" si="3"/>
        <v>3.9990000000000014</v>
      </c>
      <c r="E56" s="2">
        <f t="shared" si="4"/>
        <v>37.304949801965805</v>
      </c>
      <c r="F56" s="2">
        <f t="shared" si="5"/>
        <v>22.379984888196734</v>
      </c>
      <c r="I56" s="15">
        <f t="shared" si="24"/>
        <v>0.46057778676646666</v>
      </c>
      <c r="J56" s="1">
        <f t="shared" si="25"/>
        <v>0.46057778676646666</v>
      </c>
      <c r="K56" s="1">
        <f t="shared" si="8"/>
        <v>0.36567212463430931</v>
      </c>
      <c r="L56" s="18">
        <f t="shared" si="9"/>
        <v>343.65419685572056</v>
      </c>
      <c r="M56" s="19">
        <f t="shared" si="20"/>
        <v>336.16475656746189</v>
      </c>
      <c r="N56" s="19">
        <f t="shared" si="20"/>
        <v>328.68090282871827</v>
      </c>
      <c r="O56" s="19">
        <f t="shared" si="20"/>
        <v>321.20820969069723</v>
      </c>
      <c r="P56" s="19">
        <f t="shared" si="20"/>
        <v>313.75222625458264</v>
      </c>
      <c r="Q56" s="19">
        <f t="shared" si="20"/>
        <v>306.31846431275608</v>
      </c>
      <c r="R56" s="19">
        <f t="shared" si="20"/>
        <v>298.91238612882017</v>
      </c>
      <c r="S56" s="19">
        <f t="shared" si="20"/>
        <v>291.53939240156399</v>
      </c>
      <c r="T56" s="19">
        <f t="shared" si="20"/>
        <v>284.20481045705327</v>
      </c>
      <c r="U56" s="19">
        <f t="shared" si="20"/>
        <v>276.91388271184928</v>
      </c>
      <c r="V56" s="19">
        <f t="shared" si="20"/>
        <v>269.67175544895213</v>
      </c>
      <c r="W56" s="19">
        <f t="shared" si="20"/>
        <v>262.48346794645761</v>
      </c>
      <c r="X56" s="19">
        <f t="shared" si="20"/>
        <v>255.35394199710208</v>
      </c>
      <c r="Y56" s="19">
        <f t="shared" si="20"/>
        <v>248.2879718548736</v>
      </c>
      <c r="Z56" s="19">
        <f t="shared" si="20"/>
        <v>241.29021464269385</v>
      </c>
      <c r="AA56" s="19">
        <f t="shared" si="20"/>
        <v>234.36518125284465</v>
      </c>
      <c r="AB56" s="19">
        <f t="shared" si="20"/>
        <v>227.5172277693348</v>
      </c>
      <c r="AC56" s="19">
        <f t="shared" si="19"/>
        <v>220.75054743879883</v>
      </c>
      <c r="AD56" s="19">
        <f t="shared" si="19"/>
        <v>214.06916321380115</v>
      </c>
      <c r="AE56" s="19">
        <f t="shared" si="15"/>
        <v>207.47692088960628</v>
      </c>
      <c r="AF56" s="19">
        <f t="shared" si="23"/>
        <v>200.97748285258936</v>
      </c>
      <c r="AG56" s="19">
        <f t="shared" si="23"/>
        <v>194.5743224555097</v>
      </c>
      <c r="AH56" s="19">
        <f t="shared" si="23"/>
        <v>188.27071903188434</v>
      </c>
      <c r="AI56" s="19">
        <f t="shared" si="23"/>
        <v>182.06975355868656</v>
      </c>
      <c r="AJ56" s="19">
        <f t="shared" si="23"/>
        <v>175.97430497357814</v>
      </c>
      <c r="AK56" s="19">
        <f t="shared" si="23"/>
        <v>169.98704714988313</v>
      </c>
      <c r="AL56" s="19">
        <f t="shared" si="23"/>
        <v>164.11044652954075</v>
      </c>
      <c r="AM56" s="19">
        <f t="shared" si="23"/>
        <v>158.34676041135069</v>
      </c>
      <c r="AN56" s="19">
        <f t="shared" si="23"/>
        <v>152.69803588896909</v>
      </c>
      <c r="AO56" s="19">
        <f t="shared" si="23"/>
        <v>147.16610943033234</v>
      </c>
      <c r="AP56" s="19">
        <f t="shared" si="23"/>
        <v>141.75260708750906</v>
      </c>
      <c r="AQ56" s="19">
        <f t="shared" si="23"/>
        <v>136.45894532340142</v>
      </c>
      <c r="AR56" s="19">
        <f t="shared" si="23"/>
        <v>131.28633243927314</v>
      </c>
      <c r="AS56" s="19">
        <f t="shared" si="23"/>
        <v>126.23577058476013</v>
      </c>
      <c r="AT56" s="19">
        <f t="shared" si="23"/>
        <v>121.30805832985274</v>
      </c>
      <c r="AU56" s="19">
        <f t="shared" si="23"/>
        <v>116.50379377631957</v>
      </c>
      <c r="AV56" s="19">
        <f t="shared" si="23"/>
        <v>111.82337818419069</v>
      </c>
      <c r="AW56" s="19">
        <f t="shared" si="23"/>
        <v>107.26702008723527</v>
      </c>
      <c r="AX56" s="19">
        <f t="shared" si="23"/>
        <v>102.83473986986046</v>
      </c>
      <c r="AY56" s="19">
        <f t="shared" si="23"/>
        <v>98.526374776531412</v>
      </c>
      <c r="AZ56" s="19">
        <f t="shared" si="23"/>
        <v>94.341584323670475</v>
      </c>
      <c r="BA56" s="19">
        <f t="shared" si="23"/>
        <v>90.279856083032357</v>
      </c>
      <c r="BB56" s="19">
        <f t="shared" si="23"/>
        <v>86.340511804783944</v>
      </c>
      <c r="BC56" s="19">
        <f t="shared" si="23"/>
        <v>82.522713847927079</v>
      </c>
      <c r="BD56" s="19">
        <f t="shared" si="23"/>
        <v>78.825471885301255</v>
      </c>
      <c r="BE56" s="19">
        <f t="shared" si="23"/>
        <v>75.247649850180082</v>
      </c>
      <c r="BF56" s="19">
        <f t="shared" si="23"/>
        <v>71.787973091427915</v>
      </c>
      <c r="BG56" s="19">
        <f t="shared" si="23"/>
        <v>68.445035704308026</v>
      </c>
      <c r="BH56" s="19">
        <f t="shared" si="23"/>
        <v>65.217308004323982</v>
      </c>
      <c r="BI56" s="19">
        <f t="shared" si="23"/>
        <v>62.103144111921573</v>
      </c>
      <c r="BJ56" s="19">
        <f t="shared" si="23"/>
        <v>59.100789616478131</v>
      </c>
      <c r="BK56" s="19">
        <f t="shared" si="23"/>
        <v>20</v>
      </c>
      <c r="BL56" s="19">
        <f t="shared" si="23"/>
        <v>20</v>
      </c>
      <c r="BM56" s="19">
        <f t="shared" si="23"/>
        <v>20</v>
      </c>
      <c r="BN56" s="19">
        <f t="shared" si="23"/>
        <v>20</v>
      </c>
      <c r="BO56" s="19">
        <f t="shared" si="23"/>
        <v>20</v>
      </c>
      <c r="BP56" s="19">
        <f t="shared" si="23"/>
        <v>20</v>
      </c>
      <c r="BQ56" s="19">
        <f t="shared" si="23"/>
        <v>20</v>
      </c>
      <c r="BR56" s="19">
        <f t="shared" si="23"/>
        <v>20</v>
      </c>
      <c r="BS56" s="19">
        <f t="shared" si="23"/>
        <v>20</v>
      </c>
    </row>
    <row r="57" spans="2:71" x14ac:dyDescent="0.4">
      <c r="B57" s="4">
        <f t="shared" si="26"/>
        <v>4.9990000000000014</v>
      </c>
      <c r="C57" s="2">
        <f t="shared" si="3"/>
        <v>4.9990000000000014</v>
      </c>
      <c r="E57" s="2">
        <f t="shared" si="4"/>
        <v>44.767432258850341</v>
      </c>
      <c r="F57" s="2">
        <f t="shared" si="5"/>
        <v>29.842467345081271</v>
      </c>
      <c r="I57" s="15">
        <f t="shared" si="24"/>
        <v>0.41109973466368666</v>
      </c>
      <c r="J57" s="1">
        <f t="shared" si="25"/>
        <v>0.41109973466368666</v>
      </c>
      <c r="K57" s="1">
        <f t="shared" si="8"/>
        <v>0.32638941288606677</v>
      </c>
      <c r="L57" s="18">
        <f t="shared" si="9"/>
        <v>308.88530509535769</v>
      </c>
    </row>
    <row r="58" spans="2:71" ht="20.6" x14ac:dyDescent="0.55000000000000004">
      <c r="B58">
        <v>35</v>
      </c>
      <c r="C58" s="2">
        <f t="shared" si="3"/>
        <v>35</v>
      </c>
      <c r="D58"/>
      <c r="E58" s="2">
        <f t="shared" si="4"/>
        <v>268.6493684478433</v>
      </c>
      <c r="F58" s="2">
        <f>($D$14*($B58-1))/2</f>
        <v>253.72440353407421</v>
      </c>
      <c r="I58" s="15">
        <f t="shared" ref="I58" si="27">(((C58+1)*EXP(E58))*(BESSELK(E58,0)+BESSELK(E58,1)))+(((1-C58)*EXP(F58))*(BESSELK(F58,0)+BESSELK(F58,1)))</f>
        <v>0.15504260166878581</v>
      </c>
      <c r="J58" s="1">
        <f t="shared" ref="J58" si="28">G58+H58+I58</f>
        <v>0.15504260166878581</v>
      </c>
      <c r="K58" s="1">
        <f t="shared" ref="K58" si="29">J58/MAX($J$14:$J$57)</f>
        <v>0.12309485865370787</v>
      </c>
      <c r="L58" s="18">
        <f>IF($G$4&gt;5,K58*$I$9,K58*$J$9)+20</f>
        <v>128.95051859497482</v>
      </c>
      <c r="M58" s="33" t="s">
        <v>32</v>
      </c>
    </row>
    <row r="59" spans="2:71" x14ac:dyDescent="0.4">
      <c r="B59" t="s">
        <v>25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2:71" x14ac:dyDescent="0.4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2:71" ht="32.6" x14ac:dyDescent="1">
      <c r="B61" t="s">
        <v>26</v>
      </c>
      <c r="C61" t="s">
        <v>30</v>
      </c>
      <c r="D61" s="30" t="s">
        <v>27</v>
      </c>
      <c r="E61" s="30" t="s">
        <v>31</v>
      </c>
      <c r="F61" s="1" t="s">
        <v>33</v>
      </c>
      <c r="G61" s="30" t="s">
        <v>28</v>
      </c>
      <c r="H61" s="30" t="s">
        <v>29</v>
      </c>
      <c r="I61" s="35">
        <f>MIN(I63:I1042)</f>
        <v>480</v>
      </c>
      <c r="J61" s="35" t="s">
        <v>34</v>
      </c>
      <c r="K61"/>
      <c r="L61"/>
      <c r="M61"/>
      <c r="N61"/>
      <c r="O61"/>
      <c r="P61"/>
      <c r="Q61"/>
      <c r="R61"/>
    </row>
    <row r="62" spans="2:71" ht="41.15" x14ac:dyDescent="0.55000000000000004">
      <c r="B62">
        <v>20</v>
      </c>
      <c r="C62">
        <f>(-4*10^7*B62+1*10^11)*10^-6</f>
        <v>99200</v>
      </c>
      <c r="D62" s="32">
        <f>(1.23*10^-6*B62^2+2.87*10^-3*B62+4.57)*1.8*10^-6</f>
        <v>8.3302056000000003E-6</v>
      </c>
      <c r="E62" s="31">
        <f>(0.005752*B62^4-10.67*B62^3+5597*B62^2-1.79*10^6*B62+1.056*10^9)*10^-6</f>
        <v>1022.35436032</v>
      </c>
      <c r="F62" s="1">
        <v>0.32</v>
      </c>
      <c r="G62" s="31">
        <f>C62*D62*(B62-$B$62)/(1-F62)</f>
        <v>0</v>
      </c>
      <c r="H62" s="31">
        <f>IF(G62&gt;E62,G62-E62,0)</f>
        <v>0</v>
      </c>
      <c r="I62" s="34" t="b">
        <f>IF(H62&gt;0,B62)</f>
        <v>0</v>
      </c>
      <c r="J62"/>
      <c r="K62" s="37" t="s">
        <v>36</v>
      </c>
      <c r="L62" s="36">
        <f>IF(L44&gt;$I$61,2.8788*L44-1365.2,0)</f>
        <v>1079.627715711081</v>
      </c>
      <c r="M62" s="36">
        <f t="shared" ref="M62:BS62" si="30">IF(M44&gt;$I$61,2.8788*M44-1365.2,0)</f>
        <v>1026.3462736119316</v>
      </c>
      <c r="N62" s="36">
        <f t="shared" si="30"/>
        <v>973.10457539257209</v>
      </c>
      <c r="O62" s="36">
        <f t="shared" si="30"/>
        <v>919.94227601722673</v>
      </c>
      <c r="P62" s="36">
        <f t="shared" si="30"/>
        <v>866.898852950437</v>
      </c>
      <c r="Q62" s="36">
        <f t="shared" si="30"/>
        <v>814.01351823413756</v>
      </c>
      <c r="R62" s="36">
        <f t="shared" si="30"/>
        <v>761.32513155218635</v>
      </c>
      <c r="S62" s="36">
        <f t="shared" si="30"/>
        <v>708.87211460350113</v>
      </c>
      <c r="T62" s="36">
        <f t="shared" si="30"/>
        <v>656.69236709812662</v>
      </c>
      <c r="U62" s="36">
        <f t="shared" si="30"/>
        <v>604.82318468216067</v>
      </c>
      <c r="V62" s="36">
        <f t="shared" si="30"/>
        <v>553.30117908747479</v>
      </c>
      <c r="W62" s="36">
        <f t="shared" si="30"/>
        <v>502.16220079070558</v>
      </c>
      <c r="X62" s="36">
        <f t="shared" si="30"/>
        <v>451.44126445311258</v>
      </c>
      <c r="Y62" s="36">
        <f t="shared" si="30"/>
        <v>401.17247739866548</v>
      </c>
      <c r="Z62" s="36">
        <f t="shared" si="30"/>
        <v>351.3889713722956</v>
      </c>
      <c r="AA62" s="36">
        <f t="shared" si="30"/>
        <v>302.12283780362554</v>
      </c>
      <c r="AB62" s="36">
        <f t="shared" si="30"/>
        <v>253.40506678389829</v>
      </c>
      <c r="AC62" s="36">
        <f t="shared" si="30"/>
        <v>205.26548994527525</v>
      </c>
      <c r="AD62" s="36">
        <f t="shared" si="30"/>
        <v>157.73272741234109</v>
      </c>
      <c r="AE62" s="36">
        <f t="shared" si="30"/>
        <v>110.83413897565811</v>
      </c>
      <c r="AF62" s="36">
        <f t="shared" si="30"/>
        <v>64.595779616651271</v>
      </c>
      <c r="AG62" s="36">
        <f t="shared" si="30"/>
        <v>19.042359492128753</v>
      </c>
      <c r="AH62" s="36">
        <f t="shared" si="30"/>
        <v>0</v>
      </c>
      <c r="AI62" s="36">
        <f t="shared" si="30"/>
        <v>0</v>
      </c>
      <c r="AJ62" s="36">
        <f t="shared" si="30"/>
        <v>0</v>
      </c>
      <c r="AK62" s="36">
        <f t="shared" si="30"/>
        <v>0</v>
      </c>
      <c r="AL62" s="36">
        <f t="shared" si="30"/>
        <v>0</v>
      </c>
      <c r="AM62" s="36">
        <f t="shared" si="30"/>
        <v>0</v>
      </c>
      <c r="AN62" s="36">
        <f t="shared" si="30"/>
        <v>0</v>
      </c>
      <c r="AO62" s="36">
        <f t="shared" si="30"/>
        <v>0</v>
      </c>
      <c r="AP62" s="36">
        <f t="shared" si="30"/>
        <v>0</v>
      </c>
      <c r="AQ62" s="36">
        <f t="shared" si="30"/>
        <v>0</v>
      </c>
      <c r="AR62" s="36">
        <f t="shared" si="30"/>
        <v>0</v>
      </c>
      <c r="AS62" s="36">
        <f t="shared" si="30"/>
        <v>0</v>
      </c>
      <c r="AT62" s="36">
        <f t="shared" si="30"/>
        <v>0</v>
      </c>
      <c r="AU62" s="36">
        <f t="shared" si="30"/>
        <v>0</v>
      </c>
      <c r="AV62" s="36">
        <f t="shared" si="30"/>
        <v>0</v>
      </c>
      <c r="AW62" s="36">
        <f t="shared" si="30"/>
        <v>0</v>
      </c>
      <c r="AX62" s="36">
        <f t="shared" si="30"/>
        <v>0</v>
      </c>
      <c r="AY62" s="36">
        <f t="shared" si="30"/>
        <v>0</v>
      </c>
      <c r="AZ62" s="36">
        <f t="shared" si="30"/>
        <v>0</v>
      </c>
      <c r="BA62" s="36">
        <f t="shared" si="30"/>
        <v>0</v>
      </c>
      <c r="BB62" s="36">
        <f t="shared" si="30"/>
        <v>0</v>
      </c>
      <c r="BC62" s="36">
        <f t="shared" si="30"/>
        <v>0</v>
      </c>
      <c r="BD62" s="36">
        <f t="shared" si="30"/>
        <v>0</v>
      </c>
      <c r="BE62" s="36">
        <f t="shared" si="30"/>
        <v>0</v>
      </c>
      <c r="BF62" s="36">
        <f t="shared" si="30"/>
        <v>0</v>
      </c>
      <c r="BG62" s="36">
        <f t="shared" si="30"/>
        <v>0</v>
      </c>
      <c r="BH62" s="36">
        <f t="shared" si="30"/>
        <v>0</v>
      </c>
      <c r="BI62" s="36">
        <f t="shared" si="30"/>
        <v>0</v>
      </c>
      <c r="BJ62" s="36">
        <f t="shared" si="30"/>
        <v>0</v>
      </c>
      <c r="BK62" s="36">
        <f t="shared" si="30"/>
        <v>0</v>
      </c>
      <c r="BL62" s="36">
        <f t="shared" si="30"/>
        <v>0</v>
      </c>
      <c r="BM62" s="36">
        <f t="shared" si="30"/>
        <v>0</v>
      </c>
      <c r="BN62" s="36">
        <f t="shared" si="30"/>
        <v>0</v>
      </c>
      <c r="BO62" s="36">
        <f t="shared" si="30"/>
        <v>0</v>
      </c>
      <c r="BP62" s="36">
        <f t="shared" si="30"/>
        <v>0</v>
      </c>
      <c r="BQ62" s="36">
        <f t="shared" si="30"/>
        <v>0</v>
      </c>
      <c r="BR62" s="36">
        <f t="shared" si="30"/>
        <v>0</v>
      </c>
      <c r="BS62" s="36">
        <f t="shared" si="30"/>
        <v>0</v>
      </c>
    </row>
    <row r="63" spans="2:71" x14ac:dyDescent="0.4">
      <c r="B63">
        <v>21</v>
      </c>
      <c r="C63">
        <f t="shared" ref="C63:C126" si="31">(-4*10^7*B63+1*10^11)*10^-6</f>
        <v>99160</v>
      </c>
      <c r="D63" s="32">
        <f t="shared" ref="D63:D126" si="32">(1.23*10^-6*B63^2+2.87*10^-3*B63+4.57)*1.8*10^-6</f>
        <v>8.335462374000001E-6</v>
      </c>
      <c r="E63" s="31">
        <f t="shared" ref="E63:E126" si="33">(0.005752*B63^4-10.67*B63^3+5597*B63^2-1.79*10^6*B63+1.056*10^9)*10^-6</f>
        <v>1020.7805807847119</v>
      </c>
      <c r="F63" s="1">
        <v>0.32</v>
      </c>
      <c r="G63" s="31">
        <f t="shared" ref="G63:G126" si="34">C63*D63*(B63-$B$62)/(1-F63)</f>
        <v>1.2155065426556473</v>
      </c>
      <c r="H63" s="31">
        <f t="shared" ref="H63:H111" si="35">IF(G63&gt;E63,G63-E63,0)</f>
        <v>0</v>
      </c>
      <c r="I63" s="34" t="b">
        <f t="shared" ref="I63:I126" si="36">IF(H63&gt;0,B63)</f>
        <v>0</v>
      </c>
      <c r="J63"/>
      <c r="K63"/>
      <c r="L63">
        <f>$I$61</f>
        <v>480</v>
      </c>
      <c r="M63">
        <f t="shared" ref="M63:BS63" si="37">$I$61</f>
        <v>480</v>
      </c>
      <c r="N63">
        <f t="shared" si="37"/>
        <v>480</v>
      </c>
      <c r="O63">
        <f t="shared" si="37"/>
        <v>480</v>
      </c>
      <c r="P63">
        <f t="shared" si="37"/>
        <v>480</v>
      </c>
      <c r="Q63">
        <f t="shared" si="37"/>
        <v>480</v>
      </c>
      <c r="R63">
        <f t="shared" si="37"/>
        <v>480</v>
      </c>
      <c r="S63">
        <f t="shared" si="37"/>
        <v>480</v>
      </c>
      <c r="T63">
        <f t="shared" si="37"/>
        <v>480</v>
      </c>
      <c r="U63">
        <f t="shared" si="37"/>
        <v>480</v>
      </c>
      <c r="V63">
        <f t="shared" si="37"/>
        <v>480</v>
      </c>
      <c r="W63">
        <f t="shared" si="37"/>
        <v>480</v>
      </c>
      <c r="X63">
        <f t="shared" si="37"/>
        <v>480</v>
      </c>
      <c r="Y63">
        <f t="shared" si="37"/>
        <v>480</v>
      </c>
      <c r="Z63">
        <f t="shared" si="37"/>
        <v>480</v>
      </c>
      <c r="AA63">
        <f t="shared" si="37"/>
        <v>480</v>
      </c>
      <c r="AB63">
        <f t="shared" si="37"/>
        <v>480</v>
      </c>
      <c r="AC63">
        <f t="shared" si="37"/>
        <v>480</v>
      </c>
      <c r="AD63">
        <f t="shared" si="37"/>
        <v>480</v>
      </c>
      <c r="AE63">
        <f t="shared" si="37"/>
        <v>480</v>
      </c>
      <c r="AF63">
        <f t="shared" si="37"/>
        <v>480</v>
      </c>
      <c r="AG63">
        <f t="shared" si="37"/>
        <v>480</v>
      </c>
      <c r="AH63">
        <f t="shared" si="37"/>
        <v>480</v>
      </c>
      <c r="AI63">
        <f t="shared" si="37"/>
        <v>480</v>
      </c>
      <c r="AJ63">
        <f t="shared" si="37"/>
        <v>480</v>
      </c>
      <c r="AK63">
        <f t="shared" si="37"/>
        <v>480</v>
      </c>
      <c r="AL63">
        <f t="shared" si="37"/>
        <v>480</v>
      </c>
      <c r="AM63">
        <f t="shared" si="37"/>
        <v>480</v>
      </c>
      <c r="AN63">
        <f t="shared" si="37"/>
        <v>480</v>
      </c>
      <c r="AO63">
        <f t="shared" si="37"/>
        <v>480</v>
      </c>
      <c r="AP63">
        <f t="shared" si="37"/>
        <v>480</v>
      </c>
      <c r="AQ63">
        <f t="shared" si="37"/>
        <v>480</v>
      </c>
      <c r="AR63">
        <f t="shared" si="37"/>
        <v>480</v>
      </c>
      <c r="AS63">
        <f t="shared" si="37"/>
        <v>480</v>
      </c>
      <c r="AT63">
        <f t="shared" si="37"/>
        <v>480</v>
      </c>
      <c r="AU63">
        <f t="shared" si="37"/>
        <v>480</v>
      </c>
      <c r="AV63">
        <f t="shared" si="37"/>
        <v>480</v>
      </c>
      <c r="AW63">
        <f t="shared" si="37"/>
        <v>480</v>
      </c>
      <c r="AX63">
        <f t="shared" si="37"/>
        <v>480</v>
      </c>
      <c r="AY63">
        <f t="shared" si="37"/>
        <v>480</v>
      </c>
      <c r="AZ63">
        <f t="shared" si="37"/>
        <v>480</v>
      </c>
      <c r="BA63">
        <f t="shared" si="37"/>
        <v>480</v>
      </c>
      <c r="BB63">
        <f t="shared" si="37"/>
        <v>480</v>
      </c>
      <c r="BC63">
        <f t="shared" si="37"/>
        <v>480</v>
      </c>
      <c r="BD63">
        <f t="shared" si="37"/>
        <v>480</v>
      </c>
      <c r="BE63">
        <f t="shared" si="37"/>
        <v>480</v>
      </c>
      <c r="BF63">
        <f t="shared" si="37"/>
        <v>480</v>
      </c>
      <c r="BG63">
        <f t="shared" si="37"/>
        <v>480</v>
      </c>
      <c r="BH63">
        <f t="shared" si="37"/>
        <v>480</v>
      </c>
      <c r="BI63">
        <f t="shared" si="37"/>
        <v>480</v>
      </c>
      <c r="BJ63">
        <f t="shared" si="37"/>
        <v>480</v>
      </c>
      <c r="BK63">
        <f t="shared" si="37"/>
        <v>480</v>
      </c>
      <c r="BL63">
        <f t="shared" si="37"/>
        <v>480</v>
      </c>
      <c r="BM63">
        <f t="shared" si="37"/>
        <v>480</v>
      </c>
      <c r="BN63">
        <f t="shared" si="37"/>
        <v>480</v>
      </c>
      <c r="BO63">
        <f t="shared" si="37"/>
        <v>480</v>
      </c>
      <c r="BP63">
        <f t="shared" si="37"/>
        <v>480</v>
      </c>
      <c r="BQ63">
        <f t="shared" si="37"/>
        <v>480</v>
      </c>
      <c r="BR63">
        <f t="shared" si="37"/>
        <v>480</v>
      </c>
      <c r="BS63">
        <f t="shared" si="37"/>
        <v>480</v>
      </c>
    </row>
    <row r="64" spans="2:71" x14ac:dyDescent="0.4">
      <c r="B64">
        <v>22</v>
      </c>
      <c r="C64">
        <f t="shared" si="31"/>
        <v>99120</v>
      </c>
      <c r="D64" s="32">
        <f t="shared" si="32"/>
        <v>8.3407235759999996E-6</v>
      </c>
      <c r="E64" s="31">
        <f t="shared" si="33"/>
        <v>1019.2166812805119</v>
      </c>
      <c r="F64" s="1">
        <v>0.32</v>
      </c>
      <c r="G64" s="31">
        <f t="shared" si="34"/>
        <v>2.4315662378032945</v>
      </c>
      <c r="H64" s="31">
        <f t="shared" si="35"/>
        <v>0</v>
      </c>
      <c r="I64" s="34" t="b">
        <f t="shared" si="36"/>
        <v>0</v>
      </c>
      <c r="J64"/>
      <c r="K64"/>
      <c r="L64"/>
      <c r="M64"/>
      <c r="N64"/>
      <c r="O64"/>
      <c r="P64"/>
      <c r="Q64"/>
      <c r="R64"/>
    </row>
    <row r="65" spans="2:18" x14ac:dyDescent="0.4">
      <c r="B65">
        <v>23</v>
      </c>
      <c r="C65">
        <f t="shared" si="31"/>
        <v>99080</v>
      </c>
      <c r="D65" s="32">
        <f t="shared" si="32"/>
        <v>8.3459892059999994E-6</v>
      </c>
      <c r="E65" s="31">
        <f t="shared" si="33"/>
        <v>1017.662600755432</v>
      </c>
      <c r="F65" s="1">
        <v>0.32</v>
      </c>
      <c r="G65" s="31">
        <f t="shared" si="34"/>
        <v>3.6481791641050592</v>
      </c>
      <c r="H65" s="31">
        <f t="shared" si="35"/>
        <v>0</v>
      </c>
      <c r="I65" s="34" t="b">
        <f t="shared" si="36"/>
        <v>0</v>
      </c>
      <c r="J65"/>
      <c r="K65"/>
      <c r="L65"/>
      <c r="M65"/>
      <c r="N65"/>
      <c r="O65"/>
      <c r="P65"/>
      <c r="Q65"/>
      <c r="R65"/>
    </row>
    <row r="66" spans="2:18" x14ac:dyDescent="0.4">
      <c r="B66">
        <v>24</v>
      </c>
      <c r="C66">
        <f t="shared" si="31"/>
        <v>99040</v>
      </c>
      <c r="D66" s="32">
        <f t="shared" si="32"/>
        <v>8.3512592640000004E-6</v>
      </c>
      <c r="E66" s="31">
        <f t="shared" si="33"/>
        <v>1016.1182782955519</v>
      </c>
      <c r="F66" s="1">
        <v>0.32</v>
      </c>
      <c r="G66" s="31">
        <f t="shared" si="34"/>
        <v>4.8653453970974123</v>
      </c>
      <c r="H66" s="31">
        <f t="shared" si="35"/>
        <v>0</v>
      </c>
      <c r="I66" s="34" t="b">
        <f t="shared" si="36"/>
        <v>0</v>
      </c>
      <c r="J66"/>
      <c r="K66"/>
      <c r="L66"/>
      <c r="M66"/>
      <c r="N66"/>
      <c r="O66"/>
      <c r="P66"/>
      <c r="Q66"/>
      <c r="R66"/>
    </row>
    <row r="67" spans="2:18" x14ac:dyDescent="0.4">
      <c r="B67">
        <v>25</v>
      </c>
      <c r="C67">
        <f t="shared" si="31"/>
        <v>99000</v>
      </c>
      <c r="D67" s="32">
        <f t="shared" si="32"/>
        <v>8.3565337500000027E-6</v>
      </c>
      <c r="E67" s="31">
        <f t="shared" si="33"/>
        <v>1014.583653125</v>
      </c>
      <c r="F67" s="1">
        <v>0.32</v>
      </c>
      <c r="G67" s="31">
        <f t="shared" si="34"/>
        <v>6.0830650091911789</v>
      </c>
      <c r="H67" s="31">
        <f t="shared" si="35"/>
        <v>0</v>
      </c>
      <c r="I67" s="34" t="b">
        <f t="shared" si="36"/>
        <v>0</v>
      </c>
      <c r="J67"/>
      <c r="K67"/>
      <c r="L67"/>
      <c r="M67"/>
      <c r="N67"/>
      <c r="O67"/>
      <c r="P67"/>
      <c r="Q67"/>
      <c r="R67"/>
    </row>
    <row r="68" spans="2:18" x14ac:dyDescent="0.4">
      <c r="B68">
        <v>26</v>
      </c>
      <c r="C68">
        <f t="shared" si="31"/>
        <v>98960</v>
      </c>
      <c r="D68" s="32">
        <f t="shared" si="32"/>
        <v>8.3618126639999995E-6</v>
      </c>
      <c r="E68" s="31">
        <f t="shared" si="33"/>
        <v>1013.058664605952</v>
      </c>
      <c r="F68" s="1">
        <v>0.32</v>
      </c>
      <c r="G68" s="31">
        <f t="shared" si="34"/>
        <v>7.3013380696715293</v>
      </c>
      <c r="H68" s="31">
        <f t="shared" si="35"/>
        <v>0</v>
      </c>
      <c r="I68" s="34" t="b">
        <f t="shared" si="36"/>
        <v>0</v>
      </c>
      <c r="J68"/>
      <c r="K68"/>
      <c r="L68"/>
      <c r="M68"/>
      <c r="N68"/>
      <c r="O68"/>
      <c r="P68"/>
      <c r="Q68"/>
      <c r="R68"/>
    </row>
    <row r="69" spans="2:18" x14ac:dyDescent="0.4">
      <c r="B69">
        <v>27</v>
      </c>
      <c r="C69">
        <f t="shared" si="31"/>
        <v>98920</v>
      </c>
      <c r="D69" s="32">
        <f t="shared" si="32"/>
        <v>8.3670960060000026E-6</v>
      </c>
      <c r="E69" s="31">
        <f t="shared" si="33"/>
        <v>1011.5432522386319</v>
      </c>
      <c r="F69" s="1">
        <v>0.32</v>
      </c>
      <c r="G69" s="31">
        <f t="shared" si="34"/>
        <v>8.5201646446980028</v>
      </c>
      <c r="H69" s="31">
        <f t="shared" si="35"/>
        <v>0</v>
      </c>
      <c r="I69" s="34" t="b">
        <f t="shared" si="36"/>
        <v>0</v>
      </c>
      <c r="J69"/>
      <c r="K69"/>
      <c r="L69"/>
      <c r="M69"/>
      <c r="N69"/>
      <c r="O69"/>
      <c r="P69"/>
      <c r="Q69"/>
      <c r="R69"/>
    </row>
    <row r="70" spans="2:18" x14ac:dyDescent="0.4">
      <c r="B70">
        <v>28</v>
      </c>
      <c r="C70">
        <f t="shared" si="31"/>
        <v>98880</v>
      </c>
      <c r="D70" s="32">
        <f t="shared" si="32"/>
        <v>8.3723837760000001E-6</v>
      </c>
      <c r="E70" s="31">
        <f t="shared" si="33"/>
        <v>1010.0373556613119</v>
      </c>
      <c r="F70" s="1">
        <v>0.32</v>
      </c>
      <c r="G70" s="31">
        <f t="shared" si="34"/>
        <v>9.7395447973044718</v>
      </c>
      <c r="H70" s="31">
        <f t="shared" si="35"/>
        <v>0</v>
      </c>
      <c r="I70" s="34" t="b">
        <f t="shared" si="36"/>
        <v>0</v>
      </c>
      <c r="J70"/>
      <c r="K70"/>
      <c r="L70"/>
      <c r="M70"/>
      <c r="N70"/>
      <c r="O70"/>
      <c r="P70"/>
      <c r="Q70"/>
      <c r="R70"/>
    </row>
    <row r="71" spans="2:18" x14ac:dyDescent="0.4">
      <c r="B71">
        <v>29</v>
      </c>
      <c r="C71">
        <f t="shared" si="31"/>
        <v>98840</v>
      </c>
      <c r="D71" s="32">
        <f t="shared" si="32"/>
        <v>8.3776759740000006E-6</v>
      </c>
      <c r="E71" s="31">
        <f t="shared" si="33"/>
        <v>1008.5409146503119</v>
      </c>
      <c r="F71" s="1">
        <v>0.32</v>
      </c>
      <c r="G71" s="31">
        <f t="shared" si="34"/>
        <v>10.959478587399179</v>
      </c>
      <c r="H71" s="31">
        <f t="shared" si="35"/>
        <v>0</v>
      </c>
      <c r="I71" s="34" t="b">
        <f t="shared" si="36"/>
        <v>0</v>
      </c>
      <c r="J71"/>
      <c r="K71"/>
      <c r="L71"/>
      <c r="M71"/>
      <c r="N71"/>
      <c r="O71"/>
      <c r="P71"/>
      <c r="Q71"/>
      <c r="R71"/>
    </row>
    <row r="72" spans="2:18" x14ac:dyDescent="0.4">
      <c r="B72">
        <v>30</v>
      </c>
      <c r="C72">
        <f t="shared" si="31"/>
        <v>98800</v>
      </c>
      <c r="D72" s="32">
        <f t="shared" si="32"/>
        <v>8.3829726000000006E-6</v>
      </c>
      <c r="E72" s="31">
        <f t="shared" si="33"/>
        <v>1007.0538691199999</v>
      </c>
      <c r="F72" s="1">
        <v>0.32</v>
      </c>
      <c r="G72" s="31">
        <f t="shared" si="34"/>
        <v>12.179966071764706</v>
      </c>
      <c r="H72" s="31">
        <f t="shared" si="35"/>
        <v>0</v>
      </c>
      <c r="I72" s="34" t="b">
        <f t="shared" si="36"/>
        <v>0</v>
      </c>
      <c r="J72"/>
      <c r="K72"/>
      <c r="L72"/>
      <c r="M72"/>
      <c r="N72"/>
      <c r="O72"/>
      <c r="P72"/>
      <c r="Q72"/>
      <c r="R72"/>
    </row>
    <row r="73" spans="2:18" x14ac:dyDescent="0.4">
      <c r="B73">
        <v>31</v>
      </c>
      <c r="C73">
        <f t="shared" si="31"/>
        <v>98760</v>
      </c>
      <c r="D73" s="32">
        <f t="shared" si="32"/>
        <v>8.3882736540000002E-6</v>
      </c>
      <c r="E73" s="31">
        <f t="shared" si="33"/>
        <v>1005.576159122792</v>
      </c>
      <c r="F73" s="1">
        <v>0.32</v>
      </c>
      <c r="G73" s="31">
        <f t="shared" si="34"/>
        <v>13.401007304058002</v>
      </c>
      <c r="H73" s="31">
        <f t="shared" si="35"/>
        <v>0</v>
      </c>
      <c r="I73" s="34" t="b">
        <f t="shared" si="36"/>
        <v>0</v>
      </c>
      <c r="J73"/>
      <c r="K73"/>
      <c r="L73"/>
      <c r="M73"/>
      <c r="N73"/>
      <c r="O73"/>
      <c r="P73"/>
      <c r="Q73"/>
      <c r="R73"/>
    </row>
    <row r="74" spans="2:18" x14ac:dyDescent="0.4">
      <c r="B74">
        <v>32</v>
      </c>
      <c r="C74">
        <f t="shared" si="31"/>
        <v>98720</v>
      </c>
      <c r="D74" s="32">
        <f t="shared" si="32"/>
        <v>8.393579136000001E-6</v>
      </c>
      <c r="E74" s="31">
        <f t="shared" si="33"/>
        <v>1004.107724849152</v>
      </c>
      <c r="F74" s="1">
        <v>0.32</v>
      </c>
      <c r="G74" s="31">
        <f t="shared" si="34"/>
        <v>14.622602334810356</v>
      </c>
      <c r="H74" s="31">
        <f t="shared" si="35"/>
        <v>0</v>
      </c>
      <c r="I74" s="34" t="b">
        <f t="shared" si="36"/>
        <v>0</v>
      </c>
      <c r="J74"/>
      <c r="K74"/>
      <c r="L74"/>
      <c r="M74"/>
      <c r="N74"/>
      <c r="O74"/>
      <c r="P74"/>
      <c r="Q74"/>
      <c r="R74"/>
    </row>
    <row r="75" spans="2:18" x14ac:dyDescent="0.4">
      <c r="B75">
        <v>33</v>
      </c>
      <c r="C75">
        <f t="shared" si="31"/>
        <v>98680</v>
      </c>
      <c r="D75" s="32">
        <f t="shared" si="32"/>
        <v>8.3988890459999996E-6</v>
      </c>
      <c r="E75" s="31">
        <f t="shared" si="33"/>
        <v>1002.6485066275919</v>
      </c>
      <c r="F75" s="1">
        <v>0.32</v>
      </c>
      <c r="G75" s="31">
        <f t="shared" si="34"/>
        <v>15.844751211427413</v>
      </c>
      <c r="H75" s="31">
        <f t="shared" si="35"/>
        <v>0</v>
      </c>
      <c r="I75" s="34" t="b">
        <f t="shared" si="36"/>
        <v>0</v>
      </c>
      <c r="J75"/>
      <c r="K75"/>
      <c r="L75"/>
      <c r="M75"/>
      <c r="N75"/>
      <c r="O75"/>
      <c r="P75"/>
      <c r="Q75"/>
      <c r="R75"/>
    </row>
    <row r="76" spans="2:18" x14ac:dyDescent="0.4">
      <c r="B76">
        <v>34</v>
      </c>
      <c r="C76">
        <f t="shared" si="31"/>
        <v>98640</v>
      </c>
      <c r="D76" s="32">
        <f t="shared" si="32"/>
        <v>8.4042033839999995E-6</v>
      </c>
      <c r="E76" s="31">
        <f t="shared" si="33"/>
        <v>1001.198444924672</v>
      </c>
      <c r="F76" s="1">
        <v>0.32</v>
      </c>
      <c r="G76" s="31">
        <f t="shared" si="34"/>
        <v>17.067453978189178</v>
      </c>
      <c r="H76" s="31">
        <f t="shared" si="35"/>
        <v>0</v>
      </c>
      <c r="I76" s="34" t="b">
        <f t="shared" si="36"/>
        <v>0</v>
      </c>
      <c r="J76"/>
      <c r="K76"/>
      <c r="L76"/>
      <c r="M76"/>
      <c r="N76"/>
      <c r="O76"/>
      <c r="P76"/>
      <c r="Q76"/>
      <c r="R76"/>
    </row>
    <row r="77" spans="2:18" x14ac:dyDescent="0.4">
      <c r="B77">
        <v>35</v>
      </c>
      <c r="C77">
        <f t="shared" si="31"/>
        <v>98600</v>
      </c>
      <c r="D77" s="32">
        <f t="shared" si="32"/>
        <v>8.4095221500000006E-6</v>
      </c>
      <c r="E77" s="31">
        <f t="shared" si="33"/>
        <v>999.75748034499998</v>
      </c>
      <c r="F77" s="1">
        <v>0.32</v>
      </c>
      <c r="G77" s="31">
        <f t="shared" si="34"/>
        <v>18.290710676250004</v>
      </c>
      <c r="H77" s="31">
        <f t="shared" si="35"/>
        <v>0</v>
      </c>
      <c r="I77" s="34" t="b">
        <f t="shared" si="36"/>
        <v>0</v>
      </c>
      <c r="J77"/>
      <c r="K77"/>
      <c r="L77"/>
      <c r="M77"/>
      <c r="N77"/>
      <c r="O77"/>
      <c r="P77"/>
      <c r="Q77"/>
      <c r="R77"/>
    </row>
    <row r="78" spans="2:18" x14ac:dyDescent="0.4">
      <c r="B78">
        <v>36</v>
      </c>
      <c r="C78">
        <f t="shared" si="31"/>
        <v>98560</v>
      </c>
      <c r="D78" s="32">
        <f t="shared" si="32"/>
        <v>8.4148453440000013E-6</v>
      </c>
      <c r="E78" s="31">
        <f t="shared" si="33"/>
        <v>998.32555363123197</v>
      </c>
      <c r="F78" s="1">
        <v>0.32</v>
      </c>
      <c r="G78" s="31">
        <f t="shared" si="34"/>
        <v>19.514521343638595</v>
      </c>
      <c r="H78" s="31">
        <f t="shared" si="35"/>
        <v>0</v>
      </c>
      <c r="I78" s="34" t="b">
        <f t="shared" si="36"/>
        <v>0</v>
      </c>
      <c r="J78"/>
      <c r="K78"/>
      <c r="L78"/>
      <c r="M78"/>
      <c r="N78"/>
      <c r="O78"/>
      <c r="P78"/>
      <c r="Q78"/>
      <c r="R78"/>
    </row>
    <row r="79" spans="2:18" x14ac:dyDescent="0.4">
      <c r="B79">
        <v>37</v>
      </c>
      <c r="C79">
        <f t="shared" si="31"/>
        <v>98520</v>
      </c>
      <c r="D79" s="32">
        <f t="shared" si="32"/>
        <v>8.4201729659999998E-6</v>
      </c>
      <c r="E79" s="31">
        <f t="shared" si="33"/>
        <v>996.90260566407198</v>
      </c>
      <c r="F79" s="1">
        <v>0.32</v>
      </c>
      <c r="G79" s="31">
        <f t="shared" si="34"/>
        <v>20.738886015258</v>
      </c>
      <c r="H79" s="31">
        <f t="shared" si="35"/>
        <v>0</v>
      </c>
      <c r="I79" s="34" t="b">
        <f t="shared" si="36"/>
        <v>0</v>
      </c>
      <c r="J79"/>
      <c r="K79"/>
      <c r="L79"/>
      <c r="M79"/>
      <c r="N79"/>
      <c r="O79"/>
      <c r="P79"/>
      <c r="Q79"/>
      <c r="R79"/>
    </row>
    <row r="80" spans="2:18" x14ac:dyDescent="0.4">
      <c r="B80">
        <v>38</v>
      </c>
      <c r="C80">
        <f t="shared" si="31"/>
        <v>98480</v>
      </c>
      <c r="D80" s="32">
        <f t="shared" si="32"/>
        <v>8.4255050159999996E-6</v>
      </c>
      <c r="E80" s="31">
        <f t="shared" si="33"/>
        <v>995.48857746227202</v>
      </c>
      <c r="F80" s="1">
        <v>0.32</v>
      </c>
      <c r="G80" s="31">
        <f t="shared" si="34"/>
        <v>21.963804722885648</v>
      </c>
      <c r="H80" s="31">
        <f t="shared" si="35"/>
        <v>0</v>
      </c>
      <c r="I80" s="34" t="b">
        <f t="shared" si="36"/>
        <v>0</v>
      </c>
      <c r="J80"/>
      <c r="K80"/>
      <c r="L80"/>
      <c r="M80"/>
      <c r="N80"/>
      <c r="O80"/>
      <c r="P80"/>
      <c r="Q80"/>
      <c r="R80"/>
    </row>
    <row r="81" spans="2:18" x14ac:dyDescent="0.4">
      <c r="B81">
        <v>39</v>
      </c>
      <c r="C81">
        <f t="shared" si="31"/>
        <v>98440</v>
      </c>
      <c r="D81" s="32">
        <f t="shared" si="32"/>
        <v>8.4308414940000006E-6</v>
      </c>
      <c r="E81" s="31">
        <f t="shared" si="33"/>
        <v>994.08341018263195</v>
      </c>
      <c r="F81" s="1">
        <v>0.32</v>
      </c>
      <c r="G81" s="31">
        <f t="shared" si="34"/>
        <v>23.1892774951733</v>
      </c>
      <c r="H81" s="31">
        <f t="shared" si="35"/>
        <v>0</v>
      </c>
      <c r="I81" s="34" t="b">
        <f t="shared" si="36"/>
        <v>0</v>
      </c>
      <c r="J81"/>
      <c r="K81"/>
      <c r="L81"/>
      <c r="M81"/>
      <c r="N81"/>
      <c r="O81"/>
      <c r="P81"/>
      <c r="Q81"/>
      <c r="R81"/>
    </row>
    <row r="82" spans="2:18" x14ac:dyDescent="0.4">
      <c r="B82">
        <v>40</v>
      </c>
      <c r="C82">
        <f t="shared" si="31"/>
        <v>98400</v>
      </c>
      <c r="D82" s="32">
        <f t="shared" si="32"/>
        <v>8.4361824000000012E-6</v>
      </c>
      <c r="E82" s="31">
        <f t="shared" si="33"/>
        <v>992.68704511999999</v>
      </c>
      <c r="F82" s="1">
        <v>0.32</v>
      </c>
      <c r="G82" s="31">
        <f t="shared" si="34"/>
        <v>24.415304357647067</v>
      </c>
      <c r="H82" s="31">
        <f t="shared" si="35"/>
        <v>0</v>
      </c>
      <c r="I82" s="34" t="b">
        <f t="shared" si="36"/>
        <v>0</v>
      </c>
      <c r="J82"/>
      <c r="K82"/>
      <c r="L82"/>
      <c r="M82"/>
      <c r="N82"/>
      <c r="O82"/>
      <c r="P82"/>
      <c r="Q82"/>
      <c r="R82"/>
    </row>
    <row r="83" spans="2:18" x14ac:dyDescent="0.4">
      <c r="B83">
        <v>41</v>
      </c>
      <c r="C83">
        <f t="shared" si="31"/>
        <v>98360</v>
      </c>
      <c r="D83" s="32">
        <f t="shared" si="32"/>
        <v>8.4415277340000013E-6</v>
      </c>
      <c r="E83" s="31">
        <f t="shared" si="33"/>
        <v>991.29942370727201</v>
      </c>
      <c r="F83" s="1">
        <v>0.32</v>
      </c>
      <c r="G83" s="31">
        <f t="shared" si="34"/>
        <v>25.641885332707421</v>
      </c>
      <c r="H83" s="31">
        <f t="shared" si="35"/>
        <v>0</v>
      </c>
      <c r="I83" s="34" t="b">
        <f t="shared" si="36"/>
        <v>0</v>
      </c>
      <c r="J83"/>
      <c r="K83"/>
      <c r="L83"/>
      <c r="M83"/>
      <c r="N83"/>
      <c r="O83"/>
      <c r="P83"/>
      <c r="Q83"/>
      <c r="R83"/>
    </row>
    <row r="84" spans="2:18" x14ac:dyDescent="0.4">
      <c r="B84">
        <v>42</v>
      </c>
      <c r="C84">
        <f t="shared" si="31"/>
        <v>98320</v>
      </c>
      <c r="D84" s="32">
        <f t="shared" si="32"/>
        <v>8.4468774960000009E-6</v>
      </c>
      <c r="E84" s="31">
        <f t="shared" si="33"/>
        <v>989.92048751539187</v>
      </c>
      <c r="F84" s="1">
        <v>0.32</v>
      </c>
      <c r="G84" s="31">
        <f t="shared" si="34"/>
        <v>26.869020439629182</v>
      </c>
      <c r="H84" s="31">
        <f t="shared" si="35"/>
        <v>0</v>
      </c>
      <c r="I84" s="34" t="b">
        <f t="shared" si="36"/>
        <v>0</v>
      </c>
      <c r="J84"/>
      <c r="K84"/>
      <c r="L84"/>
      <c r="M84"/>
      <c r="N84"/>
      <c r="O84"/>
      <c r="P84"/>
      <c r="Q84"/>
      <c r="R84"/>
    </row>
    <row r="85" spans="2:18" x14ac:dyDescent="0.4">
      <c r="B85">
        <v>43</v>
      </c>
      <c r="C85">
        <f t="shared" si="31"/>
        <v>98280</v>
      </c>
      <c r="D85" s="32">
        <f t="shared" si="32"/>
        <v>8.4522316860000001E-6</v>
      </c>
      <c r="E85" s="31">
        <f t="shared" si="33"/>
        <v>988.55017825335199</v>
      </c>
      <c r="F85" s="1">
        <v>0.32</v>
      </c>
      <c r="G85" s="31">
        <f t="shared" si="34"/>
        <v>28.096709694561532</v>
      </c>
      <c r="H85" s="31">
        <f t="shared" si="35"/>
        <v>0</v>
      </c>
      <c r="I85" s="34" t="b">
        <f t="shared" si="36"/>
        <v>0</v>
      </c>
      <c r="J85"/>
      <c r="K85"/>
      <c r="L85"/>
      <c r="M85"/>
      <c r="N85"/>
      <c r="O85"/>
      <c r="P85"/>
      <c r="Q85"/>
      <c r="R85"/>
    </row>
    <row r="86" spans="2:18" x14ac:dyDescent="0.4">
      <c r="B86">
        <v>44</v>
      </c>
      <c r="C86">
        <f t="shared" si="31"/>
        <v>98240</v>
      </c>
      <c r="D86" s="32">
        <f t="shared" si="32"/>
        <v>8.4575903040000022E-6</v>
      </c>
      <c r="E86" s="31">
        <f t="shared" si="33"/>
        <v>987.18843776819199</v>
      </c>
      <c r="F86" s="1">
        <v>0.32</v>
      </c>
      <c r="G86" s="31">
        <f t="shared" si="34"/>
        <v>29.324953110528011</v>
      </c>
      <c r="H86" s="31">
        <f t="shared" si="35"/>
        <v>0</v>
      </c>
      <c r="I86" s="34" t="b">
        <f t="shared" si="36"/>
        <v>0</v>
      </c>
      <c r="J86"/>
      <c r="K86"/>
      <c r="L86"/>
      <c r="M86"/>
      <c r="N86"/>
      <c r="O86"/>
      <c r="P86"/>
      <c r="Q86"/>
      <c r="R86"/>
    </row>
    <row r="87" spans="2:18" x14ac:dyDescent="0.4">
      <c r="B87">
        <v>45</v>
      </c>
      <c r="C87">
        <f t="shared" si="31"/>
        <v>98200</v>
      </c>
      <c r="D87" s="32">
        <f t="shared" si="32"/>
        <v>8.4629533500000005E-6</v>
      </c>
      <c r="E87" s="31">
        <f t="shared" si="33"/>
        <v>985.83520804499994</v>
      </c>
      <c r="F87" s="1">
        <v>0.32</v>
      </c>
      <c r="G87" s="31">
        <f t="shared" si="34"/>
        <v>30.553750697426477</v>
      </c>
      <c r="H87" s="31">
        <f t="shared" si="35"/>
        <v>0</v>
      </c>
      <c r="I87" s="34" t="b">
        <f t="shared" si="36"/>
        <v>0</v>
      </c>
      <c r="J87"/>
      <c r="K87"/>
      <c r="L87"/>
      <c r="M87"/>
      <c r="N87"/>
      <c r="O87"/>
      <c r="P87"/>
      <c r="Q87"/>
      <c r="R87"/>
    </row>
    <row r="88" spans="2:18" x14ac:dyDescent="0.4">
      <c r="B88">
        <v>46</v>
      </c>
      <c r="C88">
        <f t="shared" si="31"/>
        <v>98160</v>
      </c>
      <c r="D88" s="32">
        <f t="shared" si="32"/>
        <v>8.468320824E-6</v>
      </c>
      <c r="E88" s="31">
        <f t="shared" si="33"/>
        <v>984.49043120691204</v>
      </c>
      <c r="F88" s="1">
        <v>0.32</v>
      </c>
      <c r="G88" s="31">
        <f t="shared" si="34"/>
        <v>31.783102462029181</v>
      </c>
      <c r="H88" s="31">
        <f t="shared" si="35"/>
        <v>0</v>
      </c>
      <c r="I88" s="34" t="b">
        <f t="shared" si="36"/>
        <v>0</v>
      </c>
      <c r="J88"/>
      <c r="K88"/>
      <c r="L88"/>
      <c r="M88"/>
      <c r="N88"/>
      <c r="O88"/>
      <c r="P88"/>
      <c r="Q88"/>
      <c r="R88"/>
    </row>
    <row r="89" spans="2:18" x14ac:dyDescent="0.4">
      <c r="B89">
        <v>47</v>
      </c>
      <c r="C89">
        <f t="shared" si="31"/>
        <v>98120</v>
      </c>
      <c r="D89" s="32">
        <f t="shared" si="32"/>
        <v>8.4736927259999991E-6</v>
      </c>
      <c r="E89" s="31">
        <f t="shared" si="33"/>
        <v>983.15404951511198</v>
      </c>
      <c r="F89" s="1">
        <v>0.32</v>
      </c>
      <c r="G89" s="31">
        <f t="shared" si="34"/>
        <v>33.013008407982703</v>
      </c>
      <c r="H89" s="31">
        <f t="shared" si="35"/>
        <v>0</v>
      </c>
      <c r="I89" s="34" t="b">
        <f t="shared" si="36"/>
        <v>0</v>
      </c>
      <c r="J89"/>
      <c r="K89"/>
      <c r="L89"/>
      <c r="M89"/>
      <c r="N89"/>
      <c r="O89"/>
      <c r="P89"/>
      <c r="Q89"/>
      <c r="R89"/>
    </row>
    <row r="90" spans="2:18" x14ac:dyDescent="0.4">
      <c r="B90">
        <v>48</v>
      </c>
      <c r="C90">
        <f t="shared" si="31"/>
        <v>98080</v>
      </c>
      <c r="D90" s="32">
        <f t="shared" si="32"/>
        <v>8.4790690559999994E-6</v>
      </c>
      <c r="E90" s="31">
        <f t="shared" si="33"/>
        <v>981.82600536883194</v>
      </c>
      <c r="F90" s="1">
        <v>0.32</v>
      </c>
      <c r="G90" s="31">
        <f t="shared" si="34"/>
        <v>34.243468535808006</v>
      </c>
      <c r="H90" s="31">
        <f t="shared" si="35"/>
        <v>0</v>
      </c>
      <c r="I90" s="34" t="b">
        <f t="shared" si="36"/>
        <v>0</v>
      </c>
    </row>
    <row r="91" spans="2:18" x14ac:dyDescent="0.4">
      <c r="B91">
        <v>49</v>
      </c>
      <c r="C91">
        <f t="shared" si="31"/>
        <v>98040</v>
      </c>
      <c r="D91" s="32">
        <f t="shared" si="32"/>
        <v>8.4844498140000009E-6</v>
      </c>
      <c r="E91" s="31">
        <f t="shared" si="33"/>
        <v>980.50624130535198</v>
      </c>
      <c r="F91" s="1">
        <v>0.32</v>
      </c>
      <c r="G91" s="31">
        <f t="shared" si="34"/>
        <v>35.474482842900365</v>
      </c>
      <c r="H91" s="31">
        <f t="shared" si="35"/>
        <v>0</v>
      </c>
      <c r="I91" s="34" t="b">
        <f t="shared" si="36"/>
        <v>0</v>
      </c>
    </row>
    <row r="92" spans="2:18" x14ac:dyDescent="0.4">
      <c r="B92">
        <v>50</v>
      </c>
      <c r="C92">
        <f t="shared" si="31"/>
        <v>98000</v>
      </c>
      <c r="D92" s="32">
        <f t="shared" si="32"/>
        <v>8.4898350000000003E-6</v>
      </c>
      <c r="E92" s="31">
        <f t="shared" si="33"/>
        <v>979.19470000000001</v>
      </c>
      <c r="F92" s="1">
        <v>0.32</v>
      </c>
      <c r="G92" s="31">
        <f t="shared" si="34"/>
        <v>36.706051323529415</v>
      </c>
      <c r="H92" s="31">
        <f t="shared" si="35"/>
        <v>0</v>
      </c>
      <c r="I92" s="34" t="b">
        <f t="shared" si="36"/>
        <v>0</v>
      </c>
    </row>
    <row r="93" spans="2:18" x14ac:dyDescent="0.4">
      <c r="B93">
        <v>51</v>
      </c>
      <c r="C93">
        <f t="shared" si="31"/>
        <v>97960</v>
      </c>
      <c r="D93" s="32">
        <f t="shared" si="32"/>
        <v>8.495224614000001E-6</v>
      </c>
      <c r="E93" s="31">
        <f t="shared" si="33"/>
        <v>977.89132426615197</v>
      </c>
      <c r="F93" s="1">
        <v>0.32</v>
      </c>
      <c r="G93" s="31">
        <f t="shared" si="34"/>
        <v>37.938173968839187</v>
      </c>
      <c r="H93" s="31">
        <f t="shared" si="35"/>
        <v>0</v>
      </c>
      <c r="I93" s="34" t="b">
        <f t="shared" si="36"/>
        <v>0</v>
      </c>
    </row>
    <row r="94" spans="2:18" x14ac:dyDescent="0.4">
      <c r="B94">
        <v>52</v>
      </c>
      <c r="C94">
        <f t="shared" si="31"/>
        <v>97920</v>
      </c>
      <c r="D94" s="32">
        <f t="shared" si="32"/>
        <v>8.5006186559999995E-6</v>
      </c>
      <c r="E94" s="31">
        <f t="shared" si="33"/>
        <v>976.596057055232</v>
      </c>
      <c r="F94" s="1">
        <v>0.32</v>
      </c>
      <c r="G94" s="31">
        <f t="shared" si="34"/>
        <v>39.170850766848005</v>
      </c>
      <c r="H94" s="31">
        <f t="shared" si="35"/>
        <v>0</v>
      </c>
      <c r="I94" s="34" t="b">
        <f t="shared" si="36"/>
        <v>0</v>
      </c>
    </row>
    <row r="95" spans="2:18" x14ac:dyDescent="0.4">
      <c r="B95">
        <v>53</v>
      </c>
      <c r="C95">
        <f t="shared" si="31"/>
        <v>97880</v>
      </c>
      <c r="D95" s="32">
        <f t="shared" si="32"/>
        <v>8.5060171259999992E-6</v>
      </c>
      <c r="E95" s="31">
        <f t="shared" si="33"/>
        <v>975.308841456712</v>
      </c>
      <c r="F95" s="1">
        <v>0.32</v>
      </c>
      <c r="G95" s="31">
        <f t="shared" si="34"/>
        <v>40.404081702448593</v>
      </c>
      <c r="H95" s="31">
        <f t="shared" si="35"/>
        <v>0</v>
      </c>
      <c r="I95" s="34" t="b">
        <f t="shared" si="36"/>
        <v>0</v>
      </c>
    </row>
    <row r="96" spans="2:18" x14ac:dyDescent="0.4">
      <c r="B96">
        <v>54</v>
      </c>
      <c r="C96">
        <f t="shared" si="31"/>
        <v>97840</v>
      </c>
      <c r="D96" s="32">
        <f t="shared" si="32"/>
        <v>8.5114200240000002E-6</v>
      </c>
      <c r="E96" s="31">
        <f t="shared" si="33"/>
        <v>974.02962069811201</v>
      </c>
      <c r="F96" s="1">
        <v>0.32</v>
      </c>
      <c r="G96" s="31">
        <f t="shared" si="34"/>
        <v>41.637866757408005</v>
      </c>
      <c r="H96" s="31">
        <f t="shared" si="35"/>
        <v>0</v>
      </c>
      <c r="I96" s="34" t="b">
        <f t="shared" si="36"/>
        <v>0</v>
      </c>
    </row>
    <row r="97" spans="2:9" x14ac:dyDescent="0.4">
      <c r="B97">
        <v>55</v>
      </c>
      <c r="C97">
        <f t="shared" si="31"/>
        <v>97800</v>
      </c>
      <c r="D97" s="32">
        <f t="shared" si="32"/>
        <v>8.5168273500000007E-6</v>
      </c>
      <c r="E97" s="31">
        <f t="shared" si="33"/>
        <v>972.75833814499993</v>
      </c>
      <c r="F97" s="1">
        <v>0.32</v>
      </c>
      <c r="G97" s="31">
        <f t="shared" si="34"/>
        <v>42.872205910367654</v>
      </c>
      <c r="H97" s="31">
        <f t="shared" si="35"/>
        <v>0</v>
      </c>
      <c r="I97" s="34" t="b">
        <f t="shared" si="36"/>
        <v>0</v>
      </c>
    </row>
    <row r="98" spans="2:9" x14ac:dyDescent="0.4">
      <c r="B98">
        <v>56</v>
      </c>
      <c r="C98">
        <f t="shared" si="31"/>
        <v>97760</v>
      </c>
      <c r="D98" s="32">
        <f t="shared" si="32"/>
        <v>8.5222391040000007E-6</v>
      </c>
      <c r="E98" s="31">
        <f t="shared" si="33"/>
        <v>971.49493730099198</v>
      </c>
      <c r="F98" s="1">
        <v>0.32</v>
      </c>
      <c r="G98" s="31">
        <f t="shared" si="34"/>
        <v>44.107099136843296</v>
      </c>
      <c r="H98" s="31">
        <f t="shared" si="35"/>
        <v>0</v>
      </c>
      <c r="I98" s="34" t="b">
        <f t="shared" si="36"/>
        <v>0</v>
      </c>
    </row>
    <row r="99" spans="2:9" x14ac:dyDescent="0.4">
      <c r="B99">
        <v>57</v>
      </c>
      <c r="C99">
        <f t="shared" si="31"/>
        <v>97720</v>
      </c>
      <c r="D99" s="32">
        <f t="shared" si="32"/>
        <v>8.527655286000002E-6</v>
      </c>
      <c r="E99" s="31">
        <f t="shared" si="33"/>
        <v>970.23936180775195</v>
      </c>
      <c r="F99" s="1">
        <v>0.32</v>
      </c>
      <c r="G99" s="31">
        <f t="shared" si="34"/>
        <v>45.342546409225072</v>
      </c>
      <c r="H99" s="31">
        <f t="shared" si="35"/>
        <v>0</v>
      </c>
      <c r="I99" s="34" t="b">
        <f t="shared" si="36"/>
        <v>0</v>
      </c>
    </row>
    <row r="100" spans="2:9" x14ac:dyDescent="0.4">
      <c r="B100">
        <v>58</v>
      </c>
      <c r="C100">
        <f t="shared" si="31"/>
        <v>97680</v>
      </c>
      <c r="D100" s="32">
        <f t="shared" si="32"/>
        <v>8.5330758960000012E-6</v>
      </c>
      <c r="E100" s="31">
        <f t="shared" si="33"/>
        <v>968.99155544499206</v>
      </c>
      <c r="F100" s="1">
        <v>0.32</v>
      </c>
      <c r="G100" s="31">
        <f t="shared" si="34"/>
        <v>46.57854769677742</v>
      </c>
      <c r="H100" s="31">
        <f t="shared" si="35"/>
        <v>0</v>
      </c>
      <c r="I100" s="34" t="b">
        <f t="shared" si="36"/>
        <v>0</v>
      </c>
    </row>
    <row r="101" spans="2:9" x14ac:dyDescent="0.4">
      <c r="B101">
        <v>59</v>
      </c>
      <c r="C101">
        <f t="shared" si="31"/>
        <v>97640</v>
      </c>
      <c r="D101" s="32">
        <f t="shared" si="32"/>
        <v>8.5385009339999999E-6</v>
      </c>
      <c r="E101" s="31">
        <f t="shared" si="33"/>
        <v>967.75146213047185</v>
      </c>
      <c r="F101" s="1">
        <v>0.32</v>
      </c>
      <c r="G101" s="31">
        <f t="shared" si="34"/>
        <v>47.815102965639184</v>
      </c>
      <c r="H101" s="31">
        <f t="shared" si="35"/>
        <v>0</v>
      </c>
      <c r="I101" s="34" t="b">
        <f t="shared" si="36"/>
        <v>0</v>
      </c>
    </row>
    <row r="102" spans="2:9" x14ac:dyDescent="0.4">
      <c r="B102">
        <v>60</v>
      </c>
      <c r="C102">
        <f t="shared" si="31"/>
        <v>97600</v>
      </c>
      <c r="D102" s="32">
        <f t="shared" si="32"/>
        <v>8.5439303999999998E-6</v>
      </c>
      <c r="E102" s="31">
        <f t="shared" si="33"/>
        <v>966.51902591999988</v>
      </c>
      <c r="F102" s="1">
        <v>0.32</v>
      </c>
      <c r="G102" s="31">
        <f t="shared" si="34"/>
        <v>49.052212178823531</v>
      </c>
      <c r="H102" s="31">
        <f t="shared" si="35"/>
        <v>0</v>
      </c>
      <c r="I102" s="34" t="b">
        <f t="shared" si="36"/>
        <v>0</v>
      </c>
    </row>
    <row r="103" spans="2:9" x14ac:dyDescent="0.4">
      <c r="B103">
        <v>61</v>
      </c>
      <c r="C103">
        <f t="shared" si="31"/>
        <v>97560</v>
      </c>
      <c r="D103" s="32">
        <f t="shared" si="32"/>
        <v>8.549364294000001E-6</v>
      </c>
      <c r="E103" s="31">
        <f t="shared" si="33"/>
        <v>965.29419100743189</v>
      </c>
      <c r="F103" s="1">
        <v>0.32</v>
      </c>
      <c r="G103" s="31">
        <f t="shared" si="34"/>
        <v>50.289875296218014</v>
      </c>
      <c r="H103" s="31">
        <f t="shared" si="35"/>
        <v>0</v>
      </c>
      <c r="I103" s="34" t="b">
        <f t="shared" si="36"/>
        <v>0</v>
      </c>
    </row>
    <row r="104" spans="2:9" x14ac:dyDescent="0.4">
      <c r="B104">
        <v>62</v>
      </c>
      <c r="C104">
        <f t="shared" si="31"/>
        <v>97520</v>
      </c>
      <c r="D104" s="32">
        <f t="shared" si="32"/>
        <v>8.554802616E-6</v>
      </c>
      <c r="E104" s="31">
        <f t="shared" si="33"/>
        <v>964.07690172467187</v>
      </c>
      <c r="F104" s="1">
        <v>0.32</v>
      </c>
      <c r="G104" s="31">
        <f t="shared" si="34"/>
        <v>51.528092274584473</v>
      </c>
      <c r="H104" s="31">
        <f t="shared" si="35"/>
        <v>0</v>
      </c>
      <c r="I104" s="34" t="b">
        <f t="shared" si="36"/>
        <v>0</v>
      </c>
    </row>
    <row r="105" spans="2:9" x14ac:dyDescent="0.4">
      <c r="B105">
        <v>63</v>
      </c>
      <c r="C105">
        <f t="shared" si="31"/>
        <v>97480</v>
      </c>
      <c r="D105" s="32">
        <f t="shared" si="32"/>
        <v>8.5602453660000019E-6</v>
      </c>
      <c r="E105" s="31">
        <f t="shared" si="33"/>
        <v>962.8671025416719</v>
      </c>
      <c r="F105" s="1">
        <v>0.32</v>
      </c>
      <c r="G105" s="31">
        <f t="shared" si="34"/>
        <v>52.766863067559193</v>
      </c>
      <c r="H105" s="31">
        <f t="shared" si="35"/>
        <v>0</v>
      </c>
      <c r="I105" s="34" t="b">
        <f t="shared" si="36"/>
        <v>0</v>
      </c>
    </row>
    <row r="106" spans="2:9" x14ac:dyDescent="0.4">
      <c r="B106">
        <v>64</v>
      </c>
      <c r="C106">
        <f t="shared" si="31"/>
        <v>97440</v>
      </c>
      <c r="D106" s="32">
        <f t="shared" si="32"/>
        <v>8.5656925440000001E-6</v>
      </c>
      <c r="E106" s="31">
        <f t="shared" si="33"/>
        <v>961.66473806643194</v>
      </c>
      <c r="F106" s="1">
        <v>0.32</v>
      </c>
      <c r="G106" s="31">
        <f t="shared" si="34"/>
        <v>54.006187625652714</v>
      </c>
      <c r="H106" s="31">
        <f t="shared" si="35"/>
        <v>0</v>
      </c>
      <c r="I106" s="34" t="b">
        <f t="shared" si="36"/>
        <v>0</v>
      </c>
    </row>
    <row r="107" spans="2:9" x14ac:dyDescent="0.4">
      <c r="B107">
        <v>65</v>
      </c>
      <c r="C107">
        <f t="shared" si="31"/>
        <v>97400</v>
      </c>
      <c r="D107" s="32">
        <f t="shared" si="32"/>
        <v>8.5711441499999994E-6</v>
      </c>
      <c r="E107" s="31">
        <f t="shared" si="33"/>
        <v>960.46975304499995</v>
      </c>
      <c r="F107" s="1">
        <v>0.32</v>
      </c>
      <c r="G107" s="31">
        <f t="shared" si="34"/>
        <v>55.246065896250002</v>
      </c>
      <c r="H107" s="31">
        <f t="shared" si="35"/>
        <v>0</v>
      </c>
      <c r="I107" s="34" t="b">
        <f t="shared" si="36"/>
        <v>0</v>
      </c>
    </row>
    <row r="108" spans="2:9" x14ac:dyDescent="0.4">
      <c r="B108">
        <v>66</v>
      </c>
      <c r="C108">
        <f t="shared" si="31"/>
        <v>97360</v>
      </c>
      <c r="D108" s="32">
        <f t="shared" si="32"/>
        <v>8.5766001840000017E-6</v>
      </c>
      <c r="E108" s="31">
        <f t="shared" si="33"/>
        <v>959.282092361472</v>
      </c>
      <c r="F108" s="1">
        <v>0.32</v>
      </c>
      <c r="G108" s="31">
        <f t="shared" si="34"/>
        <v>56.486497823610364</v>
      </c>
      <c r="H108" s="31">
        <f t="shared" si="35"/>
        <v>0</v>
      </c>
      <c r="I108" s="34" t="b">
        <f t="shared" si="36"/>
        <v>0</v>
      </c>
    </row>
    <row r="109" spans="2:9" x14ac:dyDescent="0.4">
      <c r="B109">
        <v>67</v>
      </c>
      <c r="C109">
        <f t="shared" si="31"/>
        <v>97320</v>
      </c>
      <c r="D109" s="32">
        <f t="shared" si="32"/>
        <v>8.5820606460000018E-6</v>
      </c>
      <c r="E109" s="31">
        <f t="shared" si="33"/>
        <v>958.10170103799192</v>
      </c>
      <c r="F109" s="1">
        <v>0.32</v>
      </c>
      <c r="G109" s="31">
        <f t="shared" si="34"/>
        <v>57.727483348867423</v>
      </c>
      <c r="H109" s="31">
        <f t="shared" si="35"/>
        <v>0</v>
      </c>
      <c r="I109" s="34" t="b">
        <f t="shared" si="36"/>
        <v>0</v>
      </c>
    </row>
    <row r="110" spans="2:9" x14ac:dyDescent="0.4">
      <c r="B110">
        <v>68</v>
      </c>
      <c r="C110">
        <f t="shared" si="31"/>
        <v>97280</v>
      </c>
      <c r="D110" s="32">
        <f t="shared" si="32"/>
        <v>8.5875255360000015E-6</v>
      </c>
      <c r="E110" s="31">
        <f t="shared" si="33"/>
        <v>956.92852423475188</v>
      </c>
      <c r="F110" s="1">
        <v>0.32</v>
      </c>
      <c r="G110" s="31">
        <f t="shared" si="34"/>
        <v>58.969022410029197</v>
      </c>
      <c r="H110" s="31">
        <f t="shared" si="35"/>
        <v>0</v>
      </c>
      <c r="I110" s="34" t="b">
        <f t="shared" si="36"/>
        <v>0</v>
      </c>
    </row>
    <row r="111" spans="2:9" x14ac:dyDescent="0.4">
      <c r="B111">
        <v>69</v>
      </c>
      <c r="C111">
        <f t="shared" si="31"/>
        <v>97240</v>
      </c>
      <c r="D111" s="32">
        <f t="shared" si="32"/>
        <v>8.5929948540000007E-6</v>
      </c>
      <c r="E111" s="31">
        <f t="shared" si="33"/>
        <v>955.76250724999193</v>
      </c>
      <c r="F111" s="1">
        <v>0.32</v>
      </c>
      <c r="G111" s="31">
        <f t="shared" si="34"/>
        <v>60.211114941978011</v>
      </c>
      <c r="H111" s="31">
        <f t="shared" si="35"/>
        <v>0</v>
      </c>
      <c r="I111" s="34" t="b">
        <f t="shared" si="36"/>
        <v>0</v>
      </c>
    </row>
    <row r="112" spans="2:9" x14ac:dyDescent="0.4">
      <c r="B112">
        <v>70</v>
      </c>
      <c r="C112">
        <f t="shared" si="31"/>
        <v>97200</v>
      </c>
      <c r="D112" s="32">
        <f t="shared" si="32"/>
        <v>8.5984686000000012E-6</v>
      </c>
      <c r="E112" s="31">
        <f t="shared" si="33"/>
        <v>954.60359551999989</v>
      </c>
      <c r="F112" s="1">
        <v>0.32</v>
      </c>
      <c r="G112" s="31">
        <f t="shared" si="34"/>
        <v>61.453760876470596</v>
      </c>
      <c r="H112" s="31">
        <f t="shared" ref="H112:H175" si="38">IF(G112&gt;E112,G112-E112,0)</f>
        <v>0</v>
      </c>
      <c r="I112" s="34" t="b">
        <f t="shared" si="36"/>
        <v>0</v>
      </c>
    </row>
    <row r="113" spans="2:9" x14ac:dyDescent="0.4">
      <c r="B113">
        <v>71</v>
      </c>
      <c r="C113">
        <f t="shared" si="31"/>
        <v>97160</v>
      </c>
      <c r="D113" s="32">
        <f t="shared" si="32"/>
        <v>8.6039467739999995E-6</v>
      </c>
      <c r="E113" s="31">
        <f t="shared" si="33"/>
        <v>953.45173461911202</v>
      </c>
      <c r="F113" s="1">
        <v>0.32</v>
      </c>
      <c r="G113" s="31">
        <f t="shared" si="34"/>
        <v>62.696960142138003</v>
      </c>
      <c r="H113" s="31">
        <f t="shared" si="38"/>
        <v>0</v>
      </c>
      <c r="I113" s="34" t="b">
        <f t="shared" si="36"/>
        <v>0</v>
      </c>
    </row>
    <row r="114" spans="2:9" x14ac:dyDescent="0.4">
      <c r="B114">
        <v>72</v>
      </c>
      <c r="C114">
        <f t="shared" si="31"/>
        <v>97120</v>
      </c>
      <c r="D114" s="32">
        <f t="shared" si="32"/>
        <v>8.6094293760000008E-6</v>
      </c>
      <c r="E114" s="31">
        <f t="shared" si="33"/>
        <v>952.3068702597119</v>
      </c>
      <c r="F114" s="1">
        <v>0.32</v>
      </c>
      <c r="G114" s="31">
        <f t="shared" si="34"/>
        <v>63.940712664485659</v>
      </c>
      <c r="H114" s="31">
        <f t="shared" si="38"/>
        <v>0</v>
      </c>
      <c r="I114" s="34" t="b">
        <f t="shared" si="36"/>
        <v>0</v>
      </c>
    </row>
    <row r="115" spans="2:9" x14ac:dyDescent="0.4">
      <c r="B115">
        <v>73</v>
      </c>
      <c r="C115">
        <f t="shared" si="31"/>
        <v>97080</v>
      </c>
      <c r="D115" s="32">
        <f t="shared" si="32"/>
        <v>8.6149164059999999E-6</v>
      </c>
      <c r="E115" s="31">
        <f t="shared" si="33"/>
        <v>951.16894829223202</v>
      </c>
      <c r="F115" s="1">
        <v>0.32</v>
      </c>
      <c r="G115" s="31">
        <f t="shared" si="34"/>
        <v>65.185018365893299</v>
      </c>
      <c r="H115" s="31">
        <f t="shared" si="38"/>
        <v>0</v>
      </c>
      <c r="I115" s="34" t="b">
        <f t="shared" si="36"/>
        <v>0</v>
      </c>
    </row>
    <row r="116" spans="2:9" x14ac:dyDescent="0.4">
      <c r="B116">
        <v>74</v>
      </c>
      <c r="C116">
        <f t="shared" si="31"/>
        <v>97040</v>
      </c>
      <c r="D116" s="32">
        <f t="shared" si="32"/>
        <v>8.6204078640000002E-6</v>
      </c>
      <c r="E116" s="31">
        <f t="shared" si="33"/>
        <v>950.03791470515205</v>
      </c>
      <c r="F116" s="1">
        <v>0.32</v>
      </c>
      <c r="G116" s="31">
        <f t="shared" si="34"/>
        <v>66.429877165615068</v>
      </c>
      <c r="H116" s="31">
        <f t="shared" si="38"/>
        <v>0</v>
      </c>
      <c r="I116" s="34" t="b">
        <f t="shared" si="36"/>
        <v>0</v>
      </c>
    </row>
    <row r="117" spans="2:9" x14ac:dyDescent="0.4">
      <c r="B117">
        <v>75</v>
      </c>
      <c r="C117">
        <f t="shared" si="31"/>
        <v>97000</v>
      </c>
      <c r="D117" s="32">
        <f t="shared" si="32"/>
        <v>8.6259037500000001E-6</v>
      </c>
      <c r="E117" s="31">
        <f t="shared" si="33"/>
        <v>948.91371562500001</v>
      </c>
      <c r="F117" s="1">
        <v>0.32</v>
      </c>
      <c r="G117" s="31">
        <f t="shared" si="34"/>
        <v>67.67528897977941</v>
      </c>
      <c r="H117" s="31">
        <f t="shared" si="38"/>
        <v>0</v>
      </c>
      <c r="I117" s="34" t="b">
        <f t="shared" si="36"/>
        <v>0</v>
      </c>
    </row>
    <row r="118" spans="2:9" x14ac:dyDescent="0.4">
      <c r="B118">
        <v>76</v>
      </c>
      <c r="C118">
        <f t="shared" si="31"/>
        <v>96960</v>
      </c>
      <c r="D118" s="32">
        <f t="shared" si="32"/>
        <v>8.6314040639999996E-6</v>
      </c>
      <c r="E118" s="31">
        <f t="shared" si="33"/>
        <v>947.79629731635191</v>
      </c>
      <c r="F118" s="1">
        <v>0.32</v>
      </c>
      <c r="G118" s="31">
        <f t="shared" si="34"/>
        <v>68.921253721389178</v>
      </c>
      <c r="H118" s="31">
        <f t="shared" si="38"/>
        <v>0</v>
      </c>
      <c r="I118" s="34" t="b">
        <f t="shared" si="36"/>
        <v>0</v>
      </c>
    </row>
    <row r="119" spans="2:9" x14ac:dyDescent="0.4">
      <c r="B119">
        <v>77</v>
      </c>
      <c r="C119">
        <f t="shared" si="31"/>
        <v>96920</v>
      </c>
      <c r="D119" s="32">
        <f t="shared" si="32"/>
        <v>8.6369088060000002E-6</v>
      </c>
      <c r="E119" s="31">
        <f t="shared" si="33"/>
        <v>946.68560618183187</v>
      </c>
      <c r="F119" s="1">
        <v>0.32</v>
      </c>
      <c r="G119" s="31">
        <f t="shared" si="34"/>
        <v>70.167771300321533</v>
      </c>
      <c r="H119" s="31">
        <f t="shared" si="38"/>
        <v>0</v>
      </c>
      <c r="I119" s="34" t="b">
        <f t="shared" si="36"/>
        <v>0</v>
      </c>
    </row>
    <row r="120" spans="2:9" x14ac:dyDescent="0.4">
      <c r="B120">
        <v>78</v>
      </c>
      <c r="C120">
        <f t="shared" si="31"/>
        <v>96880</v>
      </c>
      <c r="D120" s="32">
        <f t="shared" si="32"/>
        <v>8.6424179760000005E-6</v>
      </c>
      <c r="E120" s="31">
        <f t="shared" si="33"/>
        <v>945.58158876211201</v>
      </c>
      <c r="F120" s="1">
        <v>0.32</v>
      </c>
      <c r="G120" s="31">
        <f t="shared" si="34"/>
        <v>71.414841623328002</v>
      </c>
      <c r="H120" s="31">
        <f t="shared" si="38"/>
        <v>0</v>
      </c>
      <c r="I120" s="34" t="b">
        <f t="shared" si="36"/>
        <v>0</v>
      </c>
    </row>
    <row r="121" spans="2:9" x14ac:dyDescent="0.4">
      <c r="B121">
        <v>79</v>
      </c>
      <c r="C121">
        <f t="shared" si="31"/>
        <v>96840</v>
      </c>
      <c r="D121" s="32">
        <f t="shared" si="32"/>
        <v>8.6479315740000002E-6</v>
      </c>
      <c r="E121" s="31">
        <f t="shared" si="33"/>
        <v>944.48419173591196</v>
      </c>
      <c r="F121" s="1">
        <v>0.32</v>
      </c>
      <c r="G121" s="31">
        <f t="shared" si="34"/>
        <v>72.662464594034475</v>
      </c>
      <c r="H121" s="31">
        <f t="shared" si="38"/>
        <v>0</v>
      </c>
      <c r="I121" s="34" t="b">
        <f t="shared" si="36"/>
        <v>0</v>
      </c>
    </row>
    <row r="122" spans="2:9" x14ac:dyDescent="0.4">
      <c r="B122">
        <v>80</v>
      </c>
      <c r="C122">
        <f t="shared" si="31"/>
        <v>96800</v>
      </c>
      <c r="D122" s="32">
        <f t="shared" si="32"/>
        <v>8.6534496000000012E-6</v>
      </c>
      <c r="E122" s="31">
        <f t="shared" si="33"/>
        <v>943.39336191999996</v>
      </c>
      <c r="F122" s="1">
        <v>0.32</v>
      </c>
      <c r="G122" s="31">
        <f t="shared" si="34"/>
        <v>73.910640112941195</v>
      </c>
      <c r="H122" s="31">
        <f t="shared" si="38"/>
        <v>0</v>
      </c>
      <c r="I122" s="34" t="b">
        <f t="shared" si="36"/>
        <v>0</v>
      </c>
    </row>
    <row r="123" spans="2:9" x14ac:dyDescent="0.4">
      <c r="B123">
        <v>81</v>
      </c>
      <c r="C123">
        <f t="shared" si="31"/>
        <v>96760</v>
      </c>
      <c r="D123" s="32">
        <f t="shared" si="32"/>
        <v>8.6589720540000001E-6</v>
      </c>
      <c r="E123" s="31">
        <f t="shared" si="33"/>
        <v>942.30904626919198</v>
      </c>
      <c r="F123" s="1">
        <v>0.32</v>
      </c>
      <c r="G123" s="31">
        <f t="shared" si="34"/>
        <v>75.159368077422712</v>
      </c>
      <c r="H123" s="31">
        <f t="shared" si="38"/>
        <v>0</v>
      </c>
      <c r="I123" s="34" t="b">
        <f t="shared" si="36"/>
        <v>0</v>
      </c>
    </row>
    <row r="124" spans="2:9" x14ac:dyDescent="0.4">
      <c r="B124">
        <v>82</v>
      </c>
      <c r="C124">
        <f t="shared" si="31"/>
        <v>96720</v>
      </c>
      <c r="D124" s="32">
        <f t="shared" si="32"/>
        <v>8.6644989360000002E-6</v>
      </c>
      <c r="E124" s="31">
        <f t="shared" si="33"/>
        <v>941.23119187635189</v>
      </c>
      <c r="F124" s="1">
        <v>0.32</v>
      </c>
      <c r="G124" s="31">
        <f t="shared" si="34"/>
        <v>76.408648381728014</v>
      </c>
      <c r="H124" s="31">
        <f t="shared" si="38"/>
        <v>0</v>
      </c>
      <c r="I124" s="34" t="b">
        <f t="shared" si="36"/>
        <v>0</v>
      </c>
    </row>
    <row r="125" spans="2:9" x14ac:dyDescent="0.4">
      <c r="B125">
        <v>83</v>
      </c>
      <c r="C125">
        <f t="shared" si="31"/>
        <v>96680</v>
      </c>
      <c r="D125" s="32">
        <f t="shared" si="32"/>
        <v>8.6700302459999998E-6</v>
      </c>
      <c r="E125" s="31">
        <f t="shared" si="33"/>
        <v>940.15974597239187</v>
      </c>
      <c r="F125" s="1">
        <v>0.32</v>
      </c>
      <c r="G125" s="31">
        <f t="shared" si="34"/>
        <v>77.658480916980352</v>
      </c>
      <c r="H125" s="31">
        <f t="shared" si="38"/>
        <v>0</v>
      </c>
      <c r="I125" s="34" t="b">
        <f t="shared" si="36"/>
        <v>0</v>
      </c>
    </row>
    <row r="126" spans="2:9" x14ac:dyDescent="0.4">
      <c r="B126">
        <v>84</v>
      </c>
      <c r="C126">
        <f t="shared" si="31"/>
        <v>96640</v>
      </c>
      <c r="D126" s="32">
        <f t="shared" si="32"/>
        <v>8.6755659840000007E-6</v>
      </c>
      <c r="E126" s="31">
        <f t="shared" si="33"/>
        <v>939.09465592627203</v>
      </c>
      <c r="F126" s="1">
        <v>0.32</v>
      </c>
      <c r="G126" s="31">
        <f t="shared" si="34"/>
        <v>78.908865571177429</v>
      </c>
      <c r="H126" s="31">
        <f t="shared" si="38"/>
        <v>0</v>
      </c>
      <c r="I126" s="34" t="b">
        <f t="shared" si="36"/>
        <v>0</v>
      </c>
    </row>
    <row r="127" spans="2:9" x14ac:dyDescent="0.4">
      <c r="B127">
        <v>85</v>
      </c>
      <c r="C127">
        <f t="shared" ref="C127:C190" si="39">(-4*10^7*B127+1*10^11)*10^-6</f>
        <v>96600</v>
      </c>
      <c r="D127" s="32">
        <f t="shared" ref="D127:D190" si="40">(1.23*10^-6*B127^2+2.87*10^-3*B127+4.57)*1.8*10^-6</f>
        <v>8.6811061500000011E-6</v>
      </c>
      <c r="E127" s="31">
        <f t="shared" ref="E127:E190" si="41">(0.005752*B127^4-10.67*B127^3+5597*B127^2-1.79*10^6*B127+1.056*10^9)*10^-6</f>
        <v>938.03586924499996</v>
      </c>
      <c r="F127" s="1">
        <v>0.32</v>
      </c>
      <c r="G127" s="31">
        <f t="shared" ref="G127:G190" si="42">C127*D127*(B127-$B$62)/(1-F127)</f>
        <v>80.159802229191186</v>
      </c>
      <c r="H127" s="31">
        <f t="shared" si="38"/>
        <v>0</v>
      </c>
      <c r="I127" s="34" t="b">
        <f t="shared" ref="I127:I190" si="43">IF(H127&gt;0,B127)</f>
        <v>0</v>
      </c>
    </row>
    <row r="128" spans="2:9" x14ac:dyDescent="0.4">
      <c r="B128">
        <v>86</v>
      </c>
      <c r="C128">
        <f t="shared" si="39"/>
        <v>96560</v>
      </c>
      <c r="D128" s="32">
        <f t="shared" si="40"/>
        <v>8.6866507439999994E-6</v>
      </c>
      <c r="E128" s="31">
        <f t="shared" si="41"/>
        <v>936.98333357363197</v>
      </c>
      <c r="F128" s="1">
        <v>0.32</v>
      </c>
      <c r="G128" s="31">
        <f t="shared" si="42"/>
        <v>81.411290772767998</v>
      </c>
      <c r="H128" s="31">
        <f t="shared" si="38"/>
        <v>0</v>
      </c>
      <c r="I128" s="34" t="b">
        <f t="shared" si="43"/>
        <v>0</v>
      </c>
    </row>
    <row r="129" spans="2:9" x14ac:dyDescent="0.4">
      <c r="B129">
        <v>87</v>
      </c>
      <c r="C129">
        <f t="shared" si="39"/>
        <v>96520</v>
      </c>
      <c r="D129" s="32">
        <f t="shared" si="40"/>
        <v>8.6921997660000006E-6</v>
      </c>
      <c r="E129" s="31">
        <f t="shared" si="41"/>
        <v>935.93699669527189</v>
      </c>
      <c r="F129" s="1">
        <v>0.32</v>
      </c>
      <c r="G129" s="31">
        <f t="shared" si="42"/>
        <v>82.663331080528607</v>
      </c>
      <c r="H129" s="31">
        <f t="shared" si="38"/>
        <v>0</v>
      </c>
      <c r="I129" s="34" t="b">
        <f t="shared" si="43"/>
        <v>0</v>
      </c>
    </row>
    <row r="130" spans="2:9" x14ac:dyDescent="0.4">
      <c r="B130">
        <v>88</v>
      </c>
      <c r="C130">
        <f t="shared" si="39"/>
        <v>96480</v>
      </c>
      <c r="D130" s="32">
        <f t="shared" si="40"/>
        <v>8.6977532159999997E-6</v>
      </c>
      <c r="E130" s="31">
        <f t="shared" si="41"/>
        <v>934.896806531072</v>
      </c>
      <c r="F130" s="1">
        <v>0.32</v>
      </c>
      <c r="G130" s="31">
        <f t="shared" si="42"/>
        <v>83.915923027968006</v>
      </c>
      <c r="H130" s="31">
        <f t="shared" si="38"/>
        <v>0</v>
      </c>
      <c r="I130" s="34" t="b">
        <f t="shared" si="43"/>
        <v>0</v>
      </c>
    </row>
    <row r="131" spans="2:9" x14ac:dyDescent="0.4">
      <c r="B131">
        <v>89</v>
      </c>
      <c r="C131">
        <f t="shared" si="39"/>
        <v>96440</v>
      </c>
      <c r="D131" s="32">
        <f t="shared" si="40"/>
        <v>8.703311094E-6</v>
      </c>
      <c r="E131" s="31">
        <f t="shared" si="41"/>
        <v>933.86271114023191</v>
      </c>
      <c r="F131" s="1">
        <v>0.32</v>
      </c>
      <c r="G131" s="31">
        <f t="shared" si="42"/>
        <v>85.169066487455652</v>
      </c>
      <c r="H131" s="31">
        <f t="shared" si="38"/>
        <v>0</v>
      </c>
      <c r="I131" s="34" t="b">
        <f t="shared" si="43"/>
        <v>0</v>
      </c>
    </row>
    <row r="132" spans="2:9" x14ac:dyDescent="0.4">
      <c r="B132">
        <v>90</v>
      </c>
      <c r="C132">
        <f t="shared" si="39"/>
        <v>96400</v>
      </c>
      <c r="D132" s="32">
        <f t="shared" si="40"/>
        <v>8.7088734000000015E-6</v>
      </c>
      <c r="E132" s="31">
        <f t="shared" si="41"/>
        <v>932.83465871999999</v>
      </c>
      <c r="F132" s="1">
        <v>0.32</v>
      </c>
      <c r="G132" s="31">
        <f t="shared" si="42"/>
        <v>86.42276132823531</v>
      </c>
      <c r="H132" s="31">
        <f t="shared" si="38"/>
        <v>0</v>
      </c>
      <c r="I132" s="34" t="b">
        <f t="shared" si="43"/>
        <v>0</v>
      </c>
    </row>
    <row r="133" spans="2:9" x14ac:dyDescent="0.4">
      <c r="B133">
        <v>91</v>
      </c>
      <c r="C133">
        <f t="shared" si="39"/>
        <v>96360</v>
      </c>
      <c r="D133" s="32">
        <f t="shared" si="40"/>
        <v>8.7144401340000009E-6</v>
      </c>
      <c r="E133" s="31">
        <f t="shared" si="41"/>
        <v>931.81259760567195</v>
      </c>
      <c r="F133" s="1">
        <v>0.32</v>
      </c>
      <c r="G133" s="31">
        <f t="shared" si="42"/>
        <v>87.677007416425084</v>
      </c>
      <c r="H133" s="31">
        <f t="shared" si="38"/>
        <v>0</v>
      </c>
      <c r="I133" s="34" t="b">
        <f t="shared" si="43"/>
        <v>0</v>
      </c>
    </row>
    <row r="134" spans="2:9" x14ac:dyDescent="0.4">
      <c r="B134">
        <v>92</v>
      </c>
      <c r="C134">
        <f t="shared" si="39"/>
        <v>96320</v>
      </c>
      <c r="D134" s="32">
        <f t="shared" si="40"/>
        <v>8.7200112959999998E-6</v>
      </c>
      <c r="E134" s="31">
        <f t="shared" si="41"/>
        <v>930.79647627059194</v>
      </c>
      <c r="F134" s="1">
        <v>0.32</v>
      </c>
      <c r="G134" s="31">
        <f t="shared" si="42"/>
        <v>88.931804615017413</v>
      </c>
      <c r="H134" s="31">
        <f t="shared" si="38"/>
        <v>0</v>
      </c>
      <c r="I134" s="34" t="b">
        <f t="shared" si="43"/>
        <v>0</v>
      </c>
    </row>
    <row r="135" spans="2:9" x14ac:dyDescent="0.4">
      <c r="B135">
        <v>93</v>
      </c>
      <c r="C135">
        <f t="shared" si="39"/>
        <v>96280</v>
      </c>
      <c r="D135" s="32">
        <f t="shared" si="40"/>
        <v>8.7255868860000017E-6</v>
      </c>
      <c r="E135" s="31">
        <f t="shared" si="41"/>
        <v>929.78624332615198</v>
      </c>
      <c r="F135" s="1">
        <v>0.32</v>
      </c>
      <c r="G135" s="31">
        <f t="shared" si="42"/>
        <v>90.187152783879199</v>
      </c>
      <c r="H135" s="31">
        <f t="shared" si="38"/>
        <v>0</v>
      </c>
      <c r="I135" s="34" t="b">
        <f t="shared" si="43"/>
        <v>0</v>
      </c>
    </row>
    <row r="136" spans="2:9" x14ac:dyDescent="0.4">
      <c r="B136">
        <v>94</v>
      </c>
      <c r="C136">
        <f t="shared" si="39"/>
        <v>96240</v>
      </c>
      <c r="D136" s="32">
        <f t="shared" si="40"/>
        <v>8.7311669040000014E-6</v>
      </c>
      <c r="E136" s="31">
        <f t="shared" si="41"/>
        <v>928.78184752179186</v>
      </c>
      <c r="F136" s="1">
        <v>0.32</v>
      </c>
      <c r="G136" s="31">
        <f t="shared" si="42"/>
        <v>91.443051779751556</v>
      </c>
      <c r="H136" s="31">
        <f t="shared" si="38"/>
        <v>0</v>
      </c>
      <c r="I136" s="34" t="b">
        <f t="shared" si="43"/>
        <v>0</v>
      </c>
    </row>
    <row r="137" spans="2:9" x14ac:dyDescent="0.4">
      <c r="B137">
        <v>95</v>
      </c>
      <c r="C137">
        <f t="shared" si="39"/>
        <v>96200</v>
      </c>
      <c r="D137" s="32">
        <f t="shared" si="40"/>
        <v>8.7367513500000007E-6</v>
      </c>
      <c r="E137" s="31">
        <f t="shared" si="41"/>
        <v>927.78323774499995</v>
      </c>
      <c r="F137" s="1">
        <v>0.32</v>
      </c>
      <c r="G137" s="31">
        <f t="shared" si="42"/>
        <v>92.699501456250005</v>
      </c>
      <c r="H137" s="31">
        <f t="shared" si="38"/>
        <v>0</v>
      </c>
      <c r="I137" s="34" t="b">
        <f t="shared" si="43"/>
        <v>0</v>
      </c>
    </row>
    <row r="138" spans="2:9" x14ac:dyDescent="0.4">
      <c r="B138">
        <v>96</v>
      </c>
      <c r="C138">
        <f t="shared" si="39"/>
        <v>96160</v>
      </c>
      <c r="D138" s="32">
        <f t="shared" si="40"/>
        <v>8.7423402240000012E-6</v>
      </c>
      <c r="E138" s="31">
        <f t="shared" si="41"/>
        <v>926.79036302131192</v>
      </c>
      <c r="F138" s="1">
        <v>0.32</v>
      </c>
      <c r="G138" s="31">
        <f t="shared" si="42"/>
        <v>93.956501663864501</v>
      </c>
      <c r="H138" s="31">
        <f t="shared" si="38"/>
        <v>0</v>
      </c>
      <c r="I138" s="34" t="b">
        <f t="shared" si="43"/>
        <v>0</v>
      </c>
    </row>
    <row r="139" spans="2:9" x14ac:dyDescent="0.4">
      <c r="B139">
        <v>97</v>
      </c>
      <c r="C139">
        <f t="shared" si="39"/>
        <v>96120</v>
      </c>
      <c r="D139" s="32">
        <f t="shared" si="40"/>
        <v>8.7479335259999996E-6</v>
      </c>
      <c r="E139" s="31">
        <f t="shared" si="41"/>
        <v>925.803172514312</v>
      </c>
      <c r="F139" s="1">
        <v>0.32</v>
      </c>
      <c r="G139" s="31">
        <f t="shared" si="42"/>
        <v>95.214052249959181</v>
      </c>
      <c r="H139" s="31">
        <f t="shared" si="38"/>
        <v>0</v>
      </c>
      <c r="I139" s="34" t="b">
        <f t="shared" si="43"/>
        <v>0</v>
      </c>
    </row>
    <row r="140" spans="2:9" x14ac:dyDescent="0.4">
      <c r="B140">
        <v>98</v>
      </c>
      <c r="C140">
        <f t="shared" si="39"/>
        <v>96080</v>
      </c>
      <c r="D140" s="32">
        <f t="shared" si="40"/>
        <v>8.7535312560000009E-6</v>
      </c>
      <c r="E140" s="31">
        <f t="shared" si="41"/>
        <v>924.82161552563196</v>
      </c>
      <c r="F140" s="1">
        <v>0.32</v>
      </c>
      <c r="G140" s="31">
        <f t="shared" si="42"/>
        <v>96.472153058772733</v>
      </c>
      <c r="H140" s="31">
        <f t="shared" si="38"/>
        <v>0</v>
      </c>
      <c r="I140" s="34" t="b">
        <f t="shared" si="43"/>
        <v>0</v>
      </c>
    </row>
    <row r="141" spans="2:9" x14ac:dyDescent="0.4">
      <c r="B141">
        <v>99</v>
      </c>
      <c r="C141">
        <f t="shared" si="39"/>
        <v>96040</v>
      </c>
      <c r="D141" s="32">
        <f t="shared" si="40"/>
        <v>8.759133414E-6</v>
      </c>
      <c r="E141" s="31">
        <f t="shared" si="41"/>
        <v>923.84564149495191</v>
      </c>
      <c r="F141" s="1">
        <v>0.32</v>
      </c>
      <c r="G141" s="31">
        <f t="shared" si="42"/>
        <v>97.730803931418009</v>
      </c>
      <c r="H141" s="31">
        <f t="shared" si="38"/>
        <v>0</v>
      </c>
      <c r="I141" s="34" t="b">
        <f t="shared" si="43"/>
        <v>0</v>
      </c>
    </row>
    <row r="142" spans="2:9" x14ac:dyDescent="0.4">
      <c r="B142">
        <v>100</v>
      </c>
      <c r="C142">
        <f t="shared" si="39"/>
        <v>96000</v>
      </c>
      <c r="D142" s="32">
        <f t="shared" si="40"/>
        <v>8.7647399999999987E-6</v>
      </c>
      <c r="E142" s="31">
        <f t="shared" si="41"/>
        <v>922.87519999999995</v>
      </c>
      <c r="F142" s="1">
        <v>0.32</v>
      </c>
      <c r="G142" s="31">
        <f t="shared" si="42"/>
        <v>98.990004705882342</v>
      </c>
      <c r="H142" s="31">
        <f t="shared" si="38"/>
        <v>0</v>
      </c>
      <c r="I142" s="34" t="b">
        <f t="shared" si="43"/>
        <v>0</v>
      </c>
    </row>
    <row r="143" spans="2:9" x14ac:dyDescent="0.4">
      <c r="B143">
        <v>101</v>
      </c>
      <c r="C143">
        <f t="shared" si="39"/>
        <v>95960</v>
      </c>
      <c r="D143" s="32">
        <f t="shared" si="40"/>
        <v>8.7703510140000003E-6</v>
      </c>
      <c r="E143" s="31">
        <f t="shared" si="41"/>
        <v>921.91024075655196</v>
      </c>
      <c r="F143" s="1">
        <v>0.32</v>
      </c>
      <c r="G143" s="31">
        <f t="shared" si="42"/>
        <v>100.24975521702743</v>
      </c>
      <c r="H143" s="31">
        <f t="shared" si="38"/>
        <v>0</v>
      </c>
      <c r="I143" s="34" t="b">
        <f t="shared" si="43"/>
        <v>0</v>
      </c>
    </row>
    <row r="144" spans="2:9" x14ac:dyDescent="0.4">
      <c r="B144">
        <v>102</v>
      </c>
      <c r="C144">
        <f t="shared" si="39"/>
        <v>95920</v>
      </c>
      <c r="D144" s="32">
        <f t="shared" si="40"/>
        <v>8.7759664559999998E-6</v>
      </c>
      <c r="E144" s="31">
        <f t="shared" si="41"/>
        <v>920.95071361843202</v>
      </c>
      <c r="F144" s="1">
        <v>0.32</v>
      </c>
      <c r="G144" s="31">
        <f t="shared" si="42"/>
        <v>101.51005529658919</v>
      </c>
      <c r="H144" s="31">
        <f t="shared" si="38"/>
        <v>0</v>
      </c>
      <c r="I144" s="34" t="b">
        <f t="shared" si="43"/>
        <v>0</v>
      </c>
    </row>
    <row r="145" spans="2:9" x14ac:dyDescent="0.4">
      <c r="B145">
        <v>103</v>
      </c>
      <c r="C145">
        <f t="shared" si="39"/>
        <v>95880</v>
      </c>
      <c r="D145" s="32">
        <f t="shared" si="40"/>
        <v>8.7815863260000005E-6</v>
      </c>
      <c r="E145" s="31">
        <f t="shared" si="41"/>
        <v>919.99656857751199</v>
      </c>
      <c r="F145" s="1">
        <v>0.32</v>
      </c>
      <c r="G145" s="31">
        <f t="shared" si="42"/>
        <v>102.77090477317802</v>
      </c>
      <c r="H145" s="31">
        <f t="shared" si="38"/>
        <v>0</v>
      </c>
      <c r="I145" s="34" t="b">
        <f t="shared" si="43"/>
        <v>0</v>
      </c>
    </row>
    <row r="146" spans="2:9" x14ac:dyDescent="0.4">
      <c r="B146">
        <v>104</v>
      </c>
      <c r="C146">
        <f t="shared" si="39"/>
        <v>95840</v>
      </c>
      <c r="D146" s="32">
        <f t="shared" si="40"/>
        <v>8.7872106239999991E-6</v>
      </c>
      <c r="E146" s="31">
        <f t="shared" si="41"/>
        <v>919.04775576371185</v>
      </c>
      <c r="F146" s="1">
        <v>0.32</v>
      </c>
      <c r="G146" s="31">
        <f t="shared" si="42"/>
        <v>104.0323034722786</v>
      </c>
      <c r="H146" s="31">
        <f t="shared" si="38"/>
        <v>0</v>
      </c>
      <c r="I146" s="34" t="b">
        <f t="shared" si="43"/>
        <v>0</v>
      </c>
    </row>
    <row r="147" spans="2:9" x14ac:dyDescent="0.4">
      <c r="B147">
        <v>105</v>
      </c>
      <c r="C147">
        <f t="shared" si="39"/>
        <v>95800</v>
      </c>
      <c r="D147" s="32">
        <f t="shared" si="40"/>
        <v>8.7928393500000006E-6</v>
      </c>
      <c r="E147" s="31">
        <f t="shared" si="41"/>
        <v>918.10422544499988</v>
      </c>
      <c r="F147" s="1">
        <v>0.32</v>
      </c>
      <c r="G147" s="31">
        <f t="shared" si="42"/>
        <v>105.29425121625003</v>
      </c>
      <c r="H147" s="31">
        <f t="shared" si="38"/>
        <v>0</v>
      </c>
      <c r="I147" s="34" t="b">
        <f t="shared" si="43"/>
        <v>0</v>
      </c>
    </row>
    <row r="148" spans="2:9" x14ac:dyDescent="0.4">
      <c r="B148">
        <v>106</v>
      </c>
      <c r="C148">
        <f t="shared" si="39"/>
        <v>95760</v>
      </c>
      <c r="D148" s="32">
        <f t="shared" si="40"/>
        <v>8.7984725039999999E-6</v>
      </c>
      <c r="E148" s="31">
        <f t="shared" si="41"/>
        <v>917.16592802739194</v>
      </c>
      <c r="F148" s="1">
        <v>0.32</v>
      </c>
      <c r="G148" s="31">
        <f t="shared" si="42"/>
        <v>106.55674782432565</v>
      </c>
      <c r="H148" s="31">
        <f t="shared" si="38"/>
        <v>0</v>
      </c>
      <c r="I148" s="34" t="b">
        <f t="shared" si="43"/>
        <v>0</v>
      </c>
    </row>
    <row r="149" spans="2:9" x14ac:dyDescent="0.4">
      <c r="B149">
        <v>107</v>
      </c>
      <c r="C149">
        <f t="shared" si="39"/>
        <v>95720</v>
      </c>
      <c r="D149" s="32">
        <f t="shared" si="40"/>
        <v>8.8041100860000005E-6</v>
      </c>
      <c r="E149" s="31">
        <f t="shared" si="41"/>
        <v>916.23281405495197</v>
      </c>
      <c r="F149" s="1">
        <v>0.32</v>
      </c>
      <c r="G149" s="31">
        <f t="shared" si="42"/>
        <v>107.81979311261331</v>
      </c>
      <c r="H149" s="31">
        <f t="shared" si="38"/>
        <v>0</v>
      </c>
      <c r="I149" s="34" t="b">
        <f t="shared" si="43"/>
        <v>0</v>
      </c>
    </row>
    <row r="150" spans="2:9" x14ac:dyDescent="0.4">
      <c r="B150">
        <v>108</v>
      </c>
      <c r="C150">
        <f t="shared" si="39"/>
        <v>95680</v>
      </c>
      <c r="D150" s="32">
        <f t="shared" si="40"/>
        <v>8.8097520960000006E-6</v>
      </c>
      <c r="E150" s="31">
        <f t="shared" si="41"/>
        <v>915.30483420979192</v>
      </c>
      <c r="F150" s="1">
        <v>0.32</v>
      </c>
      <c r="G150" s="31">
        <f t="shared" si="42"/>
        <v>109.08338689409509</v>
      </c>
      <c r="H150" s="31">
        <f t="shared" si="38"/>
        <v>0</v>
      </c>
      <c r="I150" s="34" t="b">
        <f t="shared" si="43"/>
        <v>0</v>
      </c>
    </row>
    <row r="151" spans="2:9" x14ac:dyDescent="0.4">
      <c r="B151">
        <v>109</v>
      </c>
      <c r="C151">
        <f t="shared" si="39"/>
        <v>95640</v>
      </c>
      <c r="D151" s="32">
        <f t="shared" si="40"/>
        <v>8.815398534000002E-6</v>
      </c>
      <c r="E151" s="31">
        <f t="shared" si="41"/>
        <v>914.38193931207195</v>
      </c>
      <c r="F151" s="1">
        <v>0.32</v>
      </c>
      <c r="G151" s="31">
        <f t="shared" si="42"/>
        <v>110.34752897862744</v>
      </c>
      <c r="H151" s="31">
        <f t="shared" si="38"/>
        <v>0</v>
      </c>
      <c r="I151" s="34" t="b">
        <f t="shared" si="43"/>
        <v>0</v>
      </c>
    </row>
    <row r="152" spans="2:9" x14ac:dyDescent="0.4">
      <c r="B152">
        <v>110</v>
      </c>
      <c r="C152">
        <f t="shared" si="39"/>
        <v>95600</v>
      </c>
      <c r="D152" s="32">
        <f t="shared" si="40"/>
        <v>8.8210493999999995E-6</v>
      </c>
      <c r="E152" s="31">
        <f t="shared" si="41"/>
        <v>913.46408031999988</v>
      </c>
      <c r="F152" s="1">
        <v>0.32</v>
      </c>
      <c r="G152" s="31">
        <f t="shared" si="42"/>
        <v>111.61221917294117</v>
      </c>
      <c r="H152" s="31">
        <f t="shared" si="38"/>
        <v>0</v>
      </c>
      <c r="I152" s="34" t="b">
        <f t="shared" si="43"/>
        <v>0</v>
      </c>
    </row>
    <row r="153" spans="2:9" x14ac:dyDescent="0.4">
      <c r="B153">
        <v>111</v>
      </c>
      <c r="C153">
        <f t="shared" si="39"/>
        <v>95560</v>
      </c>
      <c r="D153" s="32">
        <f t="shared" si="40"/>
        <v>8.8267046940000017E-6</v>
      </c>
      <c r="E153" s="31">
        <f t="shared" si="41"/>
        <v>912.55120832983198</v>
      </c>
      <c r="F153" s="1">
        <v>0.32</v>
      </c>
      <c r="G153" s="31">
        <f t="shared" si="42"/>
        <v>112.87745728064155</v>
      </c>
      <c r="H153" s="31">
        <f t="shared" si="38"/>
        <v>0</v>
      </c>
      <c r="I153" s="34" t="b">
        <f t="shared" si="43"/>
        <v>0</v>
      </c>
    </row>
    <row r="154" spans="2:9" x14ac:dyDescent="0.4">
      <c r="B154">
        <v>112</v>
      </c>
      <c r="C154">
        <f t="shared" si="39"/>
        <v>95520</v>
      </c>
      <c r="D154" s="32">
        <f t="shared" si="40"/>
        <v>8.832364416E-6</v>
      </c>
      <c r="E154" s="31">
        <f t="shared" si="41"/>
        <v>911.64327457587194</v>
      </c>
      <c r="F154" s="1">
        <v>0.32</v>
      </c>
      <c r="G154" s="31">
        <f t="shared" si="42"/>
        <v>114.143243102208</v>
      </c>
      <c r="H154" s="31">
        <f t="shared" si="38"/>
        <v>0</v>
      </c>
      <c r="I154" s="34" t="b">
        <f t="shared" si="43"/>
        <v>0</v>
      </c>
    </row>
    <row r="155" spans="2:9" x14ac:dyDescent="0.4">
      <c r="B155">
        <v>113</v>
      </c>
      <c r="C155">
        <f t="shared" si="39"/>
        <v>95480</v>
      </c>
      <c r="D155" s="32">
        <f t="shared" si="40"/>
        <v>8.8380285660000013E-6</v>
      </c>
      <c r="E155" s="31">
        <f t="shared" si="41"/>
        <v>910.74023043047202</v>
      </c>
      <c r="F155" s="1">
        <v>0.32</v>
      </c>
      <c r="G155" s="31">
        <f t="shared" si="42"/>
        <v>115.40957643499451</v>
      </c>
      <c r="H155" s="31">
        <f t="shared" si="38"/>
        <v>0</v>
      </c>
      <c r="I155" s="34" t="b">
        <f t="shared" si="43"/>
        <v>0</v>
      </c>
    </row>
    <row r="156" spans="2:9" x14ac:dyDescent="0.4">
      <c r="B156">
        <v>114</v>
      </c>
      <c r="C156">
        <f t="shared" si="39"/>
        <v>95440</v>
      </c>
      <c r="D156" s="32">
        <f t="shared" si="40"/>
        <v>8.8436971440000021E-6</v>
      </c>
      <c r="E156" s="31">
        <f t="shared" si="41"/>
        <v>909.84202740403191</v>
      </c>
      <c r="F156" s="1">
        <v>0.32</v>
      </c>
      <c r="G156" s="31">
        <f t="shared" si="42"/>
        <v>116.67645707322923</v>
      </c>
      <c r="H156" s="31">
        <f t="shared" si="38"/>
        <v>0</v>
      </c>
      <c r="I156" s="34" t="b">
        <f t="shared" si="43"/>
        <v>0</v>
      </c>
    </row>
    <row r="157" spans="2:9" x14ac:dyDescent="0.4">
      <c r="B157">
        <v>115</v>
      </c>
      <c r="C157">
        <f t="shared" si="39"/>
        <v>95400</v>
      </c>
      <c r="D157" s="32">
        <f t="shared" si="40"/>
        <v>8.8493701500000007E-6</v>
      </c>
      <c r="E157" s="31">
        <f t="shared" si="41"/>
        <v>908.94861714499996</v>
      </c>
      <c r="F157" s="1">
        <v>0.32</v>
      </c>
      <c r="G157" s="31">
        <f t="shared" si="42"/>
        <v>117.94388480801473</v>
      </c>
      <c r="H157" s="31">
        <f t="shared" si="38"/>
        <v>0</v>
      </c>
      <c r="I157" s="34" t="b">
        <f t="shared" si="43"/>
        <v>0</v>
      </c>
    </row>
    <row r="158" spans="2:9" x14ac:dyDescent="0.4">
      <c r="B158">
        <v>116</v>
      </c>
      <c r="C158">
        <f t="shared" si="39"/>
        <v>95360</v>
      </c>
      <c r="D158" s="32">
        <f t="shared" si="40"/>
        <v>8.8550475840000006E-6</v>
      </c>
      <c r="E158" s="31">
        <f t="shared" si="41"/>
        <v>908.05995143987195</v>
      </c>
      <c r="F158" s="1">
        <v>0.32</v>
      </c>
      <c r="G158" s="31">
        <f t="shared" si="42"/>
        <v>119.21185942732802</v>
      </c>
      <c r="H158" s="31">
        <f t="shared" si="38"/>
        <v>0</v>
      </c>
      <c r="I158" s="34" t="b">
        <f t="shared" si="43"/>
        <v>0</v>
      </c>
    </row>
    <row r="159" spans="2:9" x14ac:dyDescent="0.4">
      <c r="B159">
        <v>117</v>
      </c>
      <c r="C159">
        <f t="shared" si="39"/>
        <v>95320</v>
      </c>
      <c r="D159" s="32">
        <f t="shared" si="40"/>
        <v>8.860729446E-6</v>
      </c>
      <c r="E159" s="31">
        <f t="shared" si="41"/>
        <v>907.1759822131919</v>
      </c>
      <c r="F159" s="1">
        <v>0.32</v>
      </c>
      <c r="G159" s="31">
        <f t="shared" si="42"/>
        <v>120.48038071602038</v>
      </c>
      <c r="H159" s="31">
        <f t="shared" si="38"/>
        <v>0</v>
      </c>
      <c r="I159" s="34" t="b">
        <f t="shared" si="43"/>
        <v>0</v>
      </c>
    </row>
    <row r="160" spans="2:9" x14ac:dyDescent="0.4">
      <c r="B160">
        <v>118</v>
      </c>
      <c r="C160">
        <f t="shared" si="39"/>
        <v>95280</v>
      </c>
      <c r="D160" s="32">
        <f t="shared" si="40"/>
        <v>8.8664157360000007E-6</v>
      </c>
      <c r="E160" s="31">
        <f t="shared" si="41"/>
        <v>906.29666152755192</v>
      </c>
      <c r="F160" s="1">
        <v>0.32</v>
      </c>
      <c r="G160" s="31">
        <f t="shared" si="42"/>
        <v>121.74944845581742</v>
      </c>
      <c r="H160" s="31">
        <f t="shared" si="38"/>
        <v>0</v>
      </c>
      <c r="I160" s="34" t="b">
        <f t="shared" si="43"/>
        <v>0</v>
      </c>
    </row>
    <row r="161" spans="2:9" x14ac:dyDescent="0.4">
      <c r="B161">
        <v>119</v>
      </c>
      <c r="C161">
        <f t="shared" si="39"/>
        <v>95240</v>
      </c>
      <c r="D161" s="32">
        <f t="shared" si="40"/>
        <v>8.8721064540000009E-6</v>
      </c>
      <c r="E161" s="31">
        <f t="shared" si="41"/>
        <v>905.42194158359189</v>
      </c>
      <c r="F161" s="1">
        <v>0.32</v>
      </c>
      <c r="G161" s="31">
        <f t="shared" si="42"/>
        <v>123.01906242531919</v>
      </c>
      <c r="H161" s="31">
        <f t="shared" si="38"/>
        <v>0</v>
      </c>
      <c r="I161" s="34" t="b">
        <f t="shared" si="43"/>
        <v>0</v>
      </c>
    </row>
    <row r="162" spans="2:9" x14ac:dyDescent="0.4">
      <c r="B162">
        <v>120</v>
      </c>
      <c r="C162">
        <f t="shared" si="39"/>
        <v>95200</v>
      </c>
      <c r="D162" s="32">
        <f t="shared" si="40"/>
        <v>8.877801599999999E-6</v>
      </c>
      <c r="E162" s="31">
        <f t="shared" si="41"/>
        <v>904.55177472000003</v>
      </c>
      <c r="F162" s="1">
        <v>0.32</v>
      </c>
      <c r="G162" s="31">
        <f t="shared" si="42"/>
        <v>124.28922239999999</v>
      </c>
      <c r="H162" s="31">
        <f t="shared" si="38"/>
        <v>0</v>
      </c>
      <c r="I162" s="34" t="b">
        <f t="shared" si="43"/>
        <v>0</v>
      </c>
    </row>
    <row r="163" spans="2:9" x14ac:dyDescent="0.4">
      <c r="B163">
        <v>121</v>
      </c>
      <c r="C163">
        <f t="shared" si="39"/>
        <v>95160</v>
      </c>
      <c r="D163" s="32">
        <f t="shared" si="40"/>
        <v>8.883501174E-6</v>
      </c>
      <c r="E163" s="31">
        <f t="shared" si="41"/>
        <v>903.68611341351198</v>
      </c>
      <c r="F163" s="1">
        <v>0.32</v>
      </c>
      <c r="G163" s="31">
        <f t="shared" si="42"/>
        <v>125.5599281522086</v>
      </c>
      <c r="H163" s="31">
        <f t="shared" si="38"/>
        <v>0</v>
      </c>
      <c r="I163" s="34" t="b">
        <f t="shared" si="43"/>
        <v>0</v>
      </c>
    </row>
    <row r="164" spans="2:9" x14ac:dyDescent="0.4">
      <c r="B164">
        <v>122</v>
      </c>
      <c r="C164">
        <f t="shared" si="39"/>
        <v>95120</v>
      </c>
      <c r="D164" s="32">
        <f t="shared" si="40"/>
        <v>8.8892051760000005E-6</v>
      </c>
      <c r="E164" s="31">
        <f t="shared" si="41"/>
        <v>902.82491027891206</v>
      </c>
      <c r="F164" s="1">
        <v>0.32</v>
      </c>
      <c r="G164" s="31">
        <f t="shared" si="42"/>
        <v>126.83117945116803</v>
      </c>
      <c r="H164" s="31">
        <f t="shared" si="38"/>
        <v>0</v>
      </c>
      <c r="I164" s="34" t="b">
        <f t="shared" si="43"/>
        <v>0</v>
      </c>
    </row>
    <row r="165" spans="2:9" x14ac:dyDescent="0.4">
      <c r="B165">
        <v>123</v>
      </c>
      <c r="C165">
        <f t="shared" si="39"/>
        <v>95080</v>
      </c>
      <c r="D165" s="32">
        <f t="shared" si="40"/>
        <v>8.8949136060000006E-6</v>
      </c>
      <c r="E165" s="31">
        <f t="shared" si="41"/>
        <v>901.9681180690319</v>
      </c>
      <c r="F165" s="1">
        <v>0.32</v>
      </c>
      <c r="G165" s="31">
        <f t="shared" si="42"/>
        <v>128.10297606297567</v>
      </c>
      <c r="H165" s="31">
        <f t="shared" si="38"/>
        <v>0</v>
      </c>
      <c r="I165" s="34" t="b">
        <f t="shared" si="43"/>
        <v>0</v>
      </c>
    </row>
    <row r="166" spans="2:9" x14ac:dyDescent="0.4">
      <c r="B166">
        <v>124</v>
      </c>
      <c r="C166">
        <f t="shared" si="39"/>
        <v>95040</v>
      </c>
      <c r="D166" s="32">
        <f t="shared" si="40"/>
        <v>8.9006264640000002E-6</v>
      </c>
      <c r="E166" s="31">
        <f t="shared" si="41"/>
        <v>901.11568967475193</v>
      </c>
      <c r="F166" s="1">
        <v>0.32</v>
      </c>
      <c r="G166" s="31">
        <f t="shared" si="42"/>
        <v>129.3753177506033</v>
      </c>
      <c r="H166" s="31">
        <f t="shared" si="38"/>
        <v>0</v>
      </c>
      <c r="I166" s="34" t="b">
        <f t="shared" si="43"/>
        <v>0</v>
      </c>
    </row>
    <row r="167" spans="2:9" x14ac:dyDescent="0.4">
      <c r="B167">
        <v>125</v>
      </c>
      <c r="C167">
        <f t="shared" si="39"/>
        <v>95000</v>
      </c>
      <c r="D167" s="32">
        <f t="shared" si="40"/>
        <v>8.9063437500000011E-6</v>
      </c>
      <c r="E167" s="31">
        <f t="shared" si="41"/>
        <v>900.267578125</v>
      </c>
      <c r="F167" s="1">
        <v>0.32</v>
      </c>
      <c r="G167" s="31">
        <f t="shared" si="42"/>
        <v>130.64820427389708</v>
      </c>
      <c r="H167" s="31">
        <f t="shared" si="38"/>
        <v>0</v>
      </c>
      <c r="I167" s="34" t="b">
        <f t="shared" si="43"/>
        <v>0</v>
      </c>
    </row>
    <row r="168" spans="2:9" x14ac:dyDescent="0.4">
      <c r="B168">
        <v>126</v>
      </c>
      <c r="C168">
        <f t="shared" si="39"/>
        <v>94960</v>
      </c>
      <c r="D168" s="32">
        <f t="shared" si="40"/>
        <v>8.9120654640000015E-6</v>
      </c>
      <c r="E168" s="31">
        <f t="shared" si="41"/>
        <v>899.42373658675194</v>
      </c>
      <c r="F168" s="1">
        <v>0.32</v>
      </c>
      <c r="G168" s="31">
        <f t="shared" si="42"/>
        <v>131.92163538957743</v>
      </c>
      <c r="H168" s="31">
        <f t="shared" si="38"/>
        <v>0</v>
      </c>
      <c r="I168" s="34" t="b">
        <f t="shared" si="43"/>
        <v>0</v>
      </c>
    </row>
    <row r="169" spans="2:9" x14ac:dyDescent="0.4">
      <c r="B169">
        <v>127</v>
      </c>
      <c r="C169">
        <f t="shared" si="39"/>
        <v>94920</v>
      </c>
      <c r="D169" s="32">
        <f t="shared" si="40"/>
        <v>8.9177916060000015E-6</v>
      </c>
      <c r="E169" s="31">
        <f t="shared" si="41"/>
        <v>898.58411836503194</v>
      </c>
      <c r="F169" s="1">
        <v>0.32</v>
      </c>
      <c r="G169" s="31">
        <f t="shared" si="42"/>
        <v>133.19561085123922</v>
      </c>
      <c r="H169" s="31">
        <f t="shared" si="38"/>
        <v>0</v>
      </c>
      <c r="I169" s="34" t="b">
        <f t="shared" si="43"/>
        <v>0</v>
      </c>
    </row>
    <row r="170" spans="2:9" x14ac:dyDescent="0.4">
      <c r="B170">
        <v>128</v>
      </c>
      <c r="C170">
        <f t="shared" si="39"/>
        <v>94880</v>
      </c>
      <c r="D170" s="32">
        <f t="shared" si="40"/>
        <v>8.9235221759999993E-6</v>
      </c>
      <c r="E170" s="31">
        <f t="shared" si="41"/>
        <v>897.74867690291194</v>
      </c>
      <c r="F170" s="1">
        <v>0.32</v>
      </c>
      <c r="G170" s="31">
        <f t="shared" si="42"/>
        <v>134.47013040935153</v>
      </c>
      <c r="H170" s="31">
        <f t="shared" si="38"/>
        <v>0</v>
      </c>
      <c r="I170" s="34" t="b">
        <f t="shared" si="43"/>
        <v>0</v>
      </c>
    </row>
    <row r="171" spans="2:9" x14ac:dyDescent="0.4">
      <c r="B171">
        <v>129</v>
      </c>
      <c r="C171">
        <f t="shared" si="39"/>
        <v>94840</v>
      </c>
      <c r="D171" s="32">
        <f t="shared" si="40"/>
        <v>8.9292571740000001E-6</v>
      </c>
      <c r="E171" s="31">
        <f t="shared" si="41"/>
        <v>896.91736578151199</v>
      </c>
      <c r="F171" s="1">
        <v>0.32</v>
      </c>
      <c r="G171" s="31">
        <f t="shared" si="42"/>
        <v>135.74519381125802</v>
      </c>
      <c r="H171" s="31">
        <f t="shared" si="38"/>
        <v>0</v>
      </c>
      <c r="I171" s="34" t="b">
        <f t="shared" si="43"/>
        <v>0</v>
      </c>
    </row>
    <row r="172" spans="2:9" x14ac:dyDescent="0.4">
      <c r="B172">
        <v>130</v>
      </c>
      <c r="C172">
        <f t="shared" si="39"/>
        <v>94800</v>
      </c>
      <c r="D172" s="32">
        <f t="shared" si="40"/>
        <v>8.9349966000000004E-6</v>
      </c>
      <c r="E172" s="31">
        <f t="shared" si="41"/>
        <v>896.09013872000003</v>
      </c>
      <c r="F172" s="1">
        <v>0.32</v>
      </c>
      <c r="G172" s="31">
        <f t="shared" si="42"/>
        <v>137.02080080117648</v>
      </c>
      <c r="H172" s="31">
        <f t="shared" si="38"/>
        <v>0</v>
      </c>
      <c r="I172" s="34" t="b">
        <f t="shared" si="43"/>
        <v>0</v>
      </c>
    </row>
    <row r="173" spans="2:9" x14ac:dyDescent="0.4">
      <c r="B173">
        <v>131</v>
      </c>
      <c r="C173">
        <f t="shared" si="39"/>
        <v>94760</v>
      </c>
      <c r="D173" s="32">
        <f t="shared" si="40"/>
        <v>8.9407404540000019E-6</v>
      </c>
      <c r="E173" s="31">
        <f t="shared" si="41"/>
        <v>895.26694957559198</v>
      </c>
      <c r="F173" s="1">
        <v>0.32</v>
      </c>
      <c r="G173" s="31">
        <f t="shared" si="42"/>
        <v>138.29695112019922</v>
      </c>
      <c r="H173" s="31">
        <f t="shared" si="38"/>
        <v>0</v>
      </c>
      <c r="I173" s="34" t="b">
        <f t="shared" si="43"/>
        <v>0</v>
      </c>
    </row>
    <row r="174" spans="2:9" x14ac:dyDescent="0.4">
      <c r="B174">
        <v>132</v>
      </c>
      <c r="C174">
        <f t="shared" si="39"/>
        <v>94720</v>
      </c>
      <c r="D174" s="32">
        <f t="shared" si="40"/>
        <v>8.9464887360000013E-6</v>
      </c>
      <c r="E174" s="31">
        <f t="shared" si="41"/>
        <v>894.447752343552</v>
      </c>
      <c r="F174" s="1">
        <v>0.32</v>
      </c>
      <c r="G174" s="31">
        <f t="shared" si="42"/>
        <v>139.57364450629274</v>
      </c>
      <c r="H174" s="31">
        <f t="shared" si="38"/>
        <v>0</v>
      </c>
      <c r="I174" s="34" t="b">
        <f t="shared" si="43"/>
        <v>0</v>
      </c>
    </row>
    <row r="175" spans="2:9" x14ac:dyDescent="0.4">
      <c r="B175">
        <v>133</v>
      </c>
      <c r="C175">
        <f t="shared" si="39"/>
        <v>94680</v>
      </c>
      <c r="D175" s="32">
        <f t="shared" si="40"/>
        <v>8.9522414460000002E-6</v>
      </c>
      <c r="E175" s="31">
        <f t="shared" si="41"/>
        <v>893.632501157192</v>
      </c>
      <c r="F175" s="1">
        <v>0.32</v>
      </c>
      <c r="G175" s="31">
        <f t="shared" si="42"/>
        <v>140.85088069429801</v>
      </c>
      <c r="H175" s="31">
        <f t="shared" si="38"/>
        <v>0</v>
      </c>
      <c r="I175" s="34" t="b">
        <f t="shared" si="43"/>
        <v>0</v>
      </c>
    </row>
    <row r="176" spans="2:9" x14ac:dyDescent="0.4">
      <c r="B176">
        <v>134</v>
      </c>
      <c r="C176">
        <f t="shared" si="39"/>
        <v>94640</v>
      </c>
      <c r="D176" s="32">
        <f t="shared" si="40"/>
        <v>8.9579985840000021E-6</v>
      </c>
      <c r="E176" s="31">
        <f t="shared" si="41"/>
        <v>892.821150287872</v>
      </c>
      <c r="F176" s="1">
        <v>0.32</v>
      </c>
      <c r="G176" s="31">
        <f t="shared" si="42"/>
        <v>142.1286594159304</v>
      </c>
      <c r="H176" s="31">
        <f t="shared" ref="H176:H239" si="44">IF(G176&gt;E176,G176-E176,0)</f>
        <v>0</v>
      </c>
      <c r="I176" s="34" t="b">
        <f t="shared" si="43"/>
        <v>0</v>
      </c>
    </row>
    <row r="177" spans="2:9" x14ac:dyDescent="0.4">
      <c r="B177">
        <v>135</v>
      </c>
      <c r="C177">
        <f t="shared" si="39"/>
        <v>94600</v>
      </c>
      <c r="D177" s="32">
        <f t="shared" si="40"/>
        <v>8.9637601500000001E-6</v>
      </c>
      <c r="E177" s="31">
        <f t="shared" si="41"/>
        <v>892.01365414499992</v>
      </c>
      <c r="F177" s="1">
        <v>0.32</v>
      </c>
      <c r="G177" s="31">
        <f t="shared" si="42"/>
        <v>143.40698039977943</v>
      </c>
      <c r="H177" s="31">
        <f t="shared" si="44"/>
        <v>0</v>
      </c>
      <c r="I177" s="34" t="b">
        <f t="shared" si="43"/>
        <v>0</v>
      </c>
    </row>
    <row r="178" spans="2:9" x14ac:dyDescent="0.4">
      <c r="B178">
        <v>136</v>
      </c>
      <c r="C178">
        <f t="shared" si="39"/>
        <v>94560</v>
      </c>
      <c r="D178" s="32">
        <f t="shared" si="40"/>
        <v>8.9695261439999994E-6</v>
      </c>
      <c r="E178" s="31">
        <f t="shared" si="41"/>
        <v>891.20996727603188</v>
      </c>
      <c r="F178" s="1">
        <v>0.32</v>
      </c>
      <c r="G178" s="31">
        <f t="shared" si="42"/>
        <v>144.68584337130918</v>
      </c>
      <c r="H178" s="31">
        <f t="shared" si="44"/>
        <v>0</v>
      </c>
      <c r="I178" s="34" t="b">
        <f t="shared" si="43"/>
        <v>0</v>
      </c>
    </row>
    <row r="179" spans="2:9" x14ac:dyDescent="0.4">
      <c r="B179">
        <v>137</v>
      </c>
      <c r="C179">
        <f t="shared" si="39"/>
        <v>94520</v>
      </c>
      <c r="D179" s="32">
        <f t="shared" si="40"/>
        <v>8.9752965659999999E-6</v>
      </c>
      <c r="E179" s="31">
        <f t="shared" si="41"/>
        <v>890.41004436647199</v>
      </c>
      <c r="F179" s="1">
        <v>0.32</v>
      </c>
      <c r="G179" s="31">
        <f t="shared" si="42"/>
        <v>145.96524805285802</v>
      </c>
      <c r="H179" s="31">
        <f t="shared" si="44"/>
        <v>0</v>
      </c>
      <c r="I179" s="34" t="b">
        <f t="shared" si="43"/>
        <v>0</v>
      </c>
    </row>
    <row r="180" spans="2:9" x14ac:dyDescent="0.4">
      <c r="B180">
        <v>138</v>
      </c>
      <c r="C180">
        <f t="shared" si="39"/>
        <v>94480</v>
      </c>
      <c r="D180" s="32">
        <f t="shared" si="40"/>
        <v>8.9810714159999999E-6</v>
      </c>
      <c r="E180" s="31">
        <f t="shared" si="41"/>
        <v>889.61384023987193</v>
      </c>
      <c r="F180" s="1">
        <v>0.32</v>
      </c>
      <c r="G180" s="31">
        <f t="shared" si="42"/>
        <v>147.24519416363862</v>
      </c>
      <c r="H180" s="31">
        <f t="shared" si="44"/>
        <v>0</v>
      </c>
      <c r="I180" s="34" t="b">
        <f t="shared" si="43"/>
        <v>0</v>
      </c>
    </row>
    <row r="181" spans="2:9" x14ac:dyDescent="0.4">
      <c r="B181">
        <v>139</v>
      </c>
      <c r="C181">
        <f t="shared" si="39"/>
        <v>94440</v>
      </c>
      <c r="D181" s="32">
        <f t="shared" si="40"/>
        <v>8.9868506940000012E-6</v>
      </c>
      <c r="E181" s="31">
        <f t="shared" si="41"/>
        <v>888.82130985783192</v>
      </c>
      <c r="F181" s="1">
        <v>0.32</v>
      </c>
      <c r="G181" s="31">
        <f t="shared" si="42"/>
        <v>148.52568141973802</v>
      </c>
      <c r="H181" s="31">
        <f t="shared" si="44"/>
        <v>0</v>
      </c>
      <c r="I181" s="34" t="b">
        <f t="shared" si="43"/>
        <v>0</v>
      </c>
    </row>
    <row r="182" spans="2:9" x14ac:dyDescent="0.4">
      <c r="B182">
        <v>140</v>
      </c>
      <c r="C182">
        <f t="shared" si="39"/>
        <v>94400</v>
      </c>
      <c r="D182" s="32">
        <f t="shared" si="40"/>
        <v>8.9926344000000004E-6</v>
      </c>
      <c r="E182" s="31">
        <f t="shared" si="41"/>
        <v>888.03240831999994</v>
      </c>
      <c r="F182" s="1">
        <v>0.32</v>
      </c>
      <c r="G182" s="31">
        <f t="shared" si="42"/>
        <v>149.80670953411769</v>
      </c>
      <c r="H182" s="31">
        <f t="shared" si="44"/>
        <v>0</v>
      </c>
      <c r="I182" s="34" t="b">
        <f t="shared" si="43"/>
        <v>0</v>
      </c>
    </row>
    <row r="183" spans="2:9" x14ac:dyDescent="0.4">
      <c r="B183">
        <v>141</v>
      </c>
      <c r="C183">
        <f t="shared" si="39"/>
        <v>94360</v>
      </c>
      <c r="D183" s="32">
        <f t="shared" si="40"/>
        <v>8.9984225340000007E-6</v>
      </c>
      <c r="E183" s="31">
        <f t="shared" si="41"/>
        <v>887.24709086407188</v>
      </c>
      <c r="F183" s="1">
        <v>0.32</v>
      </c>
      <c r="G183" s="31">
        <f t="shared" si="42"/>
        <v>151.08827821661333</v>
      </c>
      <c r="H183" s="31">
        <f t="shared" si="44"/>
        <v>0</v>
      </c>
      <c r="I183" s="34" t="b">
        <f t="shared" si="43"/>
        <v>0</v>
      </c>
    </row>
    <row r="184" spans="2:9" x14ac:dyDescent="0.4">
      <c r="B184">
        <v>142</v>
      </c>
      <c r="C184">
        <f t="shared" si="39"/>
        <v>94320</v>
      </c>
      <c r="D184" s="32">
        <f t="shared" si="40"/>
        <v>9.0042150960000007E-6</v>
      </c>
      <c r="E184" s="31">
        <f t="shared" si="41"/>
        <v>886.46531286579204</v>
      </c>
      <c r="F184" s="1">
        <v>0.32</v>
      </c>
      <c r="G184" s="31">
        <f t="shared" si="42"/>
        <v>152.37038717393509</v>
      </c>
      <c r="H184" s="31">
        <f t="shared" si="44"/>
        <v>0</v>
      </c>
      <c r="I184" s="34" t="b">
        <f t="shared" si="43"/>
        <v>0</v>
      </c>
    </row>
    <row r="185" spans="2:9" x14ac:dyDescent="0.4">
      <c r="B185">
        <v>143</v>
      </c>
      <c r="C185">
        <f t="shared" si="39"/>
        <v>94280</v>
      </c>
      <c r="D185" s="32">
        <f t="shared" si="40"/>
        <v>9.0100120860000018E-6</v>
      </c>
      <c r="E185" s="31">
        <f t="shared" si="41"/>
        <v>885.68702983895207</v>
      </c>
      <c r="F185" s="1">
        <v>0.32</v>
      </c>
      <c r="G185" s="31">
        <f t="shared" si="42"/>
        <v>153.65303610966745</v>
      </c>
      <c r="H185" s="31">
        <f t="shared" si="44"/>
        <v>0</v>
      </c>
      <c r="I185" s="34" t="b">
        <f t="shared" si="43"/>
        <v>0</v>
      </c>
    </row>
    <row r="186" spans="2:9" x14ac:dyDescent="0.4">
      <c r="B186">
        <v>144</v>
      </c>
      <c r="C186">
        <f t="shared" si="39"/>
        <v>94240</v>
      </c>
      <c r="D186" s="32">
        <f t="shared" si="40"/>
        <v>9.0158135040000008E-6</v>
      </c>
      <c r="E186" s="31">
        <f t="shared" si="41"/>
        <v>884.91219743539193</v>
      </c>
      <c r="F186" s="1">
        <v>0.32</v>
      </c>
      <c r="G186" s="31">
        <f t="shared" si="42"/>
        <v>154.93622472426918</v>
      </c>
      <c r="H186" s="31">
        <f t="shared" si="44"/>
        <v>0</v>
      </c>
      <c r="I186" s="34" t="b">
        <f t="shared" si="43"/>
        <v>0</v>
      </c>
    </row>
    <row r="187" spans="2:9" x14ac:dyDescent="0.4">
      <c r="B187">
        <v>145</v>
      </c>
      <c r="C187">
        <f t="shared" si="39"/>
        <v>94200</v>
      </c>
      <c r="D187" s="32">
        <f t="shared" si="40"/>
        <v>9.0216193499999994E-6</v>
      </c>
      <c r="E187" s="31">
        <f t="shared" si="41"/>
        <v>884.14077144499993</v>
      </c>
      <c r="F187" s="1">
        <v>0.32</v>
      </c>
      <c r="G187" s="31">
        <f t="shared" si="42"/>
        <v>156.21995271507353</v>
      </c>
      <c r="H187" s="31">
        <f t="shared" si="44"/>
        <v>0</v>
      </c>
      <c r="I187" s="34" t="b">
        <f t="shared" si="43"/>
        <v>0</v>
      </c>
    </row>
    <row r="188" spans="2:9" x14ac:dyDescent="0.4">
      <c r="B188">
        <v>146</v>
      </c>
      <c r="C188">
        <f t="shared" si="39"/>
        <v>94160</v>
      </c>
      <c r="D188" s="32">
        <f t="shared" si="40"/>
        <v>9.0274296240000009E-6</v>
      </c>
      <c r="E188" s="31">
        <f t="shared" si="41"/>
        <v>883.3727077957119</v>
      </c>
      <c r="F188" s="1">
        <v>0.32</v>
      </c>
      <c r="G188" s="31">
        <f t="shared" si="42"/>
        <v>157.50421977628801</v>
      </c>
      <c r="H188" s="31">
        <f t="shared" si="44"/>
        <v>0</v>
      </c>
      <c r="I188" s="34" t="b">
        <f t="shared" si="43"/>
        <v>0</v>
      </c>
    </row>
    <row r="189" spans="2:9" x14ac:dyDescent="0.4">
      <c r="B189">
        <v>147</v>
      </c>
      <c r="C189">
        <f t="shared" si="39"/>
        <v>94120</v>
      </c>
      <c r="D189" s="32">
        <f t="shared" si="40"/>
        <v>9.0332443260000002E-6</v>
      </c>
      <c r="E189" s="31">
        <f t="shared" si="41"/>
        <v>882.60796255351192</v>
      </c>
      <c r="F189" s="1">
        <v>0.32</v>
      </c>
      <c r="G189" s="31">
        <f t="shared" si="42"/>
        <v>158.7890255989945</v>
      </c>
      <c r="H189" s="31">
        <f t="shared" si="44"/>
        <v>0</v>
      </c>
      <c r="I189" s="34" t="b">
        <f t="shared" si="43"/>
        <v>0</v>
      </c>
    </row>
    <row r="190" spans="2:9" x14ac:dyDescent="0.4">
      <c r="B190">
        <v>148</v>
      </c>
      <c r="C190">
        <f t="shared" si="39"/>
        <v>94080</v>
      </c>
      <c r="D190" s="32">
        <f t="shared" si="40"/>
        <v>9.0390634560000008E-6</v>
      </c>
      <c r="E190" s="31">
        <f t="shared" si="41"/>
        <v>881.84649192243194</v>
      </c>
      <c r="F190" s="1">
        <v>0.32</v>
      </c>
      <c r="G190" s="31">
        <f t="shared" si="42"/>
        <v>160.0743698711492</v>
      </c>
      <c r="H190" s="31">
        <f t="shared" si="44"/>
        <v>0</v>
      </c>
      <c r="I190" s="34" t="b">
        <f t="shared" si="43"/>
        <v>0</v>
      </c>
    </row>
    <row r="191" spans="2:9" x14ac:dyDescent="0.4">
      <c r="B191">
        <v>149</v>
      </c>
      <c r="C191">
        <f t="shared" ref="C191:C254" si="45">(-4*10^7*B191+1*10^11)*10^-6</f>
        <v>94040</v>
      </c>
      <c r="D191" s="32">
        <f t="shared" ref="D191:D254" si="46">(1.23*10^-6*B191^2+2.87*10^-3*B191+4.57)*1.8*10^-6</f>
        <v>9.0448870139999993E-6</v>
      </c>
      <c r="E191" s="31">
        <f t="shared" ref="E191:E254" si="47">(0.005752*B191^4-10.67*B191^3+5597*B191^2-1.79*10^6*B191+1.056*10^9)*10^-6</f>
        <v>881.088252244552</v>
      </c>
      <c r="F191" s="1">
        <v>0.32</v>
      </c>
      <c r="G191" s="31">
        <f t="shared" ref="G191:G254" si="48">C191*D191*(B191-$B$62)/(1-F191)</f>
        <v>161.3602522775827</v>
      </c>
      <c r="H191" s="31">
        <f t="shared" si="44"/>
        <v>0</v>
      </c>
      <c r="I191" s="34" t="b">
        <f t="shared" ref="I191:I254" si="49">IF(H191&gt;0,B191)</f>
        <v>0</v>
      </c>
    </row>
    <row r="192" spans="2:9" x14ac:dyDescent="0.4">
      <c r="B192">
        <v>150</v>
      </c>
      <c r="C192">
        <f t="shared" si="45"/>
        <v>94000</v>
      </c>
      <c r="D192" s="32">
        <f t="shared" si="46"/>
        <v>9.0507150000000006E-6</v>
      </c>
      <c r="E192" s="31">
        <f t="shared" si="47"/>
        <v>880.33319999999992</v>
      </c>
      <c r="F192" s="1">
        <v>0.32</v>
      </c>
      <c r="G192" s="31">
        <f t="shared" si="48"/>
        <v>162.64667250000005</v>
      </c>
      <c r="H192" s="31">
        <f t="shared" si="44"/>
        <v>0</v>
      </c>
      <c r="I192" s="34" t="b">
        <f t="shared" si="49"/>
        <v>0</v>
      </c>
    </row>
    <row r="193" spans="2:9" x14ac:dyDescent="0.4">
      <c r="B193">
        <v>151</v>
      </c>
      <c r="C193">
        <f t="shared" si="45"/>
        <v>93960</v>
      </c>
      <c r="D193" s="32">
        <f t="shared" si="46"/>
        <v>9.0565474139999999E-6</v>
      </c>
      <c r="E193" s="31">
        <f t="shared" si="47"/>
        <v>879.58129180695198</v>
      </c>
      <c r="F193" s="1">
        <v>0.32</v>
      </c>
      <c r="G193" s="31">
        <f t="shared" si="48"/>
        <v>163.93363021698036</v>
      </c>
      <c r="H193" s="31">
        <f t="shared" si="44"/>
        <v>0</v>
      </c>
      <c r="I193" s="34" t="b">
        <f t="shared" si="49"/>
        <v>0</v>
      </c>
    </row>
    <row r="194" spans="2:9" x14ac:dyDescent="0.4">
      <c r="B194">
        <v>152</v>
      </c>
      <c r="C194">
        <f t="shared" si="45"/>
        <v>93920</v>
      </c>
      <c r="D194" s="32">
        <f t="shared" si="46"/>
        <v>9.0623842559999986E-6</v>
      </c>
      <c r="E194" s="31">
        <f t="shared" si="47"/>
        <v>878.83248442163199</v>
      </c>
      <c r="F194" s="1">
        <v>0.32</v>
      </c>
      <c r="G194" s="31">
        <f t="shared" si="48"/>
        <v>165.22112510397741</v>
      </c>
      <c r="H194" s="31">
        <f t="shared" si="44"/>
        <v>0</v>
      </c>
      <c r="I194" s="34" t="b">
        <f t="shared" si="49"/>
        <v>0</v>
      </c>
    </row>
    <row r="195" spans="2:9" x14ac:dyDescent="0.4">
      <c r="B195">
        <v>153</v>
      </c>
      <c r="C195">
        <f t="shared" si="45"/>
        <v>93880</v>
      </c>
      <c r="D195" s="32">
        <f t="shared" si="46"/>
        <v>9.0682255260000003E-6</v>
      </c>
      <c r="E195" s="31">
        <f t="shared" si="47"/>
        <v>878.08673473831197</v>
      </c>
      <c r="F195" s="1">
        <v>0.32</v>
      </c>
      <c r="G195" s="31">
        <f t="shared" si="48"/>
        <v>166.5091568333192</v>
      </c>
      <c r="H195" s="31">
        <f t="shared" si="44"/>
        <v>0</v>
      </c>
      <c r="I195" s="34" t="b">
        <f t="shared" si="49"/>
        <v>0</v>
      </c>
    </row>
    <row r="196" spans="2:9" x14ac:dyDescent="0.4">
      <c r="B196">
        <v>154</v>
      </c>
      <c r="C196">
        <f t="shared" si="45"/>
        <v>93840</v>
      </c>
      <c r="D196" s="32">
        <f t="shared" si="46"/>
        <v>9.0740712239999999E-6</v>
      </c>
      <c r="E196" s="31">
        <f t="shared" si="47"/>
        <v>877.34399978931197</v>
      </c>
      <c r="F196" s="1">
        <v>0.32</v>
      </c>
      <c r="G196" s="31">
        <f t="shared" si="48"/>
        <v>167.79772507420802</v>
      </c>
      <c r="H196" s="31">
        <f t="shared" si="44"/>
        <v>0</v>
      </c>
      <c r="I196" s="34" t="b">
        <f t="shared" si="49"/>
        <v>0</v>
      </c>
    </row>
    <row r="197" spans="2:9" x14ac:dyDescent="0.4">
      <c r="B197">
        <v>155</v>
      </c>
      <c r="C197">
        <f t="shared" si="45"/>
        <v>93800</v>
      </c>
      <c r="D197" s="32">
        <f t="shared" si="46"/>
        <v>9.0799213500000007E-6</v>
      </c>
      <c r="E197" s="31">
        <f t="shared" si="47"/>
        <v>876.60423674499998</v>
      </c>
      <c r="F197" s="1">
        <v>0.32</v>
      </c>
      <c r="G197" s="31">
        <f t="shared" si="48"/>
        <v>169.0868294927206</v>
      </c>
      <c r="H197" s="31">
        <f t="shared" si="44"/>
        <v>0</v>
      </c>
      <c r="I197" s="34" t="b">
        <f t="shared" si="49"/>
        <v>0</v>
      </c>
    </row>
    <row r="198" spans="2:9" x14ac:dyDescent="0.4">
      <c r="B198">
        <v>156</v>
      </c>
      <c r="C198">
        <f t="shared" si="45"/>
        <v>93760</v>
      </c>
      <c r="D198" s="32">
        <f t="shared" si="46"/>
        <v>9.085775904000001E-6</v>
      </c>
      <c r="E198" s="31">
        <f t="shared" si="47"/>
        <v>875.86740291379192</v>
      </c>
      <c r="F198" s="1">
        <v>0.32</v>
      </c>
      <c r="G198" s="31">
        <f t="shared" si="48"/>
        <v>170.37646975180806</v>
      </c>
      <c r="H198" s="31">
        <f t="shared" si="44"/>
        <v>0</v>
      </c>
      <c r="I198" s="34" t="b">
        <f t="shared" si="49"/>
        <v>0</v>
      </c>
    </row>
    <row r="199" spans="2:9" x14ac:dyDescent="0.4">
      <c r="B199">
        <v>157</v>
      </c>
      <c r="C199">
        <f t="shared" si="45"/>
        <v>93720</v>
      </c>
      <c r="D199" s="32">
        <f t="shared" si="46"/>
        <v>9.0916348860000009E-6</v>
      </c>
      <c r="E199" s="31">
        <f t="shared" si="47"/>
        <v>875.13345574215191</v>
      </c>
      <c r="F199" s="1">
        <v>0.32</v>
      </c>
      <c r="G199" s="31">
        <f t="shared" si="48"/>
        <v>171.66664551129568</v>
      </c>
      <c r="H199" s="31">
        <f t="shared" si="44"/>
        <v>0</v>
      </c>
      <c r="I199" s="34" t="b">
        <f t="shared" si="49"/>
        <v>0</v>
      </c>
    </row>
    <row r="200" spans="2:9" x14ac:dyDescent="0.4">
      <c r="B200">
        <v>158</v>
      </c>
      <c r="C200">
        <f t="shared" si="45"/>
        <v>93680</v>
      </c>
      <c r="D200" s="32">
        <f t="shared" si="46"/>
        <v>9.0974982960000003E-6</v>
      </c>
      <c r="E200" s="31">
        <f t="shared" si="47"/>
        <v>874.40235281459195</v>
      </c>
      <c r="F200" s="1">
        <v>0.32</v>
      </c>
      <c r="G200" s="31">
        <f t="shared" si="48"/>
        <v>172.9573564278833</v>
      </c>
      <c r="H200" s="31">
        <f t="shared" si="44"/>
        <v>0</v>
      </c>
      <c r="I200" s="34" t="b">
        <f t="shared" si="49"/>
        <v>0</v>
      </c>
    </row>
    <row r="201" spans="2:9" x14ac:dyDescent="0.4">
      <c r="B201">
        <v>159</v>
      </c>
      <c r="C201">
        <f t="shared" si="45"/>
        <v>93640</v>
      </c>
      <c r="D201" s="32">
        <f t="shared" si="46"/>
        <v>9.1033661339999993E-6</v>
      </c>
      <c r="E201" s="31">
        <f t="shared" si="47"/>
        <v>873.67405185367204</v>
      </c>
      <c r="F201" s="1">
        <v>0.32</v>
      </c>
      <c r="G201" s="31">
        <f t="shared" si="48"/>
        <v>174.24860215514505</v>
      </c>
      <c r="H201" s="31">
        <f t="shared" si="44"/>
        <v>0</v>
      </c>
      <c r="I201" s="34" t="b">
        <f t="shared" si="49"/>
        <v>0</v>
      </c>
    </row>
    <row r="202" spans="2:9" x14ac:dyDescent="0.4">
      <c r="B202">
        <v>160</v>
      </c>
      <c r="C202">
        <f t="shared" si="45"/>
        <v>93600</v>
      </c>
      <c r="D202" s="32">
        <f t="shared" si="46"/>
        <v>9.1092384000000012E-6</v>
      </c>
      <c r="E202" s="31">
        <f t="shared" si="47"/>
        <v>872.94851071999994</v>
      </c>
      <c r="F202" s="1">
        <v>0.32</v>
      </c>
      <c r="G202" s="31">
        <f t="shared" si="48"/>
        <v>175.54038234352944</v>
      </c>
      <c r="H202" s="31">
        <f t="shared" si="44"/>
        <v>0</v>
      </c>
      <c r="I202" s="34" t="b">
        <f t="shared" si="49"/>
        <v>0</v>
      </c>
    </row>
    <row r="203" spans="2:9" x14ac:dyDescent="0.4">
      <c r="B203">
        <v>161</v>
      </c>
      <c r="C203">
        <f t="shared" si="45"/>
        <v>93560</v>
      </c>
      <c r="D203" s="32">
        <f t="shared" si="46"/>
        <v>9.1151150939999993E-6</v>
      </c>
      <c r="E203" s="31">
        <f t="shared" si="47"/>
        <v>872.22568741223188</v>
      </c>
      <c r="F203" s="1">
        <v>0.32</v>
      </c>
      <c r="G203" s="31">
        <f t="shared" si="48"/>
        <v>176.83269664035919</v>
      </c>
      <c r="H203" s="31">
        <f t="shared" si="44"/>
        <v>0</v>
      </c>
      <c r="I203" s="34" t="b">
        <f t="shared" si="49"/>
        <v>0</v>
      </c>
    </row>
    <row r="204" spans="2:9" x14ac:dyDescent="0.4">
      <c r="B204">
        <v>162</v>
      </c>
      <c r="C204">
        <f t="shared" si="45"/>
        <v>93520</v>
      </c>
      <c r="D204" s="32">
        <f t="shared" si="46"/>
        <v>9.1209962160000003E-6</v>
      </c>
      <c r="E204" s="31">
        <f t="shared" si="47"/>
        <v>871.50554006707205</v>
      </c>
      <c r="F204" s="1">
        <v>0.32</v>
      </c>
      <c r="G204" s="31">
        <f t="shared" si="48"/>
        <v>178.12554468983154</v>
      </c>
      <c r="H204" s="31">
        <f t="shared" si="44"/>
        <v>0</v>
      </c>
      <c r="I204" s="34" t="b">
        <f t="shared" si="49"/>
        <v>0</v>
      </c>
    </row>
    <row r="205" spans="2:9" x14ac:dyDescent="0.4">
      <c r="B205">
        <v>163</v>
      </c>
      <c r="C205">
        <f t="shared" si="45"/>
        <v>93480</v>
      </c>
      <c r="D205" s="32">
        <f t="shared" si="46"/>
        <v>9.1268817659999991E-6</v>
      </c>
      <c r="E205" s="31">
        <f t="shared" si="47"/>
        <v>870.78802695927197</v>
      </c>
      <c r="F205" s="1">
        <v>0.32</v>
      </c>
      <c r="G205" s="31">
        <f t="shared" si="48"/>
        <v>179.41892613301798</v>
      </c>
      <c r="H205" s="31">
        <f t="shared" si="44"/>
        <v>0</v>
      </c>
      <c r="I205" s="34" t="b">
        <f t="shared" si="49"/>
        <v>0</v>
      </c>
    </row>
    <row r="206" spans="2:9" x14ac:dyDescent="0.4">
      <c r="B206">
        <v>164</v>
      </c>
      <c r="C206">
        <f t="shared" si="45"/>
        <v>93440</v>
      </c>
      <c r="D206" s="32">
        <f t="shared" si="46"/>
        <v>9.1327717439999992E-6</v>
      </c>
      <c r="E206" s="31">
        <f t="shared" si="47"/>
        <v>870.07310650163197</v>
      </c>
      <c r="F206" s="1">
        <v>0.32</v>
      </c>
      <c r="G206" s="31">
        <f t="shared" si="48"/>
        <v>180.71284060786445</v>
      </c>
      <c r="H206" s="31">
        <f t="shared" si="44"/>
        <v>0</v>
      </c>
      <c r="I206" s="34" t="b">
        <f t="shared" si="49"/>
        <v>0</v>
      </c>
    </row>
    <row r="207" spans="2:9" x14ac:dyDescent="0.4">
      <c r="B207">
        <v>165</v>
      </c>
      <c r="C207">
        <f t="shared" si="45"/>
        <v>93400</v>
      </c>
      <c r="D207" s="32">
        <f t="shared" si="46"/>
        <v>9.1386661500000005E-6</v>
      </c>
      <c r="E207" s="31">
        <f t="shared" si="47"/>
        <v>869.360737245</v>
      </c>
      <c r="F207" s="1">
        <v>0.32</v>
      </c>
      <c r="G207" s="31">
        <f t="shared" si="48"/>
        <v>182.00728774919119</v>
      </c>
      <c r="H207" s="31">
        <f t="shared" si="44"/>
        <v>0</v>
      </c>
      <c r="I207" s="34" t="b">
        <f t="shared" si="49"/>
        <v>0</v>
      </c>
    </row>
    <row r="208" spans="2:9" x14ac:dyDescent="0.4">
      <c r="B208">
        <v>166</v>
      </c>
      <c r="C208">
        <f t="shared" si="45"/>
        <v>93360</v>
      </c>
      <c r="D208" s="32">
        <f t="shared" si="46"/>
        <v>9.1445649839999997E-6</v>
      </c>
      <c r="E208" s="31">
        <f t="shared" si="47"/>
        <v>868.65087787827201</v>
      </c>
      <c r="F208" s="1">
        <v>0.32</v>
      </c>
      <c r="G208" s="31">
        <f t="shared" si="48"/>
        <v>183.30226718869272</v>
      </c>
      <c r="H208" s="31">
        <f t="shared" si="44"/>
        <v>0</v>
      </c>
      <c r="I208" s="34" t="b">
        <f t="shared" si="49"/>
        <v>0</v>
      </c>
    </row>
    <row r="209" spans="2:9" x14ac:dyDescent="0.4">
      <c r="B209">
        <v>167</v>
      </c>
      <c r="C209">
        <f t="shared" si="45"/>
        <v>93320</v>
      </c>
      <c r="D209" s="32">
        <f t="shared" si="46"/>
        <v>9.1504682460000001E-6</v>
      </c>
      <c r="E209" s="31">
        <f t="shared" si="47"/>
        <v>867.94348722839197</v>
      </c>
      <c r="F209" s="1">
        <v>0.32</v>
      </c>
      <c r="G209" s="31">
        <f t="shared" si="48"/>
        <v>184.597778554938</v>
      </c>
      <c r="H209" s="31">
        <f t="shared" si="44"/>
        <v>0</v>
      </c>
      <c r="I209" s="34" t="b">
        <f t="shared" si="49"/>
        <v>0</v>
      </c>
    </row>
    <row r="210" spans="2:9" x14ac:dyDescent="0.4">
      <c r="B210">
        <v>168</v>
      </c>
      <c r="C210">
        <f t="shared" si="45"/>
        <v>93280</v>
      </c>
      <c r="D210" s="32">
        <f t="shared" si="46"/>
        <v>9.1563759360000018E-6</v>
      </c>
      <c r="E210" s="31">
        <f t="shared" si="47"/>
        <v>867.23852426035194</v>
      </c>
      <c r="F210" s="1">
        <v>0.32</v>
      </c>
      <c r="G210" s="31">
        <f t="shared" si="48"/>
        <v>185.89382147337042</v>
      </c>
      <c r="H210" s="31">
        <f t="shared" si="44"/>
        <v>0</v>
      </c>
      <c r="I210" s="34" t="b">
        <f t="shared" si="49"/>
        <v>0</v>
      </c>
    </row>
    <row r="211" spans="2:9" x14ac:dyDescent="0.4">
      <c r="B211">
        <v>169</v>
      </c>
      <c r="C211">
        <f t="shared" si="45"/>
        <v>93240</v>
      </c>
      <c r="D211" s="32">
        <f t="shared" si="46"/>
        <v>9.1622880539999996E-6</v>
      </c>
      <c r="E211" s="31">
        <f t="shared" si="47"/>
        <v>866.53594807719207</v>
      </c>
      <c r="F211" s="1">
        <v>0.32</v>
      </c>
      <c r="G211" s="31">
        <f t="shared" si="48"/>
        <v>187.19039556630742</v>
      </c>
      <c r="H211" s="31">
        <f t="shared" si="44"/>
        <v>0</v>
      </c>
      <c r="I211" s="34" t="b">
        <f t="shared" si="49"/>
        <v>0</v>
      </c>
    </row>
    <row r="212" spans="2:9" x14ac:dyDescent="0.4">
      <c r="B212">
        <v>170</v>
      </c>
      <c r="C212">
        <f t="shared" si="45"/>
        <v>93200</v>
      </c>
      <c r="D212" s="32">
        <f t="shared" si="46"/>
        <v>9.1682046000000003E-6</v>
      </c>
      <c r="E212" s="31">
        <f t="shared" si="47"/>
        <v>865.83571792000009</v>
      </c>
      <c r="F212" s="1">
        <v>0.32</v>
      </c>
      <c r="G212" s="31">
        <f t="shared" si="48"/>
        <v>188.48750045294122</v>
      </c>
      <c r="H212" s="31">
        <f t="shared" si="44"/>
        <v>0</v>
      </c>
      <c r="I212" s="34" t="b">
        <f t="shared" si="49"/>
        <v>0</v>
      </c>
    </row>
    <row r="213" spans="2:9" x14ac:dyDescent="0.4">
      <c r="B213">
        <v>171</v>
      </c>
      <c r="C213">
        <f t="shared" si="45"/>
        <v>93160</v>
      </c>
      <c r="D213" s="32">
        <f t="shared" si="46"/>
        <v>9.1741255739999989E-6</v>
      </c>
      <c r="E213" s="31">
        <f t="shared" si="47"/>
        <v>865.13779316791192</v>
      </c>
      <c r="F213" s="1">
        <v>0.32</v>
      </c>
      <c r="G213" s="31">
        <f t="shared" si="48"/>
        <v>189.78513574933797</v>
      </c>
      <c r="H213" s="31">
        <f t="shared" si="44"/>
        <v>0</v>
      </c>
      <c r="I213" s="34" t="b">
        <f t="shared" si="49"/>
        <v>0</v>
      </c>
    </row>
    <row r="214" spans="2:9" x14ac:dyDescent="0.4">
      <c r="B214">
        <v>172</v>
      </c>
      <c r="C214">
        <f t="shared" si="45"/>
        <v>93120</v>
      </c>
      <c r="D214" s="32">
        <f t="shared" si="46"/>
        <v>9.1800509760000005E-6</v>
      </c>
      <c r="E214" s="31">
        <f t="shared" si="47"/>
        <v>864.44213333811194</v>
      </c>
      <c r="F214" s="1">
        <v>0.32</v>
      </c>
      <c r="G214" s="31">
        <f t="shared" si="48"/>
        <v>191.08330106843863</v>
      </c>
      <c r="H214" s="31">
        <f t="shared" si="44"/>
        <v>0</v>
      </c>
      <c r="I214" s="34" t="b">
        <f t="shared" si="49"/>
        <v>0</v>
      </c>
    </row>
    <row r="215" spans="2:9" x14ac:dyDescent="0.4">
      <c r="B215">
        <v>173</v>
      </c>
      <c r="C215">
        <f t="shared" si="45"/>
        <v>93080</v>
      </c>
      <c r="D215" s="32">
        <f t="shared" si="46"/>
        <v>9.1859808060000015E-6</v>
      </c>
      <c r="E215" s="31">
        <f t="shared" si="47"/>
        <v>863.74869808583196</v>
      </c>
      <c r="F215" s="1">
        <v>0.32</v>
      </c>
      <c r="G215" s="31">
        <f t="shared" si="48"/>
        <v>192.38199602005807</v>
      </c>
      <c r="H215" s="31">
        <f t="shared" si="44"/>
        <v>0</v>
      </c>
      <c r="I215" s="34" t="b">
        <f t="shared" si="49"/>
        <v>0</v>
      </c>
    </row>
    <row r="216" spans="2:9" x14ac:dyDescent="0.4">
      <c r="B216">
        <v>174</v>
      </c>
      <c r="C216">
        <f t="shared" si="45"/>
        <v>93040</v>
      </c>
      <c r="D216" s="32">
        <f t="shared" si="46"/>
        <v>9.1919150639999988E-6</v>
      </c>
      <c r="E216" s="31">
        <f t="shared" si="47"/>
        <v>863.057447204352</v>
      </c>
      <c r="F216" s="1">
        <v>0.32</v>
      </c>
      <c r="G216" s="31">
        <f t="shared" si="48"/>
        <v>193.68122021088564</v>
      </c>
      <c r="H216" s="31">
        <f t="shared" si="44"/>
        <v>0</v>
      </c>
      <c r="I216" s="34" t="b">
        <f t="shared" si="49"/>
        <v>0</v>
      </c>
    </row>
    <row r="217" spans="2:9" x14ac:dyDescent="0.4">
      <c r="B217">
        <v>175</v>
      </c>
      <c r="C217">
        <f t="shared" si="45"/>
        <v>93000</v>
      </c>
      <c r="D217" s="32">
        <f t="shared" si="46"/>
        <v>9.1978537499999989E-6</v>
      </c>
      <c r="E217" s="31">
        <f t="shared" si="47"/>
        <v>862.36834062499997</v>
      </c>
      <c r="F217" s="1">
        <v>0.32</v>
      </c>
      <c r="G217" s="31">
        <f t="shared" si="48"/>
        <v>194.98097324448528</v>
      </c>
      <c r="H217" s="31">
        <f t="shared" si="44"/>
        <v>0</v>
      </c>
      <c r="I217" s="34" t="b">
        <f t="shared" si="49"/>
        <v>0</v>
      </c>
    </row>
    <row r="218" spans="2:9" x14ac:dyDescent="0.4">
      <c r="B218">
        <v>176</v>
      </c>
      <c r="C218">
        <f t="shared" si="45"/>
        <v>92960</v>
      </c>
      <c r="D218" s="32">
        <f t="shared" si="46"/>
        <v>9.2037968640000004E-6</v>
      </c>
      <c r="E218" s="31">
        <f t="shared" si="47"/>
        <v>861.68133841715189</v>
      </c>
      <c r="F218" s="1">
        <v>0.32</v>
      </c>
      <c r="G218" s="31">
        <f t="shared" si="48"/>
        <v>196.28125472129508</v>
      </c>
      <c r="H218" s="31">
        <f t="shared" si="44"/>
        <v>0</v>
      </c>
      <c r="I218" s="34" t="b">
        <f t="shared" si="49"/>
        <v>0</v>
      </c>
    </row>
    <row r="219" spans="2:9" x14ac:dyDescent="0.4">
      <c r="B219">
        <v>177</v>
      </c>
      <c r="C219">
        <f t="shared" si="45"/>
        <v>92920</v>
      </c>
      <c r="D219" s="32">
        <f t="shared" si="46"/>
        <v>9.2097444059999996E-6</v>
      </c>
      <c r="E219" s="31">
        <f t="shared" si="47"/>
        <v>860.99640078823188</v>
      </c>
      <c r="F219" s="1">
        <v>0.32</v>
      </c>
      <c r="G219" s="31">
        <f t="shared" si="48"/>
        <v>197.58206423862742</v>
      </c>
      <c r="H219" s="31">
        <f t="shared" si="44"/>
        <v>0</v>
      </c>
      <c r="I219" s="34" t="b">
        <f t="shared" si="49"/>
        <v>0</v>
      </c>
    </row>
    <row r="220" spans="2:9" x14ac:dyDescent="0.4">
      <c r="B220">
        <v>178</v>
      </c>
      <c r="C220">
        <f t="shared" si="45"/>
        <v>92880</v>
      </c>
      <c r="D220" s="32">
        <f t="shared" si="46"/>
        <v>9.2156963760000001E-6</v>
      </c>
      <c r="E220" s="31">
        <f t="shared" si="47"/>
        <v>860.31348808371195</v>
      </c>
      <c r="F220" s="1">
        <v>0.32</v>
      </c>
      <c r="G220" s="31">
        <f t="shared" si="48"/>
        <v>198.88340139066921</v>
      </c>
      <c r="H220" s="31">
        <f t="shared" si="44"/>
        <v>0</v>
      </c>
      <c r="I220" s="34" t="b">
        <f t="shared" si="49"/>
        <v>0</v>
      </c>
    </row>
    <row r="221" spans="2:9" x14ac:dyDescent="0.4">
      <c r="B221">
        <v>179</v>
      </c>
      <c r="C221">
        <f t="shared" si="45"/>
        <v>92840</v>
      </c>
      <c r="D221" s="32">
        <f t="shared" si="46"/>
        <v>9.2216527740000002E-6</v>
      </c>
      <c r="E221" s="31">
        <f t="shared" si="47"/>
        <v>859.63256078711197</v>
      </c>
      <c r="F221" s="1">
        <v>0.32</v>
      </c>
      <c r="G221" s="31">
        <f t="shared" si="48"/>
        <v>200.18526576848157</v>
      </c>
      <c r="H221" s="31">
        <f t="shared" si="44"/>
        <v>0</v>
      </c>
      <c r="I221" s="34" t="b">
        <f t="shared" si="49"/>
        <v>0</v>
      </c>
    </row>
    <row r="222" spans="2:9" x14ac:dyDescent="0.4">
      <c r="B222">
        <v>180</v>
      </c>
      <c r="C222">
        <f t="shared" si="45"/>
        <v>92800</v>
      </c>
      <c r="D222" s="32">
        <f t="shared" si="46"/>
        <v>9.2276136000000014E-6</v>
      </c>
      <c r="E222" s="31">
        <f t="shared" si="47"/>
        <v>858.95357951999995</v>
      </c>
      <c r="F222" s="1">
        <v>0.32</v>
      </c>
      <c r="G222" s="31">
        <f t="shared" si="48"/>
        <v>201.48765696000007</v>
      </c>
      <c r="H222" s="31">
        <f t="shared" si="44"/>
        <v>0</v>
      </c>
      <c r="I222" s="34" t="b">
        <f t="shared" si="49"/>
        <v>0</v>
      </c>
    </row>
    <row r="223" spans="2:9" x14ac:dyDescent="0.4">
      <c r="B223">
        <v>181</v>
      </c>
      <c r="C223">
        <f t="shared" si="45"/>
        <v>92760</v>
      </c>
      <c r="D223" s="32">
        <f t="shared" si="46"/>
        <v>9.2335788540000006E-6</v>
      </c>
      <c r="E223" s="31">
        <f t="shared" si="47"/>
        <v>858.27650504199187</v>
      </c>
      <c r="F223" s="1">
        <v>0.32</v>
      </c>
      <c r="G223" s="31">
        <f t="shared" si="48"/>
        <v>202.79057455003451</v>
      </c>
      <c r="H223" s="31">
        <f t="shared" si="44"/>
        <v>0</v>
      </c>
      <c r="I223" s="34" t="b">
        <f t="shared" si="49"/>
        <v>0</v>
      </c>
    </row>
    <row r="224" spans="2:9" x14ac:dyDescent="0.4">
      <c r="B224">
        <v>182</v>
      </c>
      <c r="C224">
        <f t="shared" si="45"/>
        <v>92720</v>
      </c>
      <c r="D224" s="32">
        <f t="shared" si="46"/>
        <v>9.239548536000001E-6</v>
      </c>
      <c r="E224" s="31">
        <f t="shared" si="47"/>
        <v>857.60129825075194</v>
      </c>
      <c r="F224" s="1">
        <v>0.32</v>
      </c>
      <c r="G224" s="31">
        <f t="shared" si="48"/>
        <v>204.09401812026923</v>
      </c>
      <c r="H224" s="31">
        <f t="shared" si="44"/>
        <v>0</v>
      </c>
      <c r="I224" s="34" t="b">
        <f t="shared" si="49"/>
        <v>0</v>
      </c>
    </row>
    <row r="225" spans="2:9" x14ac:dyDescent="0.4">
      <c r="B225">
        <v>183</v>
      </c>
      <c r="C225">
        <f t="shared" si="45"/>
        <v>92680</v>
      </c>
      <c r="D225" s="32">
        <f t="shared" si="46"/>
        <v>9.2455226459999992E-6</v>
      </c>
      <c r="E225" s="31">
        <f t="shared" si="47"/>
        <v>856.92792018199202</v>
      </c>
      <c r="F225" s="1">
        <v>0.32</v>
      </c>
      <c r="G225" s="31">
        <f t="shared" si="48"/>
        <v>205.39798724926271</v>
      </c>
      <c r="H225" s="31">
        <f t="shared" si="44"/>
        <v>0</v>
      </c>
      <c r="I225" s="34" t="b">
        <f t="shared" si="49"/>
        <v>0</v>
      </c>
    </row>
    <row r="226" spans="2:9" x14ac:dyDescent="0.4">
      <c r="B226">
        <v>184</v>
      </c>
      <c r="C226">
        <f t="shared" si="45"/>
        <v>92640</v>
      </c>
      <c r="D226" s="32">
        <f t="shared" si="46"/>
        <v>9.251501184000002E-6</v>
      </c>
      <c r="E226" s="31">
        <f t="shared" si="47"/>
        <v>856.25633200947198</v>
      </c>
      <c r="F226" s="1">
        <v>0.32</v>
      </c>
      <c r="G226" s="31">
        <f t="shared" si="48"/>
        <v>206.70248151244806</v>
      </c>
      <c r="H226" s="31">
        <f t="shared" si="44"/>
        <v>0</v>
      </c>
      <c r="I226" s="34" t="b">
        <f t="shared" si="49"/>
        <v>0</v>
      </c>
    </row>
    <row r="227" spans="2:9" x14ac:dyDescent="0.4">
      <c r="B227">
        <v>185</v>
      </c>
      <c r="C227">
        <f t="shared" si="45"/>
        <v>92600</v>
      </c>
      <c r="D227" s="32">
        <f t="shared" si="46"/>
        <v>9.2574841499999993E-6</v>
      </c>
      <c r="E227" s="31">
        <f t="shared" si="47"/>
        <v>855.58649504499999</v>
      </c>
      <c r="F227" s="1">
        <v>0.32</v>
      </c>
      <c r="G227" s="31">
        <f t="shared" si="48"/>
        <v>208.00750048213234</v>
      </c>
      <c r="H227" s="31">
        <f t="shared" si="44"/>
        <v>0</v>
      </c>
      <c r="I227" s="34" t="b">
        <f t="shared" si="49"/>
        <v>0</v>
      </c>
    </row>
    <row r="228" spans="2:9" x14ac:dyDescent="0.4">
      <c r="B228">
        <v>186</v>
      </c>
      <c r="C228">
        <f t="shared" si="45"/>
        <v>92560</v>
      </c>
      <c r="D228" s="32">
        <f t="shared" si="46"/>
        <v>9.2634715439999996E-6</v>
      </c>
      <c r="E228" s="31">
        <f t="shared" si="47"/>
        <v>854.91837073843192</v>
      </c>
      <c r="F228" s="1">
        <v>0.32</v>
      </c>
      <c r="G228" s="31">
        <f t="shared" si="48"/>
        <v>209.31304372749742</v>
      </c>
      <c r="H228" s="31">
        <f t="shared" si="44"/>
        <v>0</v>
      </c>
      <c r="I228" s="34" t="b">
        <f t="shared" si="49"/>
        <v>0</v>
      </c>
    </row>
    <row r="229" spans="2:9" x14ac:dyDescent="0.4">
      <c r="B229">
        <v>187</v>
      </c>
      <c r="C229">
        <f t="shared" si="45"/>
        <v>92520</v>
      </c>
      <c r="D229" s="32">
        <f t="shared" si="46"/>
        <v>9.2694633659999994E-6</v>
      </c>
      <c r="E229" s="31">
        <f t="shared" si="47"/>
        <v>854.25192067767205</v>
      </c>
      <c r="F229" s="1">
        <v>0.32</v>
      </c>
      <c r="G229" s="31">
        <f t="shared" si="48"/>
        <v>210.6191108145992</v>
      </c>
      <c r="H229" s="31">
        <f t="shared" si="44"/>
        <v>0</v>
      </c>
      <c r="I229" s="34" t="b">
        <f t="shared" si="49"/>
        <v>0</v>
      </c>
    </row>
    <row r="230" spans="2:9" x14ac:dyDescent="0.4">
      <c r="B230">
        <v>188</v>
      </c>
      <c r="C230">
        <f t="shared" si="45"/>
        <v>92480</v>
      </c>
      <c r="D230" s="32">
        <f t="shared" si="46"/>
        <v>9.2754596160000004E-6</v>
      </c>
      <c r="E230" s="31">
        <f t="shared" si="47"/>
        <v>853.58710658867199</v>
      </c>
      <c r="F230" s="1">
        <v>0.32</v>
      </c>
      <c r="G230" s="31">
        <f t="shared" si="48"/>
        <v>211.92570130636804</v>
      </c>
      <c r="H230" s="31">
        <f t="shared" si="44"/>
        <v>0</v>
      </c>
      <c r="I230" s="34" t="b">
        <f t="shared" si="49"/>
        <v>0</v>
      </c>
    </row>
    <row r="231" spans="2:9" x14ac:dyDescent="0.4">
      <c r="B231">
        <v>189</v>
      </c>
      <c r="C231">
        <f t="shared" si="45"/>
        <v>92440</v>
      </c>
      <c r="D231" s="32">
        <f t="shared" si="46"/>
        <v>9.2814602939999993E-6</v>
      </c>
      <c r="E231" s="31">
        <f t="shared" si="47"/>
        <v>852.92389033543202</v>
      </c>
      <c r="F231" s="1">
        <v>0.32</v>
      </c>
      <c r="G231" s="31">
        <f t="shared" si="48"/>
        <v>213.2328147626086</v>
      </c>
      <c r="H231" s="31">
        <f t="shared" si="44"/>
        <v>0</v>
      </c>
      <c r="I231" s="34" t="b">
        <f t="shared" si="49"/>
        <v>0</v>
      </c>
    </row>
    <row r="232" spans="2:9" x14ac:dyDescent="0.4">
      <c r="B232">
        <v>190</v>
      </c>
      <c r="C232">
        <f t="shared" si="45"/>
        <v>92400</v>
      </c>
      <c r="D232" s="32">
        <f t="shared" si="46"/>
        <v>9.2874653999999994E-6</v>
      </c>
      <c r="E232" s="31">
        <f t="shared" si="47"/>
        <v>852.26223392000009</v>
      </c>
      <c r="F232" s="1">
        <v>0.32</v>
      </c>
      <c r="G232" s="31">
        <f t="shared" si="48"/>
        <v>214.54045074000001</v>
      </c>
      <c r="H232" s="31">
        <f t="shared" si="44"/>
        <v>0</v>
      </c>
      <c r="I232" s="34" t="b">
        <f t="shared" si="49"/>
        <v>0</v>
      </c>
    </row>
    <row r="233" spans="2:9" x14ac:dyDescent="0.4">
      <c r="B233">
        <v>191</v>
      </c>
      <c r="C233">
        <f t="shared" si="45"/>
        <v>92360</v>
      </c>
      <c r="D233" s="32">
        <f t="shared" si="46"/>
        <v>9.2934749340000008E-6</v>
      </c>
      <c r="E233" s="31">
        <f t="shared" si="47"/>
        <v>851.60209948247189</v>
      </c>
      <c r="F233" s="1">
        <v>0.32</v>
      </c>
      <c r="G233" s="31">
        <f t="shared" si="48"/>
        <v>215.84860879209569</v>
      </c>
      <c r="H233" s="31">
        <f t="shared" si="44"/>
        <v>0</v>
      </c>
      <c r="I233" s="34" t="b">
        <f t="shared" si="49"/>
        <v>0</v>
      </c>
    </row>
    <row r="234" spans="2:9" x14ac:dyDescent="0.4">
      <c r="B234">
        <v>192</v>
      </c>
      <c r="C234">
        <f t="shared" si="45"/>
        <v>92320</v>
      </c>
      <c r="D234" s="32">
        <f t="shared" si="46"/>
        <v>9.2994888960000017E-6</v>
      </c>
      <c r="E234" s="31">
        <f t="shared" si="47"/>
        <v>850.94344930099203</v>
      </c>
      <c r="F234" s="1">
        <v>0.32</v>
      </c>
      <c r="G234" s="31">
        <f t="shared" si="48"/>
        <v>217.15728846932333</v>
      </c>
      <c r="H234" s="31">
        <f t="shared" si="44"/>
        <v>0</v>
      </c>
      <c r="I234" s="34" t="b">
        <f t="shared" si="49"/>
        <v>0</v>
      </c>
    </row>
    <row r="235" spans="2:9" x14ac:dyDescent="0.4">
      <c r="B235">
        <v>193</v>
      </c>
      <c r="C235">
        <f t="shared" si="45"/>
        <v>92280</v>
      </c>
      <c r="D235" s="32">
        <f t="shared" si="46"/>
        <v>9.3055072860000005E-6</v>
      </c>
      <c r="E235" s="31">
        <f t="shared" si="47"/>
        <v>850.28624579175198</v>
      </c>
      <c r="F235" s="1">
        <v>0.32</v>
      </c>
      <c r="G235" s="31">
        <f t="shared" si="48"/>
        <v>218.46648931898511</v>
      </c>
      <c r="H235" s="31">
        <f t="shared" si="44"/>
        <v>0</v>
      </c>
      <c r="I235" s="34" t="b">
        <f t="shared" si="49"/>
        <v>0</v>
      </c>
    </row>
    <row r="236" spans="2:9" x14ac:dyDescent="0.4">
      <c r="B236">
        <v>194</v>
      </c>
      <c r="C236">
        <f t="shared" si="45"/>
        <v>92240</v>
      </c>
      <c r="D236" s="32">
        <f t="shared" si="46"/>
        <v>9.3115301040000005E-6</v>
      </c>
      <c r="E236" s="31">
        <f t="shared" si="47"/>
        <v>849.63045150899188</v>
      </c>
      <c r="F236" s="1">
        <v>0.32</v>
      </c>
      <c r="G236" s="31">
        <f t="shared" si="48"/>
        <v>219.77621088525746</v>
      </c>
      <c r="H236" s="31">
        <f t="shared" si="44"/>
        <v>0</v>
      </c>
      <c r="I236" s="34" t="b">
        <f t="shared" si="49"/>
        <v>0</v>
      </c>
    </row>
    <row r="237" spans="2:9" x14ac:dyDescent="0.4">
      <c r="B237">
        <v>195</v>
      </c>
      <c r="C237">
        <f t="shared" si="45"/>
        <v>92200</v>
      </c>
      <c r="D237" s="32">
        <f t="shared" si="46"/>
        <v>9.31755735E-6</v>
      </c>
      <c r="E237" s="31">
        <f t="shared" si="47"/>
        <v>848.97602914499998</v>
      </c>
      <c r="F237" s="1">
        <v>0.32</v>
      </c>
      <c r="G237" s="31">
        <f t="shared" si="48"/>
        <v>221.08645270919121</v>
      </c>
      <c r="H237" s="31">
        <f t="shared" si="44"/>
        <v>0</v>
      </c>
      <c r="I237" s="34" t="b">
        <f t="shared" si="49"/>
        <v>0</v>
      </c>
    </row>
    <row r="238" spans="2:9" x14ac:dyDescent="0.4">
      <c r="B238">
        <v>196</v>
      </c>
      <c r="C238">
        <f t="shared" si="45"/>
        <v>92160</v>
      </c>
      <c r="D238" s="32">
        <f t="shared" si="46"/>
        <v>9.3235890239999991E-6</v>
      </c>
      <c r="E238" s="31">
        <f t="shared" si="47"/>
        <v>848.32294153011196</v>
      </c>
      <c r="F238" s="1">
        <v>0.32</v>
      </c>
      <c r="G238" s="31">
        <f t="shared" si="48"/>
        <v>222.3972143287115</v>
      </c>
      <c r="H238" s="31">
        <f t="shared" si="44"/>
        <v>0</v>
      </c>
      <c r="I238" s="34" t="b">
        <f t="shared" si="49"/>
        <v>0</v>
      </c>
    </row>
    <row r="239" spans="2:9" x14ac:dyDescent="0.4">
      <c r="B239">
        <v>197</v>
      </c>
      <c r="C239">
        <f t="shared" si="45"/>
        <v>92120</v>
      </c>
      <c r="D239" s="32">
        <f t="shared" si="46"/>
        <v>9.3296251259999995E-6</v>
      </c>
      <c r="E239" s="31">
        <f t="shared" si="47"/>
        <v>847.67115163271194</v>
      </c>
      <c r="F239" s="1">
        <v>0.32</v>
      </c>
      <c r="G239" s="31">
        <f t="shared" si="48"/>
        <v>223.70849527861799</v>
      </c>
      <c r="H239" s="31">
        <f t="shared" si="44"/>
        <v>0</v>
      </c>
      <c r="I239" s="34" t="b">
        <f t="shared" si="49"/>
        <v>0</v>
      </c>
    </row>
    <row r="240" spans="2:9" x14ac:dyDescent="0.4">
      <c r="B240">
        <v>198</v>
      </c>
      <c r="C240">
        <f t="shared" si="45"/>
        <v>92080</v>
      </c>
      <c r="D240" s="32">
        <f t="shared" si="46"/>
        <v>9.3356656559999993E-6</v>
      </c>
      <c r="E240" s="31">
        <f t="shared" si="47"/>
        <v>847.02062255923192</v>
      </c>
      <c r="F240" s="1">
        <v>0.32</v>
      </c>
      <c r="G240" s="31">
        <f t="shared" si="48"/>
        <v>225.02029509058448</v>
      </c>
      <c r="H240" s="31">
        <f t="shared" ref="H240:H303" si="50">IF(G240&gt;E240,G240-E240,0)</f>
        <v>0</v>
      </c>
      <c r="I240" s="34" t="b">
        <f t="shared" si="49"/>
        <v>0</v>
      </c>
    </row>
    <row r="241" spans="2:9" x14ac:dyDescent="0.4">
      <c r="B241">
        <v>199</v>
      </c>
      <c r="C241">
        <f t="shared" si="45"/>
        <v>92040</v>
      </c>
      <c r="D241" s="32">
        <f t="shared" si="46"/>
        <v>9.3417106140000021E-6</v>
      </c>
      <c r="E241" s="31">
        <f t="shared" si="47"/>
        <v>846.37131755415203</v>
      </c>
      <c r="F241" s="1">
        <v>0.32</v>
      </c>
      <c r="G241" s="31">
        <f t="shared" si="48"/>
        <v>226.33261329315926</v>
      </c>
      <c r="H241" s="31">
        <f t="shared" si="50"/>
        <v>0</v>
      </c>
      <c r="I241" s="34" t="b">
        <f t="shared" si="49"/>
        <v>0</v>
      </c>
    </row>
    <row r="242" spans="2:9" x14ac:dyDescent="0.4">
      <c r="B242">
        <v>200</v>
      </c>
      <c r="C242">
        <f t="shared" si="45"/>
        <v>92000</v>
      </c>
      <c r="D242" s="32">
        <f t="shared" si="46"/>
        <v>9.3477600000000011E-6</v>
      </c>
      <c r="E242" s="31">
        <f t="shared" si="47"/>
        <v>845.72319999999991</v>
      </c>
      <c r="F242" s="1">
        <v>0.32</v>
      </c>
      <c r="G242" s="31">
        <f t="shared" si="48"/>
        <v>227.64544941176473</v>
      </c>
      <c r="H242" s="31">
        <f t="shared" si="50"/>
        <v>0</v>
      </c>
      <c r="I242" s="34" t="b">
        <f t="shared" si="49"/>
        <v>0</v>
      </c>
    </row>
    <row r="243" spans="2:9" x14ac:dyDescent="0.4">
      <c r="B243">
        <v>201</v>
      </c>
      <c r="C243">
        <f t="shared" si="45"/>
        <v>91960</v>
      </c>
      <c r="D243" s="32">
        <f t="shared" si="46"/>
        <v>9.3538138140000013E-6</v>
      </c>
      <c r="E243" s="31">
        <f t="shared" si="47"/>
        <v>845.07623341735189</v>
      </c>
      <c r="F243" s="1">
        <v>0.32</v>
      </c>
      <c r="G243" s="31">
        <f t="shared" si="48"/>
        <v>228.95880296869805</v>
      </c>
      <c r="H243" s="31">
        <f t="shared" si="50"/>
        <v>0</v>
      </c>
      <c r="I243" s="34" t="b">
        <f t="shared" si="49"/>
        <v>0</v>
      </c>
    </row>
    <row r="244" spans="2:9" x14ac:dyDescent="0.4">
      <c r="B244">
        <v>202</v>
      </c>
      <c r="C244">
        <f t="shared" si="45"/>
        <v>91920</v>
      </c>
      <c r="D244" s="32">
        <f t="shared" si="46"/>
        <v>9.3598720559999994E-6</v>
      </c>
      <c r="E244" s="31">
        <f t="shared" si="47"/>
        <v>844.43038146483207</v>
      </c>
      <c r="F244" s="1">
        <v>0.32</v>
      </c>
      <c r="G244" s="31">
        <f t="shared" si="48"/>
        <v>230.27267348313035</v>
      </c>
      <c r="H244" s="31">
        <f t="shared" si="50"/>
        <v>0</v>
      </c>
      <c r="I244" s="34" t="b">
        <f t="shared" si="49"/>
        <v>0</v>
      </c>
    </row>
    <row r="245" spans="2:9" x14ac:dyDescent="0.4">
      <c r="B245">
        <v>203</v>
      </c>
      <c r="C245">
        <f t="shared" si="45"/>
        <v>91880</v>
      </c>
      <c r="D245" s="32">
        <f t="shared" si="46"/>
        <v>9.3659347260000004E-6</v>
      </c>
      <c r="E245" s="31">
        <f t="shared" si="47"/>
        <v>843.78560793911186</v>
      </c>
      <c r="F245" s="1">
        <v>0.32</v>
      </c>
      <c r="G245" s="31">
        <f t="shared" si="48"/>
        <v>231.58706047110746</v>
      </c>
      <c r="H245" s="31">
        <f t="shared" si="50"/>
        <v>0</v>
      </c>
      <c r="I245" s="34" t="b">
        <f t="shared" si="49"/>
        <v>0</v>
      </c>
    </row>
    <row r="246" spans="2:9" x14ac:dyDescent="0.4">
      <c r="B246">
        <v>204</v>
      </c>
      <c r="C246">
        <f t="shared" si="45"/>
        <v>91840</v>
      </c>
      <c r="D246" s="32">
        <f t="shared" si="46"/>
        <v>9.3720018240000009E-6</v>
      </c>
      <c r="E246" s="31">
        <f t="shared" si="47"/>
        <v>843.14187677491191</v>
      </c>
      <c r="F246" s="1">
        <v>0.32</v>
      </c>
      <c r="G246" s="31">
        <f t="shared" si="48"/>
        <v>232.9019634455492</v>
      </c>
      <c r="H246" s="31">
        <f t="shared" si="50"/>
        <v>0</v>
      </c>
      <c r="I246" s="34" t="b">
        <f t="shared" si="49"/>
        <v>0</v>
      </c>
    </row>
    <row r="247" spans="2:9" x14ac:dyDescent="0.4">
      <c r="B247">
        <v>205</v>
      </c>
      <c r="C247">
        <f t="shared" si="45"/>
        <v>91800</v>
      </c>
      <c r="D247" s="32">
        <f t="shared" si="46"/>
        <v>9.378073350000001E-6</v>
      </c>
      <c r="E247" s="31">
        <f t="shared" si="47"/>
        <v>842.49915204500007</v>
      </c>
      <c r="F247" s="1">
        <v>0.32</v>
      </c>
      <c r="G247" s="31">
        <f t="shared" si="48"/>
        <v>234.21738191625008</v>
      </c>
      <c r="H247" s="31">
        <f t="shared" si="50"/>
        <v>0</v>
      </c>
      <c r="I247" s="34" t="b">
        <f t="shared" si="49"/>
        <v>0</v>
      </c>
    </row>
    <row r="248" spans="2:9" x14ac:dyDescent="0.4">
      <c r="B248">
        <v>206</v>
      </c>
      <c r="C248">
        <f t="shared" si="45"/>
        <v>91760</v>
      </c>
      <c r="D248" s="32">
        <f t="shared" si="46"/>
        <v>9.3841493040000006E-6</v>
      </c>
      <c r="E248" s="31">
        <f t="shared" si="47"/>
        <v>841.85739796019197</v>
      </c>
      <c r="F248" s="1">
        <v>0.32</v>
      </c>
      <c r="G248" s="31">
        <f t="shared" si="48"/>
        <v>235.53331538987862</v>
      </c>
      <c r="H248" s="31">
        <f t="shared" si="50"/>
        <v>0</v>
      </c>
      <c r="I248" s="34" t="b">
        <f t="shared" si="49"/>
        <v>0</v>
      </c>
    </row>
    <row r="249" spans="2:9" x14ac:dyDescent="0.4">
      <c r="B249">
        <v>207</v>
      </c>
      <c r="C249">
        <f t="shared" si="45"/>
        <v>91720</v>
      </c>
      <c r="D249" s="32">
        <f t="shared" si="46"/>
        <v>9.3902296860000015E-6</v>
      </c>
      <c r="E249" s="31">
        <f t="shared" si="47"/>
        <v>841.21657886935191</v>
      </c>
      <c r="F249" s="1">
        <v>0.32</v>
      </c>
      <c r="G249" s="31">
        <f t="shared" si="48"/>
        <v>236.84976336997806</v>
      </c>
      <c r="H249" s="31">
        <f t="shared" si="50"/>
        <v>0</v>
      </c>
      <c r="I249" s="34" t="b">
        <f t="shared" si="49"/>
        <v>0</v>
      </c>
    </row>
    <row r="250" spans="2:9" x14ac:dyDescent="0.4">
      <c r="B250">
        <v>208</v>
      </c>
      <c r="C250">
        <f t="shared" si="45"/>
        <v>91680</v>
      </c>
      <c r="D250" s="32">
        <f t="shared" si="46"/>
        <v>9.3963144960000002E-6</v>
      </c>
      <c r="E250" s="31">
        <f t="shared" si="47"/>
        <v>840.57665925939193</v>
      </c>
      <c r="F250" s="1">
        <v>0.32</v>
      </c>
      <c r="G250" s="31">
        <f t="shared" si="48"/>
        <v>238.16672535696566</v>
      </c>
      <c r="H250" s="31">
        <f t="shared" si="50"/>
        <v>0</v>
      </c>
      <c r="I250" s="34" t="b">
        <f t="shared" si="49"/>
        <v>0</v>
      </c>
    </row>
    <row r="251" spans="2:9" x14ac:dyDescent="0.4">
      <c r="B251">
        <v>209</v>
      </c>
      <c r="C251">
        <f t="shared" si="45"/>
        <v>91640</v>
      </c>
      <c r="D251" s="32">
        <f t="shared" si="46"/>
        <v>9.4024037340000002E-6</v>
      </c>
      <c r="E251" s="31">
        <f t="shared" si="47"/>
        <v>839.93760375527199</v>
      </c>
      <c r="F251" s="1">
        <v>0.32</v>
      </c>
      <c r="G251" s="31">
        <f t="shared" si="48"/>
        <v>239.4842008481333</v>
      </c>
      <c r="H251" s="31">
        <f t="shared" si="50"/>
        <v>0</v>
      </c>
      <c r="I251" s="34" t="b">
        <f t="shared" si="49"/>
        <v>0</v>
      </c>
    </row>
    <row r="252" spans="2:9" x14ac:dyDescent="0.4">
      <c r="B252">
        <v>210</v>
      </c>
      <c r="C252">
        <f t="shared" si="45"/>
        <v>91600</v>
      </c>
      <c r="D252" s="32">
        <f t="shared" si="46"/>
        <v>9.4084974000000014E-6</v>
      </c>
      <c r="E252" s="31">
        <f t="shared" si="47"/>
        <v>839.29937711999992</v>
      </c>
      <c r="F252" s="1">
        <v>0.32</v>
      </c>
      <c r="G252" s="31">
        <f t="shared" si="48"/>
        <v>240.80218933764715</v>
      </c>
      <c r="H252" s="31">
        <f t="shared" si="50"/>
        <v>0</v>
      </c>
      <c r="I252" s="34" t="b">
        <f t="shared" si="49"/>
        <v>0</v>
      </c>
    </row>
    <row r="253" spans="2:9" x14ac:dyDescent="0.4">
      <c r="B253">
        <v>211</v>
      </c>
      <c r="C253">
        <f t="shared" si="45"/>
        <v>91560</v>
      </c>
      <c r="D253" s="32">
        <f t="shared" si="46"/>
        <v>9.4145954940000021E-6</v>
      </c>
      <c r="E253" s="31">
        <f t="shared" si="47"/>
        <v>838.66194425463198</v>
      </c>
      <c r="F253" s="1">
        <v>0.32</v>
      </c>
      <c r="G253" s="31">
        <f t="shared" si="48"/>
        <v>242.1206903165475</v>
      </c>
      <c r="H253" s="31">
        <f t="shared" si="50"/>
        <v>0</v>
      </c>
      <c r="I253" s="34" t="b">
        <f t="shared" si="49"/>
        <v>0</v>
      </c>
    </row>
    <row r="254" spans="2:9" x14ac:dyDescent="0.4">
      <c r="B254">
        <v>212</v>
      </c>
      <c r="C254">
        <f t="shared" si="45"/>
        <v>91520</v>
      </c>
      <c r="D254" s="32">
        <f t="shared" si="46"/>
        <v>9.4206980160000007E-6</v>
      </c>
      <c r="E254" s="31">
        <f t="shared" si="47"/>
        <v>838.02527019827198</v>
      </c>
      <c r="F254" s="1">
        <v>0.32</v>
      </c>
      <c r="G254" s="31">
        <f t="shared" si="48"/>
        <v>243.4397032727492</v>
      </c>
      <c r="H254" s="31">
        <f t="shared" si="50"/>
        <v>0</v>
      </c>
      <c r="I254" s="34" t="b">
        <f t="shared" si="49"/>
        <v>0</v>
      </c>
    </row>
    <row r="255" spans="2:9" x14ac:dyDescent="0.4">
      <c r="B255">
        <v>213</v>
      </c>
      <c r="C255">
        <f t="shared" ref="C255:C318" si="51">(-4*10^7*B255+1*10^11)*10^-6</f>
        <v>91480</v>
      </c>
      <c r="D255" s="32">
        <f t="shared" ref="D255:D318" si="52">(1.23*10^-6*B255^2+2.87*10^-3*B255+4.57)*1.8*10^-6</f>
        <v>9.4268049660000005E-6</v>
      </c>
      <c r="E255" s="31">
        <f t="shared" ref="E255:E318" si="53">(0.005752*B255^4-10.67*B255^3+5597*B255^2-1.79*10^6*B255+1.056*10^9)*10^-6</f>
        <v>837.38932012807197</v>
      </c>
      <c r="F255" s="1">
        <v>0.32</v>
      </c>
      <c r="G255" s="31">
        <f t="shared" ref="G255:G318" si="54">C255*D255*(B255-$B$62)/(1-F255)</f>
        <v>244.75922769104159</v>
      </c>
      <c r="H255" s="31">
        <f t="shared" si="50"/>
        <v>0</v>
      </c>
      <c r="I255" s="34" t="b">
        <f t="shared" ref="I255:I318" si="55">IF(H255&gt;0,B255)</f>
        <v>0</v>
      </c>
    </row>
    <row r="256" spans="2:9" x14ac:dyDescent="0.4">
      <c r="B256">
        <v>214</v>
      </c>
      <c r="C256">
        <f t="shared" si="51"/>
        <v>91440</v>
      </c>
      <c r="D256" s="32">
        <f t="shared" si="52"/>
        <v>9.4329163440000016E-6</v>
      </c>
      <c r="E256" s="31">
        <f t="shared" si="53"/>
        <v>836.75405935923186</v>
      </c>
      <c r="F256" s="1">
        <v>0.32</v>
      </c>
      <c r="G256" s="31">
        <f t="shared" si="54"/>
        <v>246.07926305308803</v>
      </c>
      <c r="H256" s="31">
        <f t="shared" si="50"/>
        <v>0</v>
      </c>
      <c r="I256" s="34" t="b">
        <f t="shared" si="55"/>
        <v>0</v>
      </c>
    </row>
    <row r="257" spans="2:9" x14ac:dyDescent="0.4">
      <c r="B257">
        <v>215</v>
      </c>
      <c r="C257">
        <f t="shared" si="51"/>
        <v>91400</v>
      </c>
      <c r="D257" s="32">
        <f t="shared" si="52"/>
        <v>9.4390321500000005E-6</v>
      </c>
      <c r="E257" s="31">
        <f t="shared" si="53"/>
        <v>836.11945334500001</v>
      </c>
      <c r="F257" s="1">
        <v>0.32</v>
      </c>
      <c r="G257" s="31">
        <f t="shared" si="54"/>
        <v>247.39980883742649</v>
      </c>
      <c r="H257" s="31">
        <f t="shared" si="50"/>
        <v>0</v>
      </c>
      <c r="I257" s="34" t="b">
        <f t="shared" si="55"/>
        <v>0</v>
      </c>
    </row>
    <row r="258" spans="2:9" x14ac:dyDescent="0.4">
      <c r="B258">
        <v>216</v>
      </c>
      <c r="C258">
        <f t="shared" si="51"/>
        <v>91360</v>
      </c>
      <c r="D258" s="32">
        <f t="shared" si="52"/>
        <v>9.445152383999999E-6</v>
      </c>
      <c r="E258" s="31">
        <f t="shared" si="53"/>
        <v>835.48546767667199</v>
      </c>
      <c r="F258" s="1">
        <v>0.32</v>
      </c>
      <c r="G258" s="31">
        <f t="shared" si="54"/>
        <v>248.72086451946916</v>
      </c>
      <c r="H258" s="31">
        <f t="shared" si="50"/>
        <v>0</v>
      </c>
      <c r="I258" s="34" t="b">
        <f t="shared" si="55"/>
        <v>0</v>
      </c>
    </row>
    <row r="259" spans="2:9" x14ac:dyDescent="0.4">
      <c r="B259">
        <v>217</v>
      </c>
      <c r="C259">
        <f t="shared" si="51"/>
        <v>91320</v>
      </c>
      <c r="D259" s="32">
        <f t="shared" si="52"/>
        <v>9.4512770460000004E-6</v>
      </c>
      <c r="E259" s="31">
        <f t="shared" si="53"/>
        <v>834.85206808359192</v>
      </c>
      <c r="F259" s="1">
        <v>0.32</v>
      </c>
      <c r="G259" s="31">
        <f t="shared" si="54"/>
        <v>250.04242957150271</v>
      </c>
      <c r="H259" s="31">
        <f t="shared" si="50"/>
        <v>0</v>
      </c>
      <c r="I259" s="34" t="b">
        <f t="shared" si="55"/>
        <v>0</v>
      </c>
    </row>
    <row r="260" spans="2:9" x14ac:dyDescent="0.4">
      <c r="B260">
        <v>218</v>
      </c>
      <c r="C260">
        <f t="shared" si="51"/>
        <v>91280</v>
      </c>
      <c r="D260" s="32">
        <f t="shared" si="52"/>
        <v>9.4574061359999997E-6</v>
      </c>
      <c r="E260" s="31">
        <f t="shared" si="53"/>
        <v>834.21922043315192</v>
      </c>
      <c r="F260" s="1">
        <v>0.32</v>
      </c>
      <c r="G260" s="31">
        <f t="shared" si="54"/>
        <v>251.36450346268805</v>
      </c>
      <c r="H260" s="31">
        <f t="shared" si="50"/>
        <v>0</v>
      </c>
      <c r="I260" s="34" t="b">
        <f t="shared" si="55"/>
        <v>0</v>
      </c>
    </row>
    <row r="261" spans="2:9" x14ac:dyDescent="0.4">
      <c r="B261">
        <v>219</v>
      </c>
      <c r="C261">
        <f t="shared" si="51"/>
        <v>91240</v>
      </c>
      <c r="D261" s="32">
        <f t="shared" si="52"/>
        <v>9.4635396540000019E-6</v>
      </c>
      <c r="E261" s="31">
        <f t="shared" si="53"/>
        <v>833.58689073079199</v>
      </c>
      <c r="F261" s="1">
        <v>0.32</v>
      </c>
      <c r="G261" s="31">
        <f t="shared" si="54"/>
        <v>252.68708565906041</v>
      </c>
      <c r="H261" s="31">
        <f t="shared" si="50"/>
        <v>0</v>
      </c>
      <c r="I261" s="34" t="b">
        <f t="shared" si="55"/>
        <v>0</v>
      </c>
    </row>
    <row r="262" spans="2:9" x14ac:dyDescent="0.4">
      <c r="B262">
        <v>220</v>
      </c>
      <c r="C262">
        <f t="shared" si="51"/>
        <v>91200</v>
      </c>
      <c r="D262" s="32">
        <f t="shared" si="52"/>
        <v>9.4696776000000002E-6</v>
      </c>
      <c r="E262" s="31">
        <f t="shared" si="53"/>
        <v>832.95504512000002</v>
      </c>
      <c r="F262" s="1">
        <v>0.32</v>
      </c>
      <c r="G262" s="31">
        <f t="shared" si="54"/>
        <v>254.01017562352945</v>
      </c>
      <c r="H262" s="31">
        <f t="shared" si="50"/>
        <v>0</v>
      </c>
      <c r="I262" s="34" t="b">
        <f t="shared" si="55"/>
        <v>0</v>
      </c>
    </row>
    <row r="263" spans="2:9" x14ac:dyDescent="0.4">
      <c r="B263">
        <v>221</v>
      </c>
      <c r="C263">
        <f t="shared" si="51"/>
        <v>91160</v>
      </c>
      <c r="D263" s="32">
        <f t="shared" si="52"/>
        <v>9.4758199739999998E-6</v>
      </c>
      <c r="E263" s="31">
        <f t="shared" si="53"/>
        <v>832.323649882312</v>
      </c>
      <c r="F263" s="1">
        <v>0.32</v>
      </c>
      <c r="G263" s="31">
        <f t="shared" si="54"/>
        <v>255.3337728158792</v>
      </c>
      <c r="H263" s="31">
        <f t="shared" si="50"/>
        <v>0</v>
      </c>
      <c r="I263" s="34" t="b">
        <f t="shared" si="55"/>
        <v>0</v>
      </c>
    </row>
    <row r="264" spans="2:9" x14ac:dyDescent="0.4">
      <c r="B264">
        <v>222</v>
      </c>
      <c r="C264">
        <f t="shared" si="51"/>
        <v>91120</v>
      </c>
      <c r="D264" s="32">
        <f t="shared" si="52"/>
        <v>9.4819667760000023E-6</v>
      </c>
      <c r="E264" s="31">
        <f t="shared" si="53"/>
        <v>831.69267143731201</v>
      </c>
      <c r="F264" s="1">
        <v>0.32</v>
      </c>
      <c r="G264" s="31">
        <f t="shared" si="54"/>
        <v>256.65787669276807</v>
      </c>
      <c r="H264" s="31">
        <f t="shared" si="50"/>
        <v>0</v>
      </c>
      <c r="I264" s="34" t="b">
        <f t="shared" si="55"/>
        <v>0</v>
      </c>
    </row>
    <row r="265" spans="2:9" x14ac:dyDescent="0.4">
      <c r="B265">
        <v>223</v>
      </c>
      <c r="C265">
        <f t="shared" si="51"/>
        <v>91080</v>
      </c>
      <c r="D265" s="32">
        <f t="shared" si="52"/>
        <v>9.4881180059999993E-6</v>
      </c>
      <c r="E265" s="31">
        <f t="shared" si="53"/>
        <v>831.06207634263205</v>
      </c>
      <c r="F265" s="1">
        <v>0.32</v>
      </c>
      <c r="G265" s="31">
        <f t="shared" si="54"/>
        <v>257.98248670772858</v>
      </c>
      <c r="H265" s="31">
        <f t="shared" si="50"/>
        <v>0</v>
      </c>
      <c r="I265" s="34" t="b">
        <f t="shared" si="55"/>
        <v>0</v>
      </c>
    </row>
    <row r="266" spans="2:9" x14ac:dyDescent="0.4">
      <c r="B266">
        <v>224</v>
      </c>
      <c r="C266">
        <f t="shared" si="51"/>
        <v>91040</v>
      </c>
      <c r="D266" s="32">
        <f t="shared" si="52"/>
        <v>9.4942736640000009E-6</v>
      </c>
      <c r="E266" s="31">
        <f t="shared" si="53"/>
        <v>830.43183129395197</v>
      </c>
      <c r="F266" s="1">
        <v>0.32</v>
      </c>
      <c r="G266" s="31">
        <f t="shared" si="54"/>
        <v>259.30760231116807</v>
      </c>
      <c r="H266" s="31">
        <f t="shared" si="50"/>
        <v>0</v>
      </c>
      <c r="I266" s="34" t="b">
        <f t="shared" si="55"/>
        <v>0</v>
      </c>
    </row>
    <row r="267" spans="2:9" x14ac:dyDescent="0.4">
      <c r="B267">
        <v>225</v>
      </c>
      <c r="C267">
        <f t="shared" si="51"/>
        <v>91000</v>
      </c>
      <c r="D267" s="32">
        <f t="shared" si="52"/>
        <v>9.5004337500000004E-6</v>
      </c>
      <c r="E267" s="31">
        <f t="shared" si="53"/>
        <v>829.80190312499997</v>
      </c>
      <c r="F267" s="1">
        <v>0.32</v>
      </c>
      <c r="G267" s="31">
        <f t="shared" si="54"/>
        <v>260.63322295036767</v>
      </c>
      <c r="H267" s="31">
        <f t="shared" si="50"/>
        <v>0</v>
      </c>
      <c r="I267" s="34" t="b">
        <f t="shared" si="55"/>
        <v>0</v>
      </c>
    </row>
    <row r="268" spans="2:9" x14ac:dyDescent="0.4">
      <c r="B268">
        <v>226</v>
      </c>
      <c r="C268">
        <f t="shared" si="51"/>
        <v>90960</v>
      </c>
      <c r="D268" s="32">
        <f t="shared" si="52"/>
        <v>9.5065982640000011E-6</v>
      </c>
      <c r="E268" s="31">
        <f t="shared" si="53"/>
        <v>829.172258807552</v>
      </c>
      <c r="F268" s="1">
        <v>0.32</v>
      </c>
      <c r="G268" s="31">
        <f t="shared" si="54"/>
        <v>261.95934806948333</v>
      </c>
      <c r="H268" s="31">
        <f t="shared" si="50"/>
        <v>0</v>
      </c>
      <c r="I268" s="34" t="b">
        <f t="shared" si="55"/>
        <v>0</v>
      </c>
    </row>
    <row r="269" spans="2:9" x14ac:dyDescent="0.4">
      <c r="B269">
        <v>227</v>
      </c>
      <c r="C269">
        <f t="shared" si="51"/>
        <v>90920</v>
      </c>
      <c r="D269" s="32">
        <f t="shared" si="52"/>
        <v>9.5127672060000013E-6</v>
      </c>
      <c r="E269" s="31">
        <f t="shared" si="53"/>
        <v>828.54286545143191</v>
      </c>
      <c r="F269" s="1">
        <v>0.32</v>
      </c>
      <c r="G269" s="31">
        <f t="shared" si="54"/>
        <v>263.28597710954512</v>
      </c>
      <c r="H269" s="31">
        <f t="shared" si="50"/>
        <v>0</v>
      </c>
      <c r="I269" s="34" t="b">
        <f t="shared" si="55"/>
        <v>0</v>
      </c>
    </row>
    <row r="270" spans="2:9" x14ac:dyDescent="0.4">
      <c r="B270">
        <v>228</v>
      </c>
      <c r="C270">
        <f t="shared" si="51"/>
        <v>90880</v>
      </c>
      <c r="D270" s="32">
        <f t="shared" si="52"/>
        <v>9.5189405759999994E-6</v>
      </c>
      <c r="E270" s="31">
        <f t="shared" si="53"/>
        <v>827.91369030451199</v>
      </c>
      <c r="F270" s="1">
        <v>0.32</v>
      </c>
      <c r="G270" s="31">
        <f t="shared" si="54"/>
        <v>264.6131095084574</v>
      </c>
      <c r="H270" s="31">
        <f t="shared" si="50"/>
        <v>0</v>
      </c>
      <c r="I270" s="34" t="b">
        <f t="shared" si="55"/>
        <v>0</v>
      </c>
    </row>
    <row r="271" spans="2:9" x14ac:dyDescent="0.4">
      <c r="B271">
        <v>229</v>
      </c>
      <c r="C271">
        <f t="shared" si="51"/>
        <v>90840</v>
      </c>
      <c r="D271" s="32">
        <f t="shared" si="52"/>
        <v>9.5251183740000005E-6</v>
      </c>
      <c r="E271" s="31">
        <f t="shared" si="53"/>
        <v>827.28470075271196</v>
      </c>
      <c r="F271" s="1">
        <v>0.32</v>
      </c>
      <c r="G271" s="31">
        <f t="shared" si="54"/>
        <v>265.94074470099923</v>
      </c>
      <c r="H271" s="31">
        <f t="shared" si="50"/>
        <v>0</v>
      </c>
      <c r="I271" s="34" t="b">
        <f t="shared" si="55"/>
        <v>0</v>
      </c>
    </row>
    <row r="272" spans="2:9" x14ac:dyDescent="0.4">
      <c r="B272">
        <v>230</v>
      </c>
      <c r="C272">
        <f t="shared" si="51"/>
        <v>90800</v>
      </c>
      <c r="D272" s="32">
        <f t="shared" si="52"/>
        <v>9.5313005999999993E-6</v>
      </c>
      <c r="E272" s="31">
        <f t="shared" si="53"/>
        <v>826.65586431999986</v>
      </c>
      <c r="F272" s="1">
        <v>0.32</v>
      </c>
      <c r="G272" s="31">
        <f t="shared" si="54"/>
        <v>267.26888211882357</v>
      </c>
      <c r="H272" s="31">
        <f t="shared" si="50"/>
        <v>0</v>
      </c>
      <c r="I272" s="34" t="b">
        <f t="shared" si="55"/>
        <v>0</v>
      </c>
    </row>
    <row r="273" spans="2:9" x14ac:dyDescent="0.4">
      <c r="B273">
        <v>231</v>
      </c>
      <c r="C273">
        <f t="shared" si="51"/>
        <v>90760</v>
      </c>
      <c r="D273" s="32">
        <f t="shared" si="52"/>
        <v>9.5374872539999995E-6</v>
      </c>
      <c r="E273" s="31">
        <f t="shared" si="53"/>
        <v>826.02714866839187</v>
      </c>
      <c r="F273" s="1">
        <v>0.32</v>
      </c>
      <c r="G273" s="31">
        <f t="shared" si="54"/>
        <v>268.597521190458</v>
      </c>
      <c r="H273" s="31">
        <f t="shared" si="50"/>
        <v>0</v>
      </c>
      <c r="I273" s="34" t="b">
        <f t="shared" si="55"/>
        <v>0</v>
      </c>
    </row>
    <row r="274" spans="2:9" x14ac:dyDescent="0.4">
      <c r="B274">
        <v>232</v>
      </c>
      <c r="C274">
        <f t="shared" si="51"/>
        <v>90720</v>
      </c>
      <c r="D274" s="32">
        <f t="shared" si="52"/>
        <v>9.5436783359999991E-6</v>
      </c>
      <c r="E274" s="31">
        <f t="shared" si="53"/>
        <v>825.39852159795203</v>
      </c>
      <c r="F274" s="1">
        <v>0.32</v>
      </c>
      <c r="G274" s="31">
        <f t="shared" si="54"/>
        <v>269.92666134130445</v>
      </c>
      <c r="H274" s="31">
        <f t="shared" si="50"/>
        <v>0</v>
      </c>
      <c r="I274" s="34" t="b">
        <f t="shared" si="55"/>
        <v>0</v>
      </c>
    </row>
    <row r="275" spans="2:9" x14ac:dyDescent="0.4">
      <c r="B275">
        <v>233</v>
      </c>
      <c r="C275">
        <f t="shared" si="51"/>
        <v>90680</v>
      </c>
      <c r="D275" s="32">
        <f t="shared" si="52"/>
        <v>9.5498738460000017E-6</v>
      </c>
      <c r="E275" s="31">
        <f t="shared" si="53"/>
        <v>824.76995104679202</v>
      </c>
      <c r="F275" s="1">
        <v>0.32</v>
      </c>
      <c r="G275" s="31">
        <f t="shared" si="54"/>
        <v>271.25630199363923</v>
      </c>
      <c r="H275" s="31">
        <f t="shared" si="50"/>
        <v>0</v>
      </c>
      <c r="I275" s="34" t="b">
        <f t="shared" si="55"/>
        <v>0</v>
      </c>
    </row>
    <row r="276" spans="2:9" x14ac:dyDescent="0.4">
      <c r="B276">
        <v>234</v>
      </c>
      <c r="C276">
        <f t="shared" si="51"/>
        <v>90640</v>
      </c>
      <c r="D276" s="32">
        <f t="shared" si="52"/>
        <v>9.5560737840000005E-6</v>
      </c>
      <c r="E276" s="31">
        <f t="shared" si="53"/>
        <v>824.14140509107187</v>
      </c>
      <c r="F276" s="1">
        <v>0.32</v>
      </c>
      <c r="G276" s="31">
        <f t="shared" si="54"/>
        <v>272.58644256661273</v>
      </c>
      <c r="H276" s="31">
        <f t="shared" si="50"/>
        <v>0</v>
      </c>
      <c r="I276" s="34" t="b">
        <f t="shared" si="55"/>
        <v>0</v>
      </c>
    </row>
    <row r="277" spans="2:9" x14ac:dyDescent="0.4">
      <c r="B277">
        <v>235</v>
      </c>
      <c r="C277">
        <f t="shared" si="51"/>
        <v>90600</v>
      </c>
      <c r="D277" s="32">
        <f t="shared" si="52"/>
        <v>9.5622781500000005E-6</v>
      </c>
      <c r="E277" s="31">
        <f t="shared" si="53"/>
        <v>823.51285194499985</v>
      </c>
      <c r="F277" s="1">
        <v>0.32</v>
      </c>
      <c r="G277" s="31">
        <f t="shared" si="54"/>
        <v>273.91708247625002</v>
      </c>
      <c r="H277" s="31">
        <f t="shared" si="50"/>
        <v>0</v>
      </c>
      <c r="I277" s="34" t="b">
        <f t="shared" si="55"/>
        <v>0</v>
      </c>
    </row>
    <row r="278" spans="2:9" x14ac:dyDescent="0.4">
      <c r="B278">
        <v>236</v>
      </c>
      <c r="C278">
        <f t="shared" si="51"/>
        <v>90560</v>
      </c>
      <c r="D278" s="32">
        <f t="shared" si="52"/>
        <v>9.5684869440000017E-6</v>
      </c>
      <c r="E278" s="31">
        <f t="shared" si="53"/>
        <v>822.88425996083197</v>
      </c>
      <c r="F278" s="1">
        <v>0.32</v>
      </c>
      <c r="G278" s="31">
        <f t="shared" si="54"/>
        <v>275.24822113545042</v>
      </c>
      <c r="H278" s="31">
        <f t="shared" si="50"/>
        <v>0</v>
      </c>
      <c r="I278" s="34" t="b">
        <f t="shared" si="55"/>
        <v>0</v>
      </c>
    </row>
    <row r="279" spans="2:9" x14ac:dyDescent="0.4">
      <c r="B279">
        <v>237</v>
      </c>
      <c r="C279">
        <f t="shared" si="51"/>
        <v>90520</v>
      </c>
      <c r="D279" s="32">
        <f t="shared" si="52"/>
        <v>9.5747001660000008E-6</v>
      </c>
      <c r="E279" s="31">
        <f t="shared" si="53"/>
        <v>822.25559762887201</v>
      </c>
      <c r="F279" s="1">
        <v>0.32</v>
      </c>
      <c r="G279" s="31">
        <f t="shared" si="54"/>
        <v>276.57985795398747</v>
      </c>
      <c r="H279" s="31">
        <f t="shared" si="50"/>
        <v>0</v>
      </c>
      <c r="I279" s="34" t="b">
        <f t="shared" si="55"/>
        <v>0</v>
      </c>
    </row>
    <row r="280" spans="2:9" x14ac:dyDescent="0.4">
      <c r="B280">
        <v>238</v>
      </c>
      <c r="C280">
        <f t="shared" si="51"/>
        <v>90480</v>
      </c>
      <c r="D280" s="32">
        <f t="shared" si="52"/>
        <v>9.5809178160000011E-6</v>
      </c>
      <c r="E280" s="31">
        <f t="shared" si="53"/>
        <v>821.62683357747198</v>
      </c>
      <c r="F280" s="1">
        <v>0.32</v>
      </c>
      <c r="G280" s="31">
        <f t="shared" si="54"/>
        <v>277.91199233850921</v>
      </c>
      <c r="H280" s="31">
        <f t="shared" si="50"/>
        <v>0</v>
      </c>
      <c r="I280" s="34" t="b">
        <f t="shared" si="55"/>
        <v>0</v>
      </c>
    </row>
    <row r="281" spans="2:9" x14ac:dyDescent="0.4">
      <c r="B281">
        <v>239</v>
      </c>
      <c r="C281">
        <f t="shared" si="51"/>
        <v>90440</v>
      </c>
      <c r="D281" s="32">
        <f t="shared" si="52"/>
        <v>9.587139894000001E-6</v>
      </c>
      <c r="E281" s="31">
        <f t="shared" si="53"/>
        <v>820.99793657303201</v>
      </c>
      <c r="F281" s="1">
        <v>0.32</v>
      </c>
      <c r="G281" s="31">
        <f t="shared" si="54"/>
        <v>279.24462369253803</v>
      </c>
      <c r="H281" s="31">
        <f t="shared" si="50"/>
        <v>0</v>
      </c>
      <c r="I281" s="34" t="b">
        <f t="shared" si="55"/>
        <v>0</v>
      </c>
    </row>
    <row r="282" spans="2:9" x14ac:dyDescent="0.4">
      <c r="B282">
        <v>240</v>
      </c>
      <c r="C282">
        <f t="shared" si="51"/>
        <v>90400</v>
      </c>
      <c r="D282" s="32">
        <f t="shared" si="52"/>
        <v>9.5933664000000004E-6</v>
      </c>
      <c r="E282" s="31">
        <f t="shared" si="53"/>
        <v>820.36887551999996</v>
      </c>
      <c r="F282" s="1">
        <v>0.32</v>
      </c>
      <c r="G282" s="31">
        <f t="shared" si="54"/>
        <v>280.57775141647062</v>
      </c>
      <c r="H282" s="31">
        <f t="shared" si="50"/>
        <v>0</v>
      </c>
      <c r="I282" s="34" t="b">
        <f t="shared" si="55"/>
        <v>0</v>
      </c>
    </row>
    <row r="283" spans="2:9" x14ac:dyDescent="0.4">
      <c r="B283">
        <v>241</v>
      </c>
      <c r="C283">
        <f t="shared" si="51"/>
        <v>90360</v>
      </c>
      <c r="D283" s="32">
        <f t="shared" si="52"/>
        <v>9.5995973339999994E-6</v>
      </c>
      <c r="E283" s="31">
        <f t="shared" si="53"/>
        <v>819.73961946087195</v>
      </c>
      <c r="F283" s="1">
        <v>0.32</v>
      </c>
      <c r="G283" s="31">
        <f t="shared" si="54"/>
        <v>281.91137490757797</v>
      </c>
      <c r="H283" s="31">
        <f t="shared" si="50"/>
        <v>0</v>
      </c>
      <c r="I283" s="34" t="b">
        <f t="shared" si="55"/>
        <v>0</v>
      </c>
    </row>
    <row r="284" spans="2:9" x14ac:dyDescent="0.4">
      <c r="B284">
        <v>242</v>
      </c>
      <c r="C284">
        <f t="shared" si="51"/>
        <v>90320</v>
      </c>
      <c r="D284" s="32">
        <f t="shared" si="52"/>
        <v>9.6058326960000013E-6</v>
      </c>
      <c r="E284" s="31">
        <f t="shared" si="53"/>
        <v>819.11013757619196</v>
      </c>
      <c r="F284" s="1">
        <v>0.32</v>
      </c>
      <c r="G284" s="31">
        <f t="shared" si="54"/>
        <v>283.24549356000574</v>
      </c>
      <c r="H284" s="31">
        <f t="shared" si="50"/>
        <v>0</v>
      </c>
      <c r="I284" s="34" t="b">
        <f t="shared" si="55"/>
        <v>0</v>
      </c>
    </row>
    <row r="285" spans="2:9" x14ac:dyDescent="0.4">
      <c r="B285">
        <v>243</v>
      </c>
      <c r="C285">
        <f t="shared" si="51"/>
        <v>90280</v>
      </c>
      <c r="D285" s="32">
        <f t="shared" si="52"/>
        <v>9.612072486000001E-6</v>
      </c>
      <c r="E285" s="31">
        <f t="shared" si="53"/>
        <v>818.48039918455197</v>
      </c>
      <c r="F285" s="1">
        <v>0.32</v>
      </c>
      <c r="G285" s="31">
        <f t="shared" si="54"/>
        <v>284.58010676477335</v>
      </c>
      <c r="H285" s="31">
        <f t="shared" si="50"/>
        <v>0</v>
      </c>
      <c r="I285" s="34" t="b">
        <f t="shared" si="55"/>
        <v>0</v>
      </c>
    </row>
    <row r="286" spans="2:9" x14ac:dyDescent="0.4">
      <c r="B286">
        <v>244</v>
      </c>
      <c r="C286">
        <f t="shared" si="51"/>
        <v>90240</v>
      </c>
      <c r="D286" s="32">
        <f t="shared" si="52"/>
        <v>9.6183167039999986E-6</v>
      </c>
      <c r="E286" s="31">
        <f t="shared" si="53"/>
        <v>817.85037374259196</v>
      </c>
      <c r="F286" s="1">
        <v>0.32</v>
      </c>
      <c r="G286" s="31">
        <f t="shared" si="54"/>
        <v>285.91521390977505</v>
      </c>
      <c r="H286" s="31">
        <f t="shared" si="50"/>
        <v>0</v>
      </c>
      <c r="I286" s="34" t="b">
        <f t="shared" si="55"/>
        <v>0</v>
      </c>
    </row>
    <row r="287" spans="2:9" x14ac:dyDescent="0.4">
      <c r="B287">
        <v>245</v>
      </c>
      <c r="C287">
        <f t="shared" si="51"/>
        <v>90200</v>
      </c>
      <c r="D287" s="32">
        <f t="shared" si="52"/>
        <v>9.6245653500000009E-6</v>
      </c>
      <c r="E287" s="31">
        <f t="shared" si="53"/>
        <v>817.220030845</v>
      </c>
      <c r="F287" s="1">
        <v>0.32</v>
      </c>
      <c r="G287" s="31">
        <f t="shared" si="54"/>
        <v>287.25081437977946</v>
      </c>
      <c r="H287" s="31">
        <f t="shared" si="50"/>
        <v>0</v>
      </c>
      <c r="I287" s="34" t="b">
        <f t="shared" si="55"/>
        <v>0</v>
      </c>
    </row>
    <row r="288" spans="2:9" x14ac:dyDescent="0.4">
      <c r="B288">
        <v>246</v>
      </c>
      <c r="C288">
        <f t="shared" si="51"/>
        <v>90160</v>
      </c>
      <c r="D288" s="32">
        <f t="shared" si="52"/>
        <v>9.6308184240000009E-6</v>
      </c>
      <c r="E288" s="31">
        <f t="shared" si="53"/>
        <v>816.58934022451194</v>
      </c>
      <c r="F288" s="1">
        <v>0.32</v>
      </c>
      <c r="G288" s="31">
        <f t="shared" si="54"/>
        <v>288.58690755642925</v>
      </c>
      <c r="H288" s="31">
        <f t="shared" si="50"/>
        <v>0</v>
      </c>
      <c r="I288" s="34" t="b">
        <f t="shared" si="55"/>
        <v>0</v>
      </c>
    </row>
    <row r="289" spans="2:9" x14ac:dyDescent="0.4">
      <c r="B289">
        <v>247</v>
      </c>
      <c r="C289">
        <f t="shared" si="51"/>
        <v>90120</v>
      </c>
      <c r="D289" s="32">
        <f t="shared" si="52"/>
        <v>9.6370759259999989E-6</v>
      </c>
      <c r="E289" s="31">
        <f t="shared" si="53"/>
        <v>815.95827175191198</v>
      </c>
      <c r="F289" s="1">
        <v>0.32</v>
      </c>
      <c r="G289" s="31">
        <f t="shared" si="54"/>
        <v>289.92349281824153</v>
      </c>
      <c r="H289" s="31">
        <f t="shared" si="50"/>
        <v>0</v>
      </c>
      <c r="I289" s="34" t="b">
        <f t="shared" si="55"/>
        <v>0</v>
      </c>
    </row>
    <row r="290" spans="2:9" x14ac:dyDescent="0.4">
      <c r="B290">
        <v>248</v>
      </c>
      <c r="C290">
        <f t="shared" si="51"/>
        <v>90080</v>
      </c>
      <c r="D290" s="32">
        <f t="shared" si="52"/>
        <v>9.6433378559999997E-6</v>
      </c>
      <c r="E290" s="31">
        <f t="shared" si="53"/>
        <v>815.32679543603206</v>
      </c>
      <c r="F290" s="1">
        <v>0.32</v>
      </c>
      <c r="G290" s="31">
        <f t="shared" si="54"/>
        <v>291.260569540608</v>
      </c>
      <c r="H290" s="31">
        <f t="shared" si="50"/>
        <v>0</v>
      </c>
      <c r="I290" s="34" t="b">
        <f t="shared" si="55"/>
        <v>0</v>
      </c>
    </row>
    <row r="291" spans="2:9" x14ac:dyDescent="0.4">
      <c r="B291">
        <v>249</v>
      </c>
      <c r="C291">
        <f t="shared" si="51"/>
        <v>90040</v>
      </c>
      <c r="D291" s="32">
        <f t="shared" si="52"/>
        <v>9.6496042140000002E-6</v>
      </c>
      <c r="E291" s="31">
        <f t="shared" si="53"/>
        <v>814.69488142375189</v>
      </c>
      <c r="F291" s="1">
        <v>0.32</v>
      </c>
      <c r="G291" s="31">
        <f t="shared" si="54"/>
        <v>292.59813709579453</v>
      </c>
      <c r="H291" s="31">
        <f t="shared" si="50"/>
        <v>0</v>
      </c>
      <c r="I291" s="34" t="b">
        <f t="shared" si="55"/>
        <v>0</v>
      </c>
    </row>
    <row r="292" spans="2:9" x14ac:dyDescent="0.4">
      <c r="B292">
        <v>250</v>
      </c>
      <c r="C292">
        <f t="shared" si="51"/>
        <v>90000</v>
      </c>
      <c r="D292" s="32">
        <f t="shared" si="52"/>
        <v>9.6558750000000018E-6</v>
      </c>
      <c r="E292" s="31">
        <f t="shared" si="53"/>
        <v>814.0625</v>
      </c>
      <c r="F292" s="1">
        <v>0.32</v>
      </c>
      <c r="G292" s="31">
        <f t="shared" si="54"/>
        <v>293.93619485294124</v>
      </c>
      <c r="H292" s="31">
        <f t="shared" si="50"/>
        <v>0</v>
      </c>
      <c r="I292" s="34" t="b">
        <f t="shared" si="55"/>
        <v>0</v>
      </c>
    </row>
    <row r="293" spans="2:9" x14ac:dyDescent="0.4">
      <c r="B293">
        <v>251</v>
      </c>
      <c r="C293">
        <f t="shared" si="51"/>
        <v>89960</v>
      </c>
      <c r="D293" s="32">
        <f t="shared" si="52"/>
        <v>9.6621502140000013E-6</v>
      </c>
      <c r="E293" s="31">
        <f t="shared" si="53"/>
        <v>813.42962158775197</v>
      </c>
      <c r="F293" s="1">
        <v>0.32</v>
      </c>
      <c r="G293" s="31">
        <f t="shared" si="54"/>
        <v>295.27474217806275</v>
      </c>
      <c r="H293" s="31">
        <f t="shared" si="50"/>
        <v>0</v>
      </c>
      <c r="I293" s="34" t="b">
        <f t="shared" si="55"/>
        <v>0</v>
      </c>
    </row>
    <row r="294" spans="2:9" x14ac:dyDescent="0.4">
      <c r="B294">
        <v>252</v>
      </c>
      <c r="C294">
        <f t="shared" si="51"/>
        <v>89920</v>
      </c>
      <c r="D294" s="32">
        <f t="shared" si="52"/>
        <v>9.6684298560000004E-6</v>
      </c>
      <c r="E294" s="31">
        <f t="shared" si="53"/>
        <v>812.79621674803195</v>
      </c>
      <c r="F294" s="1">
        <v>0.32</v>
      </c>
      <c r="G294" s="31">
        <f t="shared" si="54"/>
        <v>296.61377843404802</v>
      </c>
      <c r="H294" s="31">
        <f t="shared" si="50"/>
        <v>0</v>
      </c>
      <c r="I294" s="34" t="b">
        <f t="shared" si="55"/>
        <v>0</v>
      </c>
    </row>
    <row r="295" spans="2:9" x14ac:dyDescent="0.4">
      <c r="B295">
        <v>253</v>
      </c>
      <c r="C295">
        <f t="shared" si="51"/>
        <v>89880</v>
      </c>
      <c r="D295" s="32">
        <f t="shared" si="52"/>
        <v>9.6747139260000006E-6</v>
      </c>
      <c r="E295" s="31">
        <f t="shared" si="53"/>
        <v>812.16225617991188</v>
      </c>
      <c r="F295" s="1">
        <v>0.32</v>
      </c>
      <c r="G295" s="31">
        <f t="shared" si="54"/>
        <v>297.9533029806604</v>
      </c>
      <c r="H295" s="31">
        <f t="shared" si="50"/>
        <v>0</v>
      </c>
      <c r="I295" s="34" t="b">
        <f t="shared" si="55"/>
        <v>0</v>
      </c>
    </row>
    <row r="296" spans="2:9" x14ac:dyDescent="0.4">
      <c r="B296">
        <v>254</v>
      </c>
      <c r="C296">
        <f t="shared" si="51"/>
        <v>89840</v>
      </c>
      <c r="D296" s="32">
        <f t="shared" si="52"/>
        <v>9.6810024240000005E-6</v>
      </c>
      <c r="E296" s="31">
        <f t="shared" si="53"/>
        <v>811.527710720512</v>
      </c>
      <c r="F296" s="1">
        <v>0.32</v>
      </c>
      <c r="G296" s="31">
        <f t="shared" si="54"/>
        <v>299.2933151745375</v>
      </c>
      <c r="H296" s="31">
        <f t="shared" si="50"/>
        <v>0</v>
      </c>
      <c r="I296" s="34" t="b">
        <f t="shared" si="55"/>
        <v>0</v>
      </c>
    </row>
    <row r="297" spans="2:9" x14ac:dyDescent="0.4">
      <c r="B297">
        <v>255</v>
      </c>
      <c r="C297">
        <f t="shared" si="51"/>
        <v>89800</v>
      </c>
      <c r="D297" s="32">
        <f t="shared" si="52"/>
        <v>9.6872953500000015E-6</v>
      </c>
      <c r="E297" s="31">
        <f t="shared" si="53"/>
        <v>810.89255134500002</v>
      </c>
      <c r="F297" s="1">
        <v>0.32</v>
      </c>
      <c r="G297" s="31">
        <f t="shared" si="54"/>
        <v>300.63381436919127</v>
      </c>
      <c r="H297" s="31">
        <f t="shared" si="50"/>
        <v>0</v>
      </c>
      <c r="I297" s="34" t="b">
        <f t="shared" si="55"/>
        <v>0</v>
      </c>
    </row>
    <row r="298" spans="2:9" x14ac:dyDescent="0.4">
      <c r="B298">
        <v>256</v>
      </c>
      <c r="C298">
        <f t="shared" si="51"/>
        <v>89760</v>
      </c>
      <c r="D298" s="32">
        <f t="shared" si="52"/>
        <v>9.6935927040000022E-6</v>
      </c>
      <c r="E298" s="31">
        <f t="shared" si="53"/>
        <v>810.25674916659193</v>
      </c>
      <c r="F298" s="1">
        <v>0.32</v>
      </c>
      <c r="G298" s="31">
        <f t="shared" si="54"/>
        <v>301.97479991500813</v>
      </c>
      <c r="H298" s="31">
        <f t="shared" si="50"/>
        <v>0</v>
      </c>
      <c r="I298" s="34" t="b">
        <f t="shared" si="55"/>
        <v>0</v>
      </c>
    </row>
    <row r="299" spans="2:9" x14ac:dyDescent="0.4">
      <c r="B299">
        <v>257</v>
      </c>
      <c r="C299">
        <f t="shared" si="51"/>
        <v>89720</v>
      </c>
      <c r="D299" s="32">
        <f t="shared" si="52"/>
        <v>9.6998944860000006E-6</v>
      </c>
      <c r="E299" s="31">
        <f t="shared" si="53"/>
        <v>809.62027543655199</v>
      </c>
      <c r="F299" s="1">
        <v>0.32</v>
      </c>
      <c r="G299" s="31">
        <f t="shared" si="54"/>
        <v>303.31627115924863</v>
      </c>
      <c r="H299" s="31">
        <f t="shared" si="50"/>
        <v>0</v>
      </c>
      <c r="I299" s="34" t="b">
        <f t="shared" si="55"/>
        <v>0</v>
      </c>
    </row>
    <row r="300" spans="2:9" x14ac:dyDescent="0.4">
      <c r="B300">
        <v>258</v>
      </c>
      <c r="C300">
        <f t="shared" si="51"/>
        <v>89680</v>
      </c>
      <c r="D300" s="32">
        <f t="shared" si="52"/>
        <v>9.7062006959999986E-6</v>
      </c>
      <c r="E300" s="31">
        <f t="shared" si="53"/>
        <v>808.9831015441921</v>
      </c>
      <c r="F300" s="1">
        <v>0.32</v>
      </c>
      <c r="G300" s="31">
        <f t="shared" si="54"/>
        <v>304.65822744604799</v>
      </c>
      <c r="H300" s="31">
        <f t="shared" si="50"/>
        <v>0</v>
      </c>
      <c r="I300" s="34" t="b">
        <f t="shared" si="55"/>
        <v>0</v>
      </c>
    </row>
    <row r="301" spans="2:9" x14ac:dyDescent="0.4">
      <c r="B301">
        <v>259</v>
      </c>
      <c r="C301">
        <f t="shared" si="51"/>
        <v>89640</v>
      </c>
      <c r="D301" s="32">
        <f t="shared" si="52"/>
        <v>9.7125113339999996E-6</v>
      </c>
      <c r="E301" s="31">
        <f t="shared" si="53"/>
        <v>808.3451990168719</v>
      </c>
      <c r="F301" s="1">
        <v>0.32</v>
      </c>
      <c r="G301" s="31">
        <f t="shared" si="54"/>
        <v>306.00066811641568</v>
      </c>
      <c r="H301" s="31">
        <f t="shared" si="50"/>
        <v>0</v>
      </c>
      <c r="I301" s="34" t="b">
        <f t="shared" si="55"/>
        <v>0</v>
      </c>
    </row>
    <row r="302" spans="2:9" x14ac:dyDescent="0.4">
      <c r="B302">
        <v>260</v>
      </c>
      <c r="C302">
        <f t="shared" si="51"/>
        <v>89600</v>
      </c>
      <c r="D302" s="32">
        <f t="shared" si="52"/>
        <v>9.7188264000000001E-6</v>
      </c>
      <c r="E302" s="31">
        <f t="shared" si="53"/>
        <v>807.70653951999998</v>
      </c>
      <c r="F302" s="1">
        <v>0.32</v>
      </c>
      <c r="G302" s="31">
        <f t="shared" si="54"/>
        <v>307.3435925082353</v>
      </c>
      <c r="H302" s="31">
        <f t="shared" si="50"/>
        <v>0</v>
      </c>
      <c r="I302" s="34" t="b">
        <f t="shared" si="55"/>
        <v>0</v>
      </c>
    </row>
    <row r="303" spans="2:9" x14ac:dyDescent="0.4">
      <c r="B303">
        <v>261</v>
      </c>
      <c r="C303">
        <f t="shared" si="51"/>
        <v>89560</v>
      </c>
      <c r="D303" s="32">
        <f t="shared" si="52"/>
        <v>9.7251458940000001E-6</v>
      </c>
      <c r="E303" s="31">
        <f t="shared" si="53"/>
        <v>807.06709485703198</v>
      </c>
      <c r="F303" s="1">
        <v>0.32</v>
      </c>
      <c r="G303" s="31">
        <f t="shared" si="54"/>
        <v>308.68699995626508</v>
      </c>
      <c r="H303" s="31">
        <f t="shared" si="50"/>
        <v>0</v>
      </c>
      <c r="I303" s="34" t="b">
        <f t="shared" si="55"/>
        <v>0</v>
      </c>
    </row>
    <row r="304" spans="2:9" x14ac:dyDescent="0.4">
      <c r="B304">
        <v>262</v>
      </c>
      <c r="C304">
        <f t="shared" si="51"/>
        <v>89520</v>
      </c>
      <c r="D304" s="32">
        <f t="shared" si="52"/>
        <v>9.7314698159999997E-6</v>
      </c>
      <c r="E304" s="31">
        <f t="shared" si="53"/>
        <v>806.42683696947199</v>
      </c>
      <c r="F304" s="1">
        <v>0.32</v>
      </c>
      <c r="G304" s="31">
        <f t="shared" si="54"/>
        <v>310.03088979213737</v>
      </c>
      <c r="H304" s="31">
        <f t="shared" ref="H304:H367" si="56">IF(G304&gt;E304,G304-E304,0)</f>
        <v>0</v>
      </c>
      <c r="I304" s="34" t="b">
        <f t="shared" si="55"/>
        <v>0</v>
      </c>
    </row>
    <row r="305" spans="2:9" x14ac:dyDescent="0.4">
      <c r="B305">
        <v>263</v>
      </c>
      <c r="C305">
        <f t="shared" si="51"/>
        <v>89480</v>
      </c>
      <c r="D305" s="32">
        <f t="shared" si="52"/>
        <v>9.7377981660000005E-6</v>
      </c>
      <c r="E305" s="31">
        <f t="shared" si="53"/>
        <v>805.78573793687201</v>
      </c>
      <c r="F305" s="1">
        <v>0.32</v>
      </c>
      <c r="G305" s="31">
        <f t="shared" si="54"/>
        <v>311.37526134435922</v>
      </c>
      <c r="H305" s="31">
        <f t="shared" si="56"/>
        <v>0</v>
      </c>
      <c r="I305" s="34" t="b">
        <f t="shared" si="55"/>
        <v>0</v>
      </c>
    </row>
    <row r="306" spans="2:9" x14ac:dyDescent="0.4">
      <c r="B306">
        <v>264</v>
      </c>
      <c r="C306">
        <f t="shared" si="51"/>
        <v>89440</v>
      </c>
      <c r="D306" s="32">
        <f t="shared" si="52"/>
        <v>9.7441309440000009E-6</v>
      </c>
      <c r="E306" s="31">
        <f t="shared" si="53"/>
        <v>805.143769976832</v>
      </c>
      <c r="F306" s="1">
        <v>0.32</v>
      </c>
      <c r="G306" s="31">
        <f t="shared" si="54"/>
        <v>312.72011393831161</v>
      </c>
      <c r="H306" s="31">
        <f t="shared" si="56"/>
        <v>0</v>
      </c>
      <c r="I306" s="34" t="b">
        <f t="shared" si="55"/>
        <v>0</v>
      </c>
    </row>
    <row r="307" spans="2:9" x14ac:dyDescent="0.4">
      <c r="B307">
        <v>265</v>
      </c>
      <c r="C307">
        <f t="shared" si="51"/>
        <v>89400</v>
      </c>
      <c r="D307" s="32">
        <f t="shared" si="52"/>
        <v>9.7504681499999991E-6</v>
      </c>
      <c r="E307" s="31">
        <f t="shared" si="53"/>
        <v>804.50090544499994</v>
      </c>
      <c r="F307" s="1">
        <v>0.32</v>
      </c>
      <c r="G307" s="31">
        <f t="shared" si="54"/>
        <v>314.06544689625002</v>
      </c>
      <c r="H307" s="31">
        <f t="shared" si="56"/>
        <v>0</v>
      </c>
      <c r="I307" s="34" t="b">
        <f t="shared" si="55"/>
        <v>0</v>
      </c>
    </row>
    <row r="308" spans="2:9" x14ac:dyDescent="0.4">
      <c r="B308">
        <v>266</v>
      </c>
      <c r="C308">
        <f t="shared" si="51"/>
        <v>89360</v>
      </c>
      <c r="D308" s="32">
        <f t="shared" si="52"/>
        <v>9.7568097840000003E-6</v>
      </c>
      <c r="E308" s="31">
        <f t="shared" si="53"/>
        <v>803.85711683507202</v>
      </c>
      <c r="F308" s="1">
        <v>0.32</v>
      </c>
      <c r="G308" s="31">
        <f t="shared" si="54"/>
        <v>315.41125953730449</v>
      </c>
      <c r="H308" s="31">
        <f t="shared" si="56"/>
        <v>0</v>
      </c>
      <c r="I308" s="34" t="b">
        <f t="shared" si="55"/>
        <v>0</v>
      </c>
    </row>
    <row r="309" spans="2:9" x14ac:dyDescent="0.4">
      <c r="B309">
        <v>267</v>
      </c>
      <c r="C309">
        <f t="shared" si="51"/>
        <v>89320</v>
      </c>
      <c r="D309" s="32">
        <f t="shared" si="52"/>
        <v>9.7631558459999993E-6</v>
      </c>
      <c r="E309" s="31">
        <f t="shared" si="53"/>
        <v>803.21237677879196</v>
      </c>
      <c r="F309" s="1">
        <v>0.32</v>
      </c>
      <c r="G309" s="31">
        <f t="shared" si="54"/>
        <v>316.75755117747917</v>
      </c>
      <c r="H309" s="31">
        <f t="shared" si="56"/>
        <v>0</v>
      </c>
      <c r="I309" s="34" t="b">
        <f t="shared" si="55"/>
        <v>0</v>
      </c>
    </row>
    <row r="310" spans="2:9" x14ac:dyDescent="0.4">
      <c r="B310">
        <v>268</v>
      </c>
      <c r="C310">
        <f t="shared" si="51"/>
        <v>89280</v>
      </c>
      <c r="D310" s="32">
        <f t="shared" si="52"/>
        <v>9.7695063360000012E-6</v>
      </c>
      <c r="E310" s="31">
        <f t="shared" si="53"/>
        <v>802.56665804595195</v>
      </c>
      <c r="F310" s="1">
        <v>0.32</v>
      </c>
      <c r="G310" s="31">
        <f t="shared" si="54"/>
        <v>318.10432112965276</v>
      </c>
      <c r="H310" s="31">
        <f t="shared" si="56"/>
        <v>0</v>
      </c>
      <c r="I310" s="34" t="b">
        <f t="shared" si="55"/>
        <v>0</v>
      </c>
    </row>
    <row r="311" spans="2:9" x14ac:dyDescent="0.4">
      <c r="B311">
        <v>269</v>
      </c>
      <c r="C311">
        <f t="shared" si="51"/>
        <v>89240</v>
      </c>
      <c r="D311" s="32">
        <f t="shared" si="52"/>
        <v>9.7758612539999993E-6</v>
      </c>
      <c r="E311" s="31">
        <f t="shared" si="53"/>
        <v>801.91993354439194</v>
      </c>
      <c r="F311" s="1">
        <v>0.32</v>
      </c>
      <c r="G311" s="31">
        <f t="shared" si="54"/>
        <v>319.451568703578</v>
      </c>
      <c r="H311" s="31">
        <f t="shared" si="56"/>
        <v>0</v>
      </c>
      <c r="I311" s="34" t="b">
        <f t="shared" si="55"/>
        <v>0</v>
      </c>
    </row>
    <row r="312" spans="2:9" x14ac:dyDescent="0.4">
      <c r="B312">
        <v>270</v>
      </c>
      <c r="C312">
        <f t="shared" si="51"/>
        <v>89200</v>
      </c>
      <c r="D312" s="32">
        <f t="shared" si="52"/>
        <v>9.7822206000000003E-6</v>
      </c>
      <c r="E312" s="31">
        <f t="shared" si="53"/>
        <v>801.27217631999986</v>
      </c>
      <c r="F312" s="1">
        <v>0.32</v>
      </c>
      <c r="G312" s="31">
        <f t="shared" si="54"/>
        <v>320.79929320588241</v>
      </c>
      <c r="H312" s="31">
        <f t="shared" si="56"/>
        <v>0</v>
      </c>
      <c r="I312" s="34" t="b">
        <f t="shared" si="55"/>
        <v>0</v>
      </c>
    </row>
    <row r="313" spans="2:9" x14ac:dyDescent="0.4">
      <c r="B313">
        <v>271</v>
      </c>
      <c r="C313">
        <f t="shared" si="51"/>
        <v>89160</v>
      </c>
      <c r="D313" s="32">
        <f t="shared" si="52"/>
        <v>9.7885843740000009E-6</v>
      </c>
      <c r="E313" s="31">
        <f t="shared" si="53"/>
        <v>800.62335955671199</v>
      </c>
      <c r="F313" s="1">
        <v>0.32</v>
      </c>
      <c r="G313" s="31">
        <f t="shared" si="54"/>
        <v>322.14749394006742</v>
      </c>
      <c r="H313" s="31">
        <f t="shared" si="56"/>
        <v>0</v>
      </c>
      <c r="I313" s="34" t="b">
        <f t="shared" si="55"/>
        <v>0</v>
      </c>
    </row>
    <row r="314" spans="2:9" x14ac:dyDescent="0.4">
      <c r="B314">
        <v>272</v>
      </c>
      <c r="C314">
        <f t="shared" si="51"/>
        <v>89120</v>
      </c>
      <c r="D314" s="32">
        <f t="shared" si="52"/>
        <v>9.7949525759999993E-6</v>
      </c>
      <c r="E314" s="31">
        <f t="shared" si="53"/>
        <v>799.97345657651192</v>
      </c>
      <c r="F314" s="1">
        <v>0.32</v>
      </c>
      <c r="G314" s="31">
        <f t="shared" si="54"/>
        <v>323.49617020650919</v>
      </c>
      <c r="H314" s="31">
        <f t="shared" si="56"/>
        <v>0</v>
      </c>
      <c r="I314" s="34" t="b">
        <f t="shared" si="55"/>
        <v>0</v>
      </c>
    </row>
    <row r="315" spans="2:9" x14ac:dyDescent="0.4">
      <c r="B315">
        <v>273</v>
      </c>
      <c r="C315">
        <f t="shared" si="51"/>
        <v>89080</v>
      </c>
      <c r="D315" s="32">
        <f t="shared" si="52"/>
        <v>9.801325205999999E-6</v>
      </c>
      <c r="E315" s="31">
        <f t="shared" si="53"/>
        <v>799.32244083943192</v>
      </c>
      <c r="F315" s="1">
        <v>0.32</v>
      </c>
      <c r="G315" s="31">
        <f t="shared" si="54"/>
        <v>324.84532130245799</v>
      </c>
      <c r="H315" s="31">
        <f t="shared" si="56"/>
        <v>0</v>
      </c>
      <c r="I315" s="34" t="b">
        <f t="shared" si="55"/>
        <v>0</v>
      </c>
    </row>
    <row r="316" spans="2:9" x14ac:dyDescent="0.4">
      <c r="B316">
        <v>274</v>
      </c>
      <c r="C316">
        <f t="shared" si="51"/>
        <v>89040</v>
      </c>
      <c r="D316" s="32">
        <f t="shared" si="52"/>
        <v>9.8077022639999999E-6</v>
      </c>
      <c r="E316" s="31">
        <f t="shared" si="53"/>
        <v>798.67028594355202</v>
      </c>
      <c r="F316" s="1">
        <v>0.32</v>
      </c>
      <c r="G316" s="31">
        <f t="shared" si="54"/>
        <v>326.19494652203861</v>
      </c>
      <c r="H316" s="31">
        <f t="shared" si="56"/>
        <v>0</v>
      </c>
      <c r="I316" s="34" t="b">
        <f t="shared" si="55"/>
        <v>0</v>
      </c>
    </row>
    <row r="317" spans="2:9" x14ac:dyDescent="0.4">
      <c r="B317">
        <v>275</v>
      </c>
      <c r="C317">
        <f t="shared" si="51"/>
        <v>89000</v>
      </c>
      <c r="D317" s="32">
        <f t="shared" si="52"/>
        <v>9.8140837500000003E-6</v>
      </c>
      <c r="E317" s="31">
        <f t="shared" si="53"/>
        <v>798.01696562500001</v>
      </c>
      <c r="F317" s="1">
        <v>0.32</v>
      </c>
      <c r="G317" s="31">
        <f t="shared" si="54"/>
        <v>327.54504515625007</v>
      </c>
      <c r="H317" s="31">
        <f t="shared" si="56"/>
        <v>0</v>
      </c>
      <c r="I317" s="34" t="b">
        <f t="shared" si="55"/>
        <v>0</v>
      </c>
    </row>
    <row r="318" spans="2:9" x14ac:dyDescent="0.4">
      <c r="B318">
        <v>276</v>
      </c>
      <c r="C318">
        <f t="shared" si="51"/>
        <v>88960</v>
      </c>
      <c r="D318" s="32">
        <f t="shared" si="52"/>
        <v>9.8204696640000003E-6</v>
      </c>
      <c r="E318" s="31">
        <f t="shared" si="53"/>
        <v>797.36245375795193</v>
      </c>
      <c r="F318" s="1">
        <v>0.32</v>
      </c>
      <c r="G318" s="31">
        <f t="shared" si="54"/>
        <v>328.8956164929657</v>
      </c>
      <c r="H318" s="31">
        <f t="shared" si="56"/>
        <v>0</v>
      </c>
      <c r="I318" s="34" t="b">
        <f t="shared" si="55"/>
        <v>0</v>
      </c>
    </row>
    <row r="319" spans="2:9" x14ac:dyDescent="0.4">
      <c r="B319">
        <v>277</v>
      </c>
      <c r="C319">
        <f t="shared" ref="C319:C382" si="57">(-4*10^7*B319+1*10^11)*10^-6</f>
        <v>88920</v>
      </c>
      <c r="D319" s="32">
        <f t="shared" ref="D319:D382" si="58">(1.23*10^-6*B319^2+2.87*10^-3*B319+4.57)*1.8*10^-6</f>
        <v>9.8268600059999999E-6</v>
      </c>
      <c r="E319" s="31">
        <f t="shared" ref="E319:E382" si="59">(0.005752*B319^4-10.67*B319^3+5597*B319^2-1.79*10^6*B319+1.056*10^9)*10^-6</f>
        <v>796.706724354632</v>
      </c>
      <c r="F319" s="1">
        <v>0.32</v>
      </c>
      <c r="G319" s="31">
        <f t="shared" ref="G319:G382" si="60">C319*D319*(B319-$B$62)/(1-F319)</f>
        <v>330.24665981693335</v>
      </c>
      <c r="H319" s="31">
        <f t="shared" si="56"/>
        <v>0</v>
      </c>
      <c r="I319" s="34" t="b">
        <f t="shared" ref="I319:I382" si="61">IF(H319&gt;0,B319)</f>
        <v>0</v>
      </c>
    </row>
    <row r="320" spans="2:9" x14ac:dyDescent="0.4">
      <c r="B320">
        <v>278</v>
      </c>
      <c r="C320">
        <f t="shared" si="57"/>
        <v>88880</v>
      </c>
      <c r="D320" s="32">
        <f t="shared" si="58"/>
        <v>9.8332547760000006E-6</v>
      </c>
      <c r="E320" s="31">
        <f t="shared" si="59"/>
        <v>796.04975156531202</v>
      </c>
      <c r="F320" s="1">
        <v>0.32</v>
      </c>
      <c r="G320" s="31">
        <f t="shared" si="60"/>
        <v>331.59817440977508</v>
      </c>
      <c r="H320" s="31">
        <f t="shared" si="56"/>
        <v>0</v>
      </c>
      <c r="I320" s="34" t="b">
        <f t="shared" si="61"/>
        <v>0</v>
      </c>
    </row>
    <row r="321" spans="2:9" x14ac:dyDescent="0.4">
      <c r="B321">
        <v>279</v>
      </c>
      <c r="C321">
        <f t="shared" si="57"/>
        <v>88840</v>
      </c>
      <c r="D321" s="32">
        <f t="shared" si="58"/>
        <v>9.839653974000001E-6</v>
      </c>
      <c r="E321" s="31">
        <f t="shared" si="59"/>
        <v>795.39150967831199</v>
      </c>
      <c r="F321" s="1">
        <v>0.32</v>
      </c>
      <c r="G321" s="31">
        <f t="shared" si="60"/>
        <v>332.95015954998746</v>
      </c>
      <c r="H321" s="31">
        <f t="shared" si="56"/>
        <v>0</v>
      </c>
      <c r="I321" s="34" t="b">
        <f t="shared" si="61"/>
        <v>0</v>
      </c>
    </row>
    <row r="322" spans="2:9" x14ac:dyDescent="0.4">
      <c r="B322">
        <v>280</v>
      </c>
      <c r="C322">
        <f t="shared" si="57"/>
        <v>88800</v>
      </c>
      <c r="D322" s="32">
        <f t="shared" si="58"/>
        <v>9.8460576000000008E-6</v>
      </c>
      <c r="E322" s="31">
        <f t="shared" si="59"/>
        <v>794.73197312000002</v>
      </c>
      <c r="F322" s="1">
        <v>0.32</v>
      </c>
      <c r="G322" s="31">
        <f t="shared" si="60"/>
        <v>334.30261451294126</v>
      </c>
      <c r="H322" s="31">
        <f t="shared" si="56"/>
        <v>0</v>
      </c>
      <c r="I322" s="34" t="b">
        <f t="shared" si="61"/>
        <v>0</v>
      </c>
    </row>
    <row r="323" spans="2:9" x14ac:dyDescent="0.4">
      <c r="B323">
        <v>281</v>
      </c>
      <c r="C323">
        <f t="shared" si="57"/>
        <v>88760</v>
      </c>
      <c r="D323" s="32">
        <f t="shared" si="58"/>
        <v>9.8524656540000002E-6</v>
      </c>
      <c r="E323" s="31">
        <f t="shared" si="59"/>
        <v>794.07111645479199</v>
      </c>
      <c r="F323" s="1">
        <v>0.32</v>
      </c>
      <c r="G323" s="31">
        <f t="shared" si="60"/>
        <v>335.65553857088156</v>
      </c>
      <c r="H323" s="31">
        <f t="shared" si="56"/>
        <v>0</v>
      </c>
      <c r="I323" s="34" t="b">
        <f t="shared" si="61"/>
        <v>0</v>
      </c>
    </row>
    <row r="324" spans="2:9" x14ac:dyDescent="0.4">
      <c r="B324">
        <v>282</v>
      </c>
      <c r="C324">
        <f t="shared" si="57"/>
        <v>88720</v>
      </c>
      <c r="D324" s="32">
        <f t="shared" si="58"/>
        <v>9.8588781359999992E-6</v>
      </c>
      <c r="E324" s="31">
        <f t="shared" si="59"/>
        <v>793.408914385152</v>
      </c>
      <c r="F324" s="1">
        <v>0.32</v>
      </c>
      <c r="G324" s="31">
        <f t="shared" si="60"/>
        <v>337.00893099292796</v>
      </c>
      <c r="H324" s="31">
        <f t="shared" si="56"/>
        <v>0</v>
      </c>
      <c r="I324" s="34" t="b">
        <f t="shared" si="61"/>
        <v>0</v>
      </c>
    </row>
    <row r="325" spans="2:9" x14ac:dyDescent="0.4">
      <c r="B325">
        <v>283</v>
      </c>
      <c r="C325">
        <f t="shared" si="57"/>
        <v>88680</v>
      </c>
      <c r="D325" s="32">
        <f t="shared" si="58"/>
        <v>9.8652950460000011E-6</v>
      </c>
      <c r="E325" s="31">
        <f t="shared" si="59"/>
        <v>792.74534175159204</v>
      </c>
      <c r="F325" s="1">
        <v>0.32</v>
      </c>
      <c r="G325" s="31">
        <f t="shared" si="60"/>
        <v>338.36279104507457</v>
      </c>
      <c r="H325" s="31">
        <f t="shared" si="56"/>
        <v>0</v>
      </c>
      <c r="I325" s="34" t="b">
        <f t="shared" si="61"/>
        <v>0</v>
      </c>
    </row>
    <row r="326" spans="2:9" x14ac:dyDescent="0.4">
      <c r="B326">
        <v>284</v>
      </c>
      <c r="C326">
        <f t="shared" si="57"/>
        <v>88640</v>
      </c>
      <c r="D326" s="32">
        <f t="shared" si="58"/>
        <v>9.8717163840000008E-6</v>
      </c>
      <c r="E326" s="31">
        <f t="shared" si="59"/>
        <v>792.08037353267184</v>
      </c>
      <c r="F326" s="1">
        <v>0.32</v>
      </c>
      <c r="G326" s="31">
        <f t="shared" si="60"/>
        <v>339.71711799018925</v>
      </c>
      <c r="H326" s="31">
        <f t="shared" si="56"/>
        <v>0</v>
      </c>
      <c r="I326" s="34" t="b">
        <f t="shared" si="61"/>
        <v>0</v>
      </c>
    </row>
    <row r="327" spans="2:9" x14ac:dyDescent="0.4">
      <c r="B327">
        <v>285</v>
      </c>
      <c r="C327">
        <f t="shared" si="57"/>
        <v>88600</v>
      </c>
      <c r="D327" s="32">
        <f t="shared" si="58"/>
        <v>9.8781421500000018E-6</v>
      </c>
      <c r="E327" s="31">
        <f t="shared" si="59"/>
        <v>791.41398484499996</v>
      </c>
      <c r="F327" s="1">
        <v>0.32</v>
      </c>
      <c r="G327" s="31">
        <f t="shared" si="60"/>
        <v>341.07191108801482</v>
      </c>
      <c r="H327" s="31">
        <f t="shared" si="56"/>
        <v>0</v>
      </c>
      <c r="I327" s="34" t="b">
        <f t="shared" si="61"/>
        <v>0</v>
      </c>
    </row>
    <row r="328" spans="2:9" x14ac:dyDescent="0.4">
      <c r="B328">
        <v>286</v>
      </c>
      <c r="C328">
        <f t="shared" si="57"/>
        <v>88560</v>
      </c>
      <c r="D328" s="32">
        <f t="shared" si="58"/>
        <v>9.8845723440000007E-6</v>
      </c>
      <c r="E328" s="31">
        <f t="shared" si="59"/>
        <v>790.74615094323201</v>
      </c>
      <c r="F328" s="1">
        <v>0.32</v>
      </c>
      <c r="G328" s="31">
        <f t="shared" si="60"/>
        <v>342.4271695951681</v>
      </c>
      <c r="H328" s="31">
        <f t="shared" si="56"/>
        <v>0</v>
      </c>
      <c r="I328" s="34" t="b">
        <f t="shared" si="61"/>
        <v>0</v>
      </c>
    </row>
    <row r="329" spans="2:9" x14ac:dyDescent="0.4">
      <c r="B329">
        <v>287</v>
      </c>
      <c r="C329">
        <f t="shared" si="57"/>
        <v>88520</v>
      </c>
      <c r="D329" s="32">
        <f t="shared" si="58"/>
        <v>9.8910069660000007E-6</v>
      </c>
      <c r="E329" s="31">
        <f t="shared" si="59"/>
        <v>790.07684722007195</v>
      </c>
      <c r="F329" s="1">
        <v>0.32</v>
      </c>
      <c r="G329" s="31">
        <f t="shared" si="60"/>
        <v>343.78289276514039</v>
      </c>
      <c r="H329" s="31">
        <f t="shared" si="56"/>
        <v>0</v>
      </c>
      <c r="I329" s="34" t="b">
        <f t="shared" si="61"/>
        <v>0</v>
      </c>
    </row>
    <row r="330" spans="2:9" x14ac:dyDescent="0.4">
      <c r="B330">
        <v>288</v>
      </c>
      <c r="C330">
        <f t="shared" si="57"/>
        <v>88480</v>
      </c>
      <c r="D330" s="32">
        <f t="shared" si="58"/>
        <v>9.8974460160000021E-6</v>
      </c>
      <c r="E330" s="31">
        <f t="shared" si="59"/>
        <v>789.40604920627197</v>
      </c>
      <c r="F330" s="1">
        <v>0.32</v>
      </c>
      <c r="G330" s="31">
        <f t="shared" si="60"/>
        <v>345.13907984829751</v>
      </c>
      <c r="H330" s="31">
        <f t="shared" si="56"/>
        <v>0</v>
      </c>
      <c r="I330" s="34" t="b">
        <f t="shared" si="61"/>
        <v>0</v>
      </c>
    </row>
    <row r="331" spans="2:9" x14ac:dyDescent="0.4">
      <c r="B331">
        <v>289</v>
      </c>
      <c r="C331">
        <f t="shared" si="57"/>
        <v>88440</v>
      </c>
      <c r="D331" s="32">
        <f t="shared" si="58"/>
        <v>9.9038894940000012E-6</v>
      </c>
      <c r="E331" s="31">
        <f t="shared" si="59"/>
        <v>788.7337325706319</v>
      </c>
      <c r="F331" s="1">
        <v>0.32</v>
      </c>
      <c r="G331" s="31">
        <f t="shared" si="60"/>
        <v>346.49573009187924</v>
      </c>
      <c r="H331" s="31">
        <f t="shared" si="56"/>
        <v>0</v>
      </c>
      <c r="I331" s="34" t="b">
        <f t="shared" si="61"/>
        <v>0</v>
      </c>
    </row>
    <row r="332" spans="2:9" x14ac:dyDescent="0.4">
      <c r="B332">
        <v>290</v>
      </c>
      <c r="C332">
        <f t="shared" si="57"/>
        <v>88400</v>
      </c>
      <c r="D332" s="32">
        <f t="shared" si="58"/>
        <v>9.9103374000000016E-6</v>
      </c>
      <c r="E332" s="31">
        <f t="shared" si="59"/>
        <v>788.05987312000002</v>
      </c>
      <c r="F332" s="1">
        <v>0.32</v>
      </c>
      <c r="G332" s="31">
        <f t="shared" si="60"/>
        <v>347.85284274000009</v>
      </c>
      <c r="H332" s="31">
        <f t="shared" si="56"/>
        <v>0</v>
      </c>
      <c r="I332" s="34" t="b">
        <f t="shared" si="61"/>
        <v>0</v>
      </c>
    </row>
    <row r="333" spans="2:9" x14ac:dyDescent="0.4">
      <c r="B333">
        <v>291</v>
      </c>
      <c r="C333">
        <f t="shared" si="57"/>
        <v>88360</v>
      </c>
      <c r="D333" s="32">
        <f t="shared" si="58"/>
        <v>9.9167897340000016E-6</v>
      </c>
      <c r="E333" s="31">
        <f t="shared" si="59"/>
        <v>787.38444679927204</v>
      </c>
      <c r="F333" s="1">
        <v>0.32</v>
      </c>
      <c r="G333" s="31">
        <f t="shared" si="60"/>
        <v>349.21041703364864</v>
      </c>
      <c r="H333" s="31">
        <f t="shared" si="56"/>
        <v>0</v>
      </c>
      <c r="I333" s="34" t="b">
        <f t="shared" si="61"/>
        <v>0</v>
      </c>
    </row>
    <row r="334" spans="2:9" x14ac:dyDescent="0.4">
      <c r="B334">
        <v>292</v>
      </c>
      <c r="C334">
        <f t="shared" si="57"/>
        <v>88320</v>
      </c>
      <c r="D334" s="32">
        <f t="shared" si="58"/>
        <v>9.9232464960000011E-6</v>
      </c>
      <c r="E334" s="31">
        <f t="shared" si="59"/>
        <v>786.70742969139189</v>
      </c>
      <c r="F334" s="1">
        <v>0.32</v>
      </c>
      <c r="G334" s="31">
        <f t="shared" si="60"/>
        <v>350.56845221068806</v>
      </c>
      <c r="H334" s="31">
        <f t="shared" si="56"/>
        <v>0</v>
      </c>
      <c r="I334" s="34" t="b">
        <f t="shared" si="61"/>
        <v>0</v>
      </c>
    </row>
    <row r="335" spans="2:9" x14ac:dyDescent="0.4">
      <c r="B335">
        <v>293</v>
      </c>
      <c r="C335">
        <f t="shared" si="57"/>
        <v>88280</v>
      </c>
      <c r="D335" s="32">
        <f t="shared" si="58"/>
        <v>9.9297076860000001E-6</v>
      </c>
      <c r="E335" s="31">
        <f t="shared" si="59"/>
        <v>786.02879801735196</v>
      </c>
      <c r="F335" s="1">
        <v>0.32</v>
      </c>
      <c r="G335" s="31">
        <f t="shared" si="60"/>
        <v>351.92694750585571</v>
      </c>
      <c r="H335" s="31">
        <f t="shared" si="56"/>
        <v>0</v>
      </c>
      <c r="I335" s="34" t="b">
        <f t="shared" si="61"/>
        <v>0</v>
      </c>
    </row>
    <row r="336" spans="2:9" x14ac:dyDescent="0.4">
      <c r="B336">
        <v>294</v>
      </c>
      <c r="C336">
        <f t="shared" si="57"/>
        <v>88240</v>
      </c>
      <c r="D336" s="32">
        <f t="shared" si="58"/>
        <v>9.9361733040000021E-6</v>
      </c>
      <c r="E336" s="31">
        <f t="shared" si="59"/>
        <v>785.34852813619204</v>
      </c>
      <c r="F336" s="1">
        <v>0.32</v>
      </c>
      <c r="G336" s="31">
        <f t="shared" si="60"/>
        <v>353.28590215076338</v>
      </c>
      <c r="H336" s="31">
        <f t="shared" si="56"/>
        <v>0</v>
      </c>
      <c r="I336" s="34" t="b">
        <f t="shared" si="61"/>
        <v>0</v>
      </c>
    </row>
    <row r="337" spans="2:9" x14ac:dyDescent="0.4">
      <c r="B337">
        <v>295</v>
      </c>
      <c r="C337">
        <f t="shared" si="57"/>
        <v>88200</v>
      </c>
      <c r="D337" s="32">
        <f t="shared" si="58"/>
        <v>9.9426433500000002E-6</v>
      </c>
      <c r="E337" s="31">
        <f t="shared" si="59"/>
        <v>784.66659654500006</v>
      </c>
      <c r="F337" s="1">
        <v>0.32</v>
      </c>
      <c r="G337" s="31">
        <f t="shared" si="60"/>
        <v>354.64531537389712</v>
      </c>
      <c r="H337" s="31">
        <f t="shared" si="56"/>
        <v>0</v>
      </c>
      <c r="I337" s="34" t="b">
        <f t="shared" si="61"/>
        <v>0</v>
      </c>
    </row>
    <row r="338" spans="2:9" x14ac:dyDescent="0.4">
      <c r="B338">
        <v>296</v>
      </c>
      <c r="C338">
        <f t="shared" si="57"/>
        <v>88160</v>
      </c>
      <c r="D338" s="32">
        <f t="shared" si="58"/>
        <v>9.9491178240000013E-6</v>
      </c>
      <c r="E338" s="31">
        <f t="shared" si="59"/>
        <v>783.98297987891192</v>
      </c>
      <c r="F338" s="1">
        <v>0.32</v>
      </c>
      <c r="G338" s="31">
        <f t="shared" si="60"/>
        <v>356.0051864006175</v>
      </c>
      <c r="H338" s="31">
        <f t="shared" si="56"/>
        <v>0</v>
      </c>
      <c r="I338" s="34" t="b">
        <f t="shared" si="61"/>
        <v>0</v>
      </c>
    </row>
    <row r="339" spans="2:9" x14ac:dyDescent="0.4">
      <c r="B339">
        <v>297</v>
      </c>
      <c r="C339">
        <f t="shared" si="57"/>
        <v>88120</v>
      </c>
      <c r="D339" s="32">
        <f t="shared" si="58"/>
        <v>9.9555967260000002E-6</v>
      </c>
      <c r="E339" s="31">
        <f t="shared" si="59"/>
        <v>783.29765491111186</v>
      </c>
      <c r="F339" s="1">
        <v>0.32</v>
      </c>
      <c r="G339" s="31">
        <f t="shared" si="60"/>
        <v>357.36551445315922</v>
      </c>
      <c r="H339" s="31">
        <f t="shared" si="56"/>
        <v>0</v>
      </c>
      <c r="I339" s="34" t="b">
        <f t="shared" si="61"/>
        <v>0</v>
      </c>
    </row>
    <row r="340" spans="2:9" x14ac:dyDescent="0.4">
      <c r="B340">
        <v>298</v>
      </c>
      <c r="C340">
        <f t="shared" si="57"/>
        <v>88080</v>
      </c>
      <c r="D340" s="32">
        <f t="shared" si="58"/>
        <v>9.9620800560000004E-6</v>
      </c>
      <c r="E340" s="31">
        <f t="shared" si="59"/>
        <v>782.61059855283202</v>
      </c>
      <c r="F340" s="1">
        <v>0.32</v>
      </c>
      <c r="G340" s="31">
        <f t="shared" si="60"/>
        <v>358.7262987506316</v>
      </c>
      <c r="H340" s="31">
        <f t="shared" si="56"/>
        <v>0</v>
      </c>
      <c r="I340" s="34" t="b">
        <f t="shared" si="61"/>
        <v>0</v>
      </c>
    </row>
    <row r="341" spans="2:9" x14ac:dyDescent="0.4">
      <c r="B341">
        <v>299</v>
      </c>
      <c r="C341">
        <f t="shared" si="57"/>
        <v>88040</v>
      </c>
      <c r="D341" s="32">
        <f t="shared" si="58"/>
        <v>9.9685678140000001E-6</v>
      </c>
      <c r="E341" s="31">
        <f t="shared" si="59"/>
        <v>781.92178785335204</v>
      </c>
      <c r="F341" s="1">
        <v>0.32</v>
      </c>
      <c r="G341" s="31">
        <f t="shared" si="60"/>
        <v>360.08753850901803</v>
      </c>
      <c r="H341" s="31">
        <f t="shared" si="56"/>
        <v>0</v>
      </c>
      <c r="I341" s="34" t="b">
        <f t="shared" si="61"/>
        <v>0</v>
      </c>
    </row>
    <row r="342" spans="2:9" x14ac:dyDescent="0.4">
      <c r="B342">
        <v>300</v>
      </c>
      <c r="C342">
        <f t="shared" si="57"/>
        <v>88000</v>
      </c>
      <c r="D342" s="32">
        <f t="shared" si="58"/>
        <v>9.975060000000001E-6</v>
      </c>
      <c r="E342" s="31">
        <f t="shared" si="59"/>
        <v>781.23119999999994</v>
      </c>
      <c r="F342" s="1">
        <v>0.32</v>
      </c>
      <c r="G342" s="31">
        <f t="shared" si="60"/>
        <v>361.44923294117655</v>
      </c>
      <c r="H342" s="31">
        <f t="shared" si="56"/>
        <v>0</v>
      </c>
      <c r="I342" s="34" t="b">
        <f t="shared" si="61"/>
        <v>0</v>
      </c>
    </row>
    <row r="343" spans="2:9" x14ac:dyDescent="0.4">
      <c r="B343">
        <v>301</v>
      </c>
      <c r="C343">
        <f t="shared" si="57"/>
        <v>87960</v>
      </c>
      <c r="D343" s="32">
        <f t="shared" si="58"/>
        <v>9.9815566139999998E-6</v>
      </c>
      <c r="E343" s="31">
        <f t="shared" si="59"/>
        <v>780.53881231815194</v>
      </c>
      <c r="F343" s="1">
        <v>0.32</v>
      </c>
      <c r="G343" s="31">
        <f t="shared" si="60"/>
        <v>362.81138125683918</v>
      </c>
      <c r="H343" s="31">
        <f t="shared" si="56"/>
        <v>0</v>
      </c>
      <c r="I343" s="34" t="b">
        <f t="shared" si="61"/>
        <v>0</v>
      </c>
    </row>
    <row r="344" spans="2:9" x14ac:dyDescent="0.4">
      <c r="B344">
        <v>302</v>
      </c>
      <c r="C344">
        <f t="shared" si="57"/>
        <v>87920</v>
      </c>
      <c r="D344" s="32">
        <f t="shared" si="58"/>
        <v>9.9880576559999998E-6</v>
      </c>
      <c r="E344" s="31">
        <f t="shared" si="59"/>
        <v>779.84460227123202</v>
      </c>
      <c r="F344" s="1">
        <v>0.32</v>
      </c>
      <c r="G344" s="31">
        <f t="shared" si="60"/>
        <v>364.17398266261273</v>
      </c>
      <c r="H344" s="31">
        <f t="shared" si="56"/>
        <v>0</v>
      </c>
      <c r="I344" s="34" t="b">
        <f t="shared" si="61"/>
        <v>0</v>
      </c>
    </row>
    <row r="345" spans="2:9" x14ac:dyDescent="0.4">
      <c r="B345">
        <v>303</v>
      </c>
      <c r="C345">
        <f t="shared" si="57"/>
        <v>87880</v>
      </c>
      <c r="D345" s="32">
        <f t="shared" si="58"/>
        <v>9.9945631260000011E-6</v>
      </c>
      <c r="E345" s="31">
        <f t="shared" si="59"/>
        <v>779.14854746071194</v>
      </c>
      <c r="F345" s="1">
        <v>0.32</v>
      </c>
      <c r="G345" s="31">
        <f t="shared" si="60"/>
        <v>365.5370363619781</v>
      </c>
      <c r="H345" s="31">
        <f t="shared" si="56"/>
        <v>0</v>
      </c>
      <c r="I345" s="34" t="b">
        <f t="shared" si="61"/>
        <v>0</v>
      </c>
    </row>
    <row r="346" spans="2:9" x14ac:dyDescent="0.4">
      <c r="B346">
        <v>304</v>
      </c>
      <c r="C346">
        <f t="shared" si="57"/>
        <v>87840</v>
      </c>
      <c r="D346" s="32">
        <f t="shared" si="58"/>
        <v>1.0001073024E-5</v>
      </c>
      <c r="E346" s="31">
        <f t="shared" si="59"/>
        <v>778.4506256261119</v>
      </c>
      <c r="F346" s="1">
        <v>0.32</v>
      </c>
      <c r="G346" s="31">
        <f t="shared" si="60"/>
        <v>366.90054155529037</v>
      </c>
      <c r="H346" s="31">
        <f t="shared" si="56"/>
        <v>0</v>
      </c>
      <c r="I346" s="34" t="b">
        <f t="shared" si="61"/>
        <v>0</v>
      </c>
    </row>
    <row r="347" spans="2:9" x14ac:dyDescent="0.4">
      <c r="B347">
        <v>305</v>
      </c>
      <c r="C347">
        <f t="shared" si="57"/>
        <v>87800</v>
      </c>
      <c r="D347" s="32">
        <f t="shared" si="58"/>
        <v>1.0007587350000001E-5</v>
      </c>
      <c r="E347" s="31">
        <f t="shared" si="59"/>
        <v>777.75081464499999</v>
      </c>
      <c r="F347" s="1">
        <v>0.32</v>
      </c>
      <c r="G347" s="31">
        <f t="shared" si="60"/>
        <v>368.26449743977946</v>
      </c>
      <c r="H347" s="31">
        <f t="shared" si="56"/>
        <v>0</v>
      </c>
      <c r="I347" s="34" t="b">
        <f t="shared" si="61"/>
        <v>0</v>
      </c>
    </row>
    <row r="348" spans="2:9" x14ac:dyDescent="0.4">
      <c r="B348">
        <v>306</v>
      </c>
      <c r="C348">
        <f t="shared" si="57"/>
        <v>87760</v>
      </c>
      <c r="D348" s="32">
        <f t="shared" si="58"/>
        <v>1.0014106104000001E-5</v>
      </c>
      <c r="E348" s="31">
        <f t="shared" si="59"/>
        <v>777.04909253299195</v>
      </c>
      <c r="F348" s="1">
        <v>0.32</v>
      </c>
      <c r="G348" s="31">
        <f t="shared" si="60"/>
        <v>369.62890320954921</v>
      </c>
      <c r="H348" s="31">
        <f t="shared" si="56"/>
        <v>0</v>
      </c>
      <c r="I348" s="34" t="b">
        <f t="shared" si="61"/>
        <v>0</v>
      </c>
    </row>
    <row r="349" spans="2:9" x14ac:dyDescent="0.4">
      <c r="B349">
        <v>307</v>
      </c>
      <c r="C349">
        <f t="shared" si="57"/>
        <v>87720</v>
      </c>
      <c r="D349" s="32">
        <f t="shared" si="58"/>
        <v>1.0020629286E-5</v>
      </c>
      <c r="E349" s="31">
        <f t="shared" si="59"/>
        <v>776.34543744375196</v>
      </c>
      <c r="F349" s="1">
        <v>0.32</v>
      </c>
      <c r="G349" s="31">
        <f t="shared" si="60"/>
        <v>370.99375805557804</v>
      </c>
      <c r="H349" s="31">
        <f t="shared" si="56"/>
        <v>0</v>
      </c>
      <c r="I349" s="34" t="b">
        <f t="shared" si="61"/>
        <v>0</v>
      </c>
    </row>
    <row r="350" spans="2:9" x14ac:dyDescent="0.4">
      <c r="B350">
        <v>308</v>
      </c>
      <c r="C350">
        <f t="shared" si="57"/>
        <v>87680</v>
      </c>
      <c r="D350" s="32">
        <f t="shared" si="58"/>
        <v>1.0027156896000001E-5</v>
      </c>
      <c r="E350" s="31">
        <f t="shared" si="59"/>
        <v>775.63982766899198</v>
      </c>
      <c r="F350" s="1">
        <v>0.32</v>
      </c>
      <c r="G350" s="31">
        <f t="shared" si="60"/>
        <v>372.35906116571863</v>
      </c>
      <c r="H350" s="31">
        <f t="shared" si="56"/>
        <v>0</v>
      </c>
      <c r="I350" s="34" t="b">
        <f t="shared" si="61"/>
        <v>0</v>
      </c>
    </row>
    <row r="351" spans="2:9" x14ac:dyDescent="0.4">
      <c r="B351">
        <v>309</v>
      </c>
      <c r="C351">
        <f t="shared" si="57"/>
        <v>87640</v>
      </c>
      <c r="D351" s="32">
        <f t="shared" si="58"/>
        <v>1.0033688934000001E-5</v>
      </c>
      <c r="E351" s="31">
        <f t="shared" si="59"/>
        <v>774.93224163847196</v>
      </c>
      <c r="F351" s="1">
        <v>0.32</v>
      </c>
      <c r="G351" s="31">
        <f t="shared" si="60"/>
        <v>373.7248117246981</v>
      </c>
      <c r="H351" s="31">
        <f t="shared" si="56"/>
        <v>0</v>
      </c>
      <c r="I351" s="34" t="b">
        <f t="shared" si="61"/>
        <v>0</v>
      </c>
    </row>
    <row r="352" spans="2:9" x14ac:dyDescent="0.4">
      <c r="B352">
        <v>310</v>
      </c>
      <c r="C352">
        <f t="shared" si="57"/>
        <v>87600</v>
      </c>
      <c r="D352" s="32">
        <f t="shared" si="58"/>
        <v>1.0040225400000001E-5</v>
      </c>
      <c r="E352" s="31">
        <f t="shared" si="59"/>
        <v>774.22265792000007</v>
      </c>
      <c r="F352" s="1">
        <v>0.32</v>
      </c>
      <c r="G352" s="31">
        <f t="shared" si="60"/>
        <v>375.09100891411771</v>
      </c>
      <c r="H352" s="31">
        <f t="shared" si="56"/>
        <v>0</v>
      </c>
      <c r="I352" s="34" t="b">
        <f t="shared" si="61"/>
        <v>0</v>
      </c>
    </row>
    <row r="353" spans="2:9" x14ac:dyDescent="0.4">
      <c r="B353">
        <v>311</v>
      </c>
      <c r="C353">
        <f t="shared" si="57"/>
        <v>87560</v>
      </c>
      <c r="D353" s="32">
        <f t="shared" si="58"/>
        <v>1.0046766294E-5</v>
      </c>
      <c r="E353" s="31">
        <f t="shared" si="59"/>
        <v>773.51105521943191</v>
      </c>
      <c r="F353" s="1">
        <v>0.32</v>
      </c>
      <c r="G353" s="31">
        <f t="shared" si="60"/>
        <v>376.45765191245334</v>
      </c>
      <c r="H353" s="31">
        <f t="shared" si="56"/>
        <v>0</v>
      </c>
      <c r="I353" s="34" t="b">
        <f t="shared" si="61"/>
        <v>0</v>
      </c>
    </row>
    <row r="354" spans="2:9" x14ac:dyDescent="0.4">
      <c r="B354">
        <v>312</v>
      </c>
      <c r="C354">
        <f t="shared" si="57"/>
        <v>87520</v>
      </c>
      <c r="D354" s="32">
        <f t="shared" si="58"/>
        <v>1.0053311616000001E-5</v>
      </c>
      <c r="E354" s="31">
        <f t="shared" si="59"/>
        <v>772.79741238067197</v>
      </c>
      <c r="F354" s="1">
        <v>0.32</v>
      </c>
      <c r="G354" s="31">
        <f t="shared" si="60"/>
        <v>377.82473989505519</v>
      </c>
      <c r="H354" s="31">
        <f t="shared" si="56"/>
        <v>0</v>
      </c>
      <c r="I354" s="34" t="b">
        <f t="shared" si="61"/>
        <v>0</v>
      </c>
    </row>
    <row r="355" spans="2:9" x14ac:dyDescent="0.4">
      <c r="B355">
        <v>313</v>
      </c>
      <c r="C355">
        <f t="shared" si="57"/>
        <v>87480</v>
      </c>
      <c r="D355" s="32">
        <f t="shared" si="58"/>
        <v>1.0059861366000001E-5</v>
      </c>
      <c r="E355" s="31">
        <f t="shared" si="59"/>
        <v>772.08170838567196</v>
      </c>
      <c r="F355" s="1">
        <v>0.32</v>
      </c>
      <c r="G355" s="31">
        <f t="shared" si="60"/>
        <v>379.19227203414744</v>
      </c>
      <c r="H355" s="31">
        <f t="shared" si="56"/>
        <v>0</v>
      </c>
      <c r="I355" s="34" t="b">
        <f t="shared" si="61"/>
        <v>0</v>
      </c>
    </row>
    <row r="356" spans="2:9" x14ac:dyDescent="0.4">
      <c r="B356">
        <v>314</v>
      </c>
      <c r="C356">
        <f t="shared" si="57"/>
        <v>87440</v>
      </c>
      <c r="D356" s="32">
        <f t="shared" si="58"/>
        <v>1.0066415544E-5</v>
      </c>
      <c r="E356" s="31">
        <f t="shared" si="59"/>
        <v>771.36392235443191</v>
      </c>
      <c r="F356" s="1">
        <v>0.32</v>
      </c>
      <c r="G356" s="31">
        <f t="shared" si="60"/>
        <v>380.5602474988292</v>
      </c>
      <c r="H356" s="31">
        <f t="shared" si="56"/>
        <v>0</v>
      </c>
      <c r="I356" s="34" t="b">
        <f t="shared" si="61"/>
        <v>0</v>
      </c>
    </row>
    <row r="357" spans="2:9" x14ac:dyDescent="0.4">
      <c r="B357">
        <v>315</v>
      </c>
      <c r="C357">
        <f t="shared" si="57"/>
        <v>87400</v>
      </c>
      <c r="D357" s="32">
        <f t="shared" si="58"/>
        <v>1.007297415E-5</v>
      </c>
      <c r="E357" s="31">
        <f t="shared" si="59"/>
        <v>770.64403354500007</v>
      </c>
      <c r="F357" s="1">
        <v>0.32</v>
      </c>
      <c r="G357" s="31">
        <f t="shared" si="60"/>
        <v>381.9286654550736</v>
      </c>
      <c r="H357" s="31">
        <f t="shared" si="56"/>
        <v>0</v>
      </c>
      <c r="I357" s="34" t="b">
        <f t="shared" si="61"/>
        <v>0</v>
      </c>
    </row>
    <row r="358" spans="2:9" x14ac:dyDescent="0.4">
      <c r="B358">
        <v>316</v>
      </c>
      <c r="C358">
        <f t="shared" si="57"/>
        <v>87360</v>
      </c>
      <c r="D358" s="32">
        <f t="shared" si="58"/>
        <v>1.0079537184E-5</v>
      </c>
      <c r="E358" s="31">
        <f t="shared" si="59"/>
        <v>769.92202135347191</v>
      </c>
      <c r="F358" s="1">
        <v>0.32</v>
      </c>
      <c r="G358" s="31">
        <f t="shared" si="60"/>
        <v>383.29752506572805</v>
      </c>
      <c r="H358" s="31">
        <f t="shared" si="56"/>
        <v>0</v>
      </c>
      <c r="I358" s="34" t="b">
        <f t="shared" si="61"/>
        <v>0</v>
      </c>
    </row>
    <row r="359" spans="2:9" x14ac:dyDescent="0.4">
      <c r="B359">
        <v>317</v>
      </c>
      <c r="C359">
        <f t="shared" si="57"/>
        <v>87320</v>
      </c>
      <c r="D359" s="32">
        <f t="shared" si="58"/>
        <v>1.0086104646E-5</v>
      </c>
      <c r="E359" s="31">
        <f t="shared" si="59"/>
        <v>769.197865313992</v>
      </c>
      <c r="F359" s="1">
        <v>0.32</v>
      </c>
      <c r="G359" s="31">
        <f t="shared" si="60"/>
        <v>384.6668254905145</v>
      </c>
      <c r="H359" s="31">
        <f t="shared" si="56"/>
        <v>0</v>
      </c>
      <c r="I359" s="34" t="b">
        <f t="shared" si="61"/>
        <v>0</v>
      </c>
    </row>
    <row r="360" spans="2:9" x14ac:dyDescent="0.4">
      <c r="B360">
        <v>318</v>
      </c>
      <c r="C360">
        <f t="shared" si="57"/>
        <v>87280</v>
      </c>
      <c r="D360" s="32">
        <f t="shared" si="58"/>
        <v>1.0092676536E-5</v>
      </c>
      <c r="E360" s="31">
        <f t="shared" si="59"/>
        <v>768.47154509875202</v>
      </c>
      <c r="F360" s="1">
        <v>0.32</v>
      </c>
      <c r="G360" s="31">
        <f t="shared" si="60"/>
        <v>386.03656588602917</v>
      </c>
      <c r="H360" s="31">
        <f t="shared" si="56"/>
        <v>0</v>
      </c>
      <c r="I360" s="34" t="b">
        <f t="shared" si="61"/>
        <v>0</v>
      </c>
    </row>
    <row r="361" spans="2:9" x14ac:dyDescent="0.4">
      <c r="B361">
        <v>319</v>
      </c>
      <c r="C361">
        <f t="shared" si="57"/>
        <v>87240</v>
      </c>
      <c r="D361" s="32">
        <f t="shared" si="58"/>
        <v>1.0099252854E-5</v>
      </c>
      <c r="E361" s="31">
        <f t="shared" si="59"/>
        <v>767.74304051799197</v>
      </c>
      <c r="F361" s="1">
        <v>0.32</v>
      </c>
      <c r="G361" s="31">
        <f t="shared" si="60"/>
        <v>387.40674540574275</v>
      </c>
      <c r="H361" s="31">
        <f t="shared" si="56"/>
        <v>0</v>
      </c>
      <c r="I361" s="34" t="b">
        <f t="shared" si="61"/>
        <v>0</v>
      </c>
    </row>
    <row r="362" spans="2:9" x14ac:dyDescent="0.4">
      <c r="B362">
        <v>320</v>
      </c>
      <c r="C362">
        <f t="shared" si="57"/>
        <v>87200</v>
      </c>
      <c r="D362" s="32">
        <f t="shared" si="58"/>
        <v>1.0105833600000001E-5</v>
      </c>
      <c r="E362" s="31">
        <f t="shared" si="59"/>
        <v>767.01233151999998</v>
      </c>
      <c r="F362" s="1">
        <v>0.32</v>
      </c>
      <c r="G362" s="31">
        <f t="shared" si="60"/>
        <v>388.77736320000008</v>
      </c>
      <c r="H362" s="31">
        <f t="shared" si="56"/>
        <v>0</v>
      </c>
      <c r="I362" s="34" t="b">
        <f t="shared" si="61"/>
        <v>0</v>
      </c>
    </row>
    <row r="363" spans="2:9" x14ac:dyDescent="0.4">
      <c r="B363">
        <v>321</v>
      </c>
      <c r="C363">
        <f t="shared" si="57"/>
        <v>87160</v>
      </c>
      <c r="D363" s="32">
        <f t="shared" si="58"/>
        <v>1.0112418773999999E-5</v>
      </c>
      <c r="E363" s="31">
        <f t="shared" si="59"/>
        <v>766.27939819111202</v>
      </c>
      <c r="F363" s="1">
        <v>0.32</v>
      </c>
      <c r="G363" s="31">
        <f t="shared" si="60"/>
        <v>390.14841841602032</v>
      </c>
      <c r="H363" s="31">
        <f t="shared" si="56"/>
        <v>0</v>
      </c>
      <c r="I363" s="34" t="b">
        <f t="shared" si="61"/>
        <v>0</v>
      </c>
    </row>
    <row r="364" spans="2:9" x14ac:dyDescent="0.4">
      <c r="B364">
        <v>322</v>
      </c>
      <c r="C364">
        <f t="shared" si="57"/>
        <v>87120</v>
      </c>
      <c r="D364" s="32">
        <f t="shared" si="58"/>
        <v>1.0119008376000002E-5</v>
      </c>
      <c r="E364" s="31">
        <f t="shared" si="59"/>
        <v>765.54422075571199</v>
      </c>
      <c r="F364" s="1">
        <v>0.32</v>
      </c>
      <c r="G364" s="31">
        <f t="shared" si="60"/>
        <v>391.5199101978975</v>
      </c>
      <c r="H364" s="31">
        <f t="shared" si="56"/>
        <v>0</v>
      </c>
      <c r="I364" s="34" t="b">
        <f t="shared" si="61"/>
        <v>0</v>
      </c>
    </row>
    <row r="365" spans="2:9" x14ac:dyDescent="0.4">
      <c r="B365">
        <v>323</v>
      </c>
      <c r="C365">
        <f t="shared" si="57"/>
        <v>87080</v>
      </c>
      <c r="D365" s="32">
        <f t="shared" si="58"/>
        <v>1.0125602406000001E-5</v>
      </c>
      <c r="E365" s="31">
        <f t="shared" si="59"/>
        <v>764.80677957623197</v>
      </c>
      <c r="F365" s="1">
        <v>0.32</v>
      </c>
      <c r="G365" s="31">
        <f t="shared" si="60"/>
        <v>392.89183768659927</v>
      </c>
      <c r="H365" s="31">
        <f t="shared" si="56"/>
        <v>0</v>
      </c>
      <c r="I365" s="34" t="b">
        <f t="shared" si="61"/>
        <v>0</v>
      </c>
    </row>
    <row r="366" spans="2:9" x14ac:dyDescent="0.4">
      <c r="B366">
        <v>324</v>
      </c>
      <c r="C366">
        <f t="shared" si="57"/>
        <v>87040</v>
      </c>
      <c r="D366" s="32">
        <f t="shared" si="58"/>
        <v>1.0132200864000001E-5</v>
      </c>
      <c r="E366" s="31">
        <f t="shared" si="59"/>
        <v>764.06705515315195</v>
      </c>
      <c r="F366" s="1">
        <v>0.32</v>
      </c>
      <c r="G366" s="31">
        <f t="shared" si="60"/>
        <v>394.26420001996809</v>
      </c>
      <c r="H366" s="31">
        <f t="shared" si="56"/>
        <v>0</v>
      </c>
      <c r="I366" s="34" t="b">
        <f t="shared" si="61"/>
        <v>0</v>
      </c>
    </row>
    <row r="367" spans="2:9" x14ac:dyDescent="0.4">
      <c r="B367">
        <v>325</v>
      </c>
      <c r="C367">
        <f t="shared" si="57"/>
        <v>87000</v>
      </c>
      <c r="D367" s="32">
        <f t="shared" si="58"/>
        <v>1.013880375E-5</v>
      </c>
      <c r="E367" s="31">
        <f t="shared" si="59"/>
        <v>763.32502812500002</v>
      </c>
      <c r="F367" s="1">
        <v>0.32</v>
      </c>
      <c r="G367" s="31">
        <f t="shared" si="60"/>
        <v>395.63699633272063</v>
      </c>
      <c r="H367" s="31">
        <f t="shared" si="56"/>
        <v>0</v>
      </c>
      <c r="I367" s="34" t="b">
        <f t="shared" si="61"/>
        <v>0</v>
      </c>
    </row>
    <row r="368" spans="2:9" x14ac:dyDescent="0.4">
      <c r="B368">
        <v>326</v>
      </c>
      <c r="C368">
        <f t="shared" si="57"/>
        <v>86960</v>
      </c>
      <c r="D368" s="32">
        <f t="shared" si="58"/>
        <v>1.0145411064E-5</v>
      </c>
      <c r="E368" s="31">
        <f t="shared" si="59"/>
        <v>762.58067926835201</v>
      </c>
      <c r="F368" s="1">
        <v>0.32</v>
      </c>
      <c r="G368" s="31">
        <f t="shared" si="60"/>
        <v>397.01022575644811</v>
      </c>
      <c r="H368" s="31">
        <f t="shared" ref="H368:H431" si="62">IF(G368&gt;E368,G368-E368,0)</f>
        <v>0</v>
      </c>
      <c r="I368" s="34" t="b">
        <f t="shared" si="61"/>
        <v>0</v>
      </c>
    </row>
    <row r="369" spans="2:9" x14ac:dyDescent="0.4">
      <c r="B369">
        <v>327</v>
      </c>
      <c r="C369">
        <f t="shared" si="57"/>
        <v>86920</v>
      </c>
      <c r="D369" s="32">
        <f t="shared" si="58"/>
        <v>1.0152022806E-5</v>
      </c>
      <c r="E369" s="31">
        <f t="shared" si="59"/>
        <v>761.83398949783202</v>
      </c>
      <c r="F369" s="1">
        <v>0.32</v>
      </c>
      <c r="G369" s="31">
        <f t="shared" si="60"/>
        <v>398.38388741961569</v>
      </c>
      <c r="H369" s="31">
        <f t="shared" si="62"/>
        <v>0</v>
      </c>
      <c r="I369" s="34" t="b">
        <f t="shared" si="61"/>
        <v>0</v>
      </c>
    </row>
    <row r="370" spans="2:9" x14ac:dyDescent="0.4">
      <c r="B370">
        <v>328</v>
      </c>
      <c r="C370">
        <f t="shared" si="57"/>
        <v>86880</v>
      </c>
      <c r="D370" s="32">
        <f t="shared" si="58"/>
        <v>1.0158638976000002E-5</v>
      </c>
      <c r="E370" s="31">
        <f t="shared" si="59"/>
        <v>761.08493986611199</v>
      </c>
      <c r="F370" s="1">
        <v>0.32</v>
      </c>
      <c r="G370" s="31">
        <f t="shared" si="60"/>
        <v>399.7579804475634</v>
      </c>
      <c r="H370" s="31">
        <f t="shared" si="62"/>
        <v>0</v>
      </c>
      <c r="I370" s="34" t="b">
        <f t="shared" si="61"/>
        <v>0</v>
      </c>
    </row>
    <row r="371" spans="2:9" x14ac:dyDescent="0.4">
      <c r="B371">
        <v>329</v>
      </c>
      <c r="C371">
        <f t="shared" si="57"/>
        <v>86840</v>
      </c>
      <c r="D371" s="32">
        <f t="shared" si="58"/>
        <v>1.0165259574E-5</v>
      </c>
      <c r="E371" s="31">
        <f t="shared" si="59"/>
        <v>760.333511563912</v>
      </c>
      <c r="F371" s="1">
        <v>0.32</v>
      </c>
      <c r="G371" s="31">
        <f t="shared" si="60"/>
        <v>401.13250396250504</v>
      </c>
      <c r="H371" s="31">
        <f t="shared" si="62"/>
        <v>0</v>
      </c>
      <c r="I371" s="34" t="b">
        <f t="shared" si="61"/>
        <v>0</v>
      </c>
    </row>
    <row r="372" spans="2:9" x14ac:dyDescent="0.4">
      <c r="B372">
        <v>330</v>
      </c>
      <c r="C372">
        <f t="shared" si="57"/>
        <v>86800</v>
      </c>
      <c r="D372" s="32">
        <f t="shared" si="58"/>
        <v>1.0171884599999999E-5</v>
      </c>
      <c r="E372" s="31">
        <f t="shared" si="59"/>
        <v>759.57968592000009</v>
      </c>
      <c r="F372" s="1">
        <v>0.32</v>
      </c>
      <c r="G372" s="31">
        <f t="shared" si="60"/>
        <v>402.50745708352946</v>
      </c>
      <c r="H372" s="31">
        <f t="shared" si="62"/>
        <v>0</v>
      </c>
      <c r="I372" s="34" t="b">
        <f t="shared" si="61"/>
        <v>0</v>
      </c>
    </row>
    <row r="373" spans="2:9" x14ac:dyDescent="0.4">
      <c r="B373">
        <v>331</v>
      </c>
      <c r="C373">
        <f t="shared" si="57"/>
        <v>86760</v>
      </c>
      <c r="D373" s="32">
        <f t="shared" si="58"/>
        <v>1.0178514054E-5</v>
      </c>
      <c r="E373" s="31">
        <f t="shared" si="59"/>
        <v>758.82344440119209</v>
      </c>
      <c r="F373" s="1">
        <v>0.32</v>
      </c>
      <c r="G373" s="31">
        <f t="shared" si="60"/>
        <v>403.88283892659916</v>
      </c>
      <c r="H373" s="31">
        <f t="shared" si="62"/>
        <v>0</v>
      </c>
      <c r="I373" s="34" t="b">
        <f t="shared" si="61"/>
        <v>0</v>
      </c>
    </row>
    <row r="374" spans="2:9" x14ac:dyDescent="0.4">
      <c r="B374">
        <v>332</v>
      </c>
      <c r="C374">
        <f t="shared" si="57"/>
        <v>86720</v>
      </c>
      <c r="D374" s="32">
        <f t="shared" si="58"/>
        <v>1.0185147936E-5</v>
      </c>
      <c r="E374" s="31">
        <f t="shared" si="59"/>
        <v>758.06476861235194</v>
      </c>
      <c r="F374" s="1">
        <v>0.32</v>
      </c>
      <c r="G374" s="31">
        <f t="shared" si="60"/>
        <v>405.25864860455158</v>
      </c>
      <c r="H374" s="31">
        <f t="shared" si="62"/>
        <v>0</v>
      </c>
      <c r="I374" s="34" t="b">
        <f t="shared" si="61"/>
        <v>0</v>
      </c>
    </row>
    <row r="375" spans="2:9" x14ac:dyDescent="0.4">
      <c r="B375">
        <v>333</v>
      </c>
      <c r="C375">
        <f t="shared" si="57"/>
        <v>86680</v>
      </c>
      <c r="D375" s="32">
        <f t="shared" si="58"/>
        <v>1.0191786245999999E-5</v>
      </c>
      <c r="E375" s="31">
        <f t="shared" si="59"/>
        <v>757.3036402963919</v>
      </c>
      <c r="F375" s="1">
        <v>0.32</v>
      </c>
      <c r="G375" s="31">
        <f t="shared" si="60"/>
        <v>406.63488522709798</v>
      </c>
      <c r="H375" s="31">
        <f t="shared" si="62"/>
        <v>0</v>
      </c>
      <c r="I375" s="34" t="b">
        <f t="shared" si="61"/>
        <v>0</v>
      </c>
    </row>
    <row r="376" spans="2:9" x14ac:dyDescent="0.4">
      <c r="B376">
        <v>334</v>
      </c>
      <c r="C376">
        <f t="shared" si="57"/>
        <v>86640</v>
      </c>
      <c r="D376" s="32">
        <f t="shared" si="58"/>
        <v>1.0198428984000001E-5</v>
      </c>
      <c r="E376" s="31">
        <f t="shared" si="59"/>
        <v>756.54004133427202</v>
      </c>
      <c r="F376" s="1">
        <v>0.32</v>
      </c>
      <c r="G376" s="31">
        <f t="shared" si="60"/>
        <v>408.01154790082461</v>
      </c>
      <c r="H376" s="31">
        <f t="shared" si="62"/>
        <v>0</v>
      </c>
      <c r="I376" s="34" t="b">
        <f t="shared" si="61"/>
        <v>0</v>
      </c>
    </row>
    <row r="377" spans="2:9" x14ac:dyDescent="0.4">
      <c r="B377">
        <v>335</v>
      </c>
      <c r="C377">
        <f t="shared" si="57"/>
        <v>86600</v>
      </c>
      <c r="D377" s="32">
        <f t="shared" si="58"/>
        <v>1.0205076150000002E-5</v>
      </c>
      <c r="E377" s="31">
        <f t="shared" si="59"/>
        <v>755.77395374499997</v>
      </c>
      <c r="F377" s="1">
        <v>0.32</v>
      </c>
      <c r="G377" s="31">
        <f t="shared" si="60"/>
        <v>409.38863572919126</v>
      </c>
      <c r="H377" s="31">
        <f t="shared" si="62"/>
        <v>0</v>
      </c>
      <c r="I377" s="34" t="b">
        <f t="shared" si="61"/>
        <v>0</v>
      </c>
    </row>
    <row r="378" spans="2:9" x14ac:dyDescent="0.4">
      <c r="B378">
        <v>336</v>
      </c>
      <c r="C378">
        <f t="shared" si="57"/>
        <v>86560</v>
      </c>
      <c r="D378" s="32">
        <f t="shared" si="58"/>
        <v>1.0211727744E-5</v>
      </c>
      <c r="E378" s="31">
        <f t="shared" si="59"/>
        <v>755.0053596856319</v>
      </c>
      <c r="F378" s="1">
        <v>0.32</v>
      </c>
      <c r="G378" s="31">
        <f t="shared" si="60"/>
        <v>410.76614781253272</v>
      </c>
      <c r="H378" s="31">
        <f t="shared" si="62"/>
        <v>0</v>
      </c>
      <c r="I378" s="34" t="b">
        <f t="shared" si="61"/>
        <v>0</v>
      </c>
    </row>
    <row r="379" spans="2:9" x14ac:dyDescent="0.4">
      <c r="B379">
        <v>337</v>
      </c>
      <c r="C379">
        <f t="shared" si="57"/>
        <v>86520</v>
      </c>
      <c r="D379" s="32">
        <f t="shared" si="58"/>
        <v>1.0218383766000001E-5</v>
      </c>
      <c r="E379" s="31">
        <f t="shared" si="59"/>
        <v>754.23424145127194</v>
      </c>
      <c r="F379" s="1">
        <v>0.32</v>
      </c>
      <c r="G379" s="31">
        <f t="shared" si="60"/>
        <v>412.144083248058</v>
      </c>
      <c r="H379" s="31">
        <f t="shared" si="62"/>
        <v>0</v>
      </c>
      <c r="I379" s="34" t="b">
        <f t="shared" si="61"/>
        <v>0</v>
      </c>
    </row>
    <row r="380" spans="2:9" x14ac:dyDescent="0.4">
      <c r="B380">
        <v>338</v>
      </c>
      <c r="C380">
        <f t="shared" si="57"/>
        <v>86480</v>
      </c>
      <c r="D380" s="32">
        <f t="shared" si="58"/>
        <v>1.0225044216E-5</v>
      </c>
      <c r="E380" s="31">
        <f t="shared" si="59"/>
        <v>753.46058147507199</v>
      </c>
      <c r="F380" s="1">
        <v>0.32</v>
      </c>
      <c r="G380" s="31">
        <f t="shared" si="60"/>
        <v>413.52244112985034</v>
      </c>
      <c r="H380" s="31">
        <f t="shared" si="62"/>
        <v>0</v>
      </c>
      <c r="I380" s="34" t="b">
        <f t="shared" si="61"/>
        <v>0</v>
      </c>
    </row>
    <row r="381" spans="2:9" x14ac:dyDescent="0.4">
      <c r="B381">
        <v>339</v>
      </c>
      <c r="C381">
        <f t="shared" si="57"/>
        <v>86440</v>
      </c>
      <c r="D381" s="32">
        <f t="shared" si="58"/>
        <v>1.0231709094E-5</v>
      </c>
      <c r="E381" s="31">
        <f t="shared" si="59"/>
        <v>752.68436232823206</v>
      </c>
      <c r="F381" s="1">
        <v>0.32</v>
      </c>
      <c r="G381" s="31">
        <f t="shared" si="60"/>
        <v>414.90122054886746</v>
      </c>
      <c r="H381" s="31">
        <f t="shared" si="62"/>
        <v>0</v>
      </c>
      <c r="I381" s="34" t="b">
        <f t="shared" si="61"/>
        <v>0</v>
      </c>
    </row>
    <row r="382" spans="2:9" x14ac:dyDescent="0.4">
      <c r="B382">
        <v>340</v>
      </c>
      <c r="C382">
        <f t="shared" si="57"/>
        <v>86400</v>
      </c>
      <c r="D382" s="32">
        <f t="shared" si="58"/>
        <v>1.0238378400000001E-5</v>
      </c>
      <c r="E382" s="31">
        <f t="shared" si="59"/>
        <v>751.90556672000002</v>
      </c>
      <c r="F382" s="1">
        <v>0.32</v>
      </c>
      <c r="G382" s="31">
        <f t="shared" si="60"/>
        <v>416.28042059294125</v>
      </c>
      <c r="H382" s="31">
        <f t="shared" si="62"/>
        <v>0</v>
      </c>
      <c r="I382" s="34" t="b">
        <f t="shared" si="61"/>
        <v>0</v>
      </c>
    </row>
    <row r="383" spans="2:9" x14ac:dyDescent="0.4">
      <c r="B383">
        <v>341</v>
      </c>
      <c r="C383">
        <f t="shared" ref="C383:C446" si="63">(-4*10^7*B383+1*10^11)*10^-6</f>
        <v>86360</v>
      </c>
      <c r="D383" s="32">
        <f t="shared" ref="D383:D446" si="64">(1.23*10^-6*B383^2+2.87*10^-3*B383+4.57)*1.8*10^-6</f>
        <v>1.0245052133999999E-5</v>
      </c>
      <c r="E383" s="31">
        <f t="shared" ref="E383:E446" si="65">(0.005752*B383^4-10.67*B383^3+5597*B383^2-1.79*10^6*B383+1.056*10^9)*10^-6</f>
        <v>751.12417749767201</v>
      </c>
      <c r="F383" s="1">
        <v>0.32</v>
      </c>
      <c r="G383" s="31">
        <f t="shared" ref="G383:G446" si="66">C383*D383*(B383-$B$62)/(1-F383)</f>
        <v>417.66004034677798</v>
      </c>
      <c r="H383" s="31">
        <f t="shared" si="62"/>
        <v>0</v>
      </c>
      <c r="I383" s="34" t="b">
        <f t="shared" ref="I383:I446" si="67">IF(H383&gt;0,B383)</f>
        <v>0</v>
      </c>
    </row>
    <row r="384" spans="2:9" x14ac:dyDescent="0.4">
      <c r="B384">
        <v>342</v>
      </c>
      <c r="C384">
        <f t="shared" si="63"/>
        <v>86320</v>
      </c>
      <c r="D384" s="32">
        <f t="shared" si="64"/>
        <v>1.0251730295999999E-5</v>
      </c>
      <c r="E384" s="31">
        <f t="shared" si="65"/>
        <v>750.340177646592</v>
      </c>
      <c r="F384" s="1">
        <v>0.32</v>
      </c>
      <c r="G384" s="31">
        <f t="shared" si="66"/>
        <v>419.04007889195856</v>
      </c>
      <c r="H384" s="31">
        <f t="shared" si="62"/>
        <v>0</v>
      </c>
      <c r="I384" s="34" t="b">
        <f t="shared" si="67"/>
        <v>0</v>
      </c>
    </row>
    <row r="385" spans="2:9" x14ac:dyDescent="0.4">
      <c r="B385">
        <v>343</v>
      </c>
      <c r="C385">
        <f t="shared" si="63"/>
        <v>86280</v>
      </c>
      <c r="D385" s="32">
        <f t="shared" si="64"/>
        <v>1.0258412885999999E-5</v>
      </c>
      <c r="E385" s="31">
        <f t="shared" si="65"/>
        <v>749.55355029015209</v>
      </c>
      <c r="F385" s="1">
        <v>0.32</v>
      </c>
      <c r="G385" s="31">
        <f t="shared" si="66"/>
        <v>420.42053530693795</v>
      </c>
      <c r="H385" s="31">
        <f t="shared" si="62"/>
        <v>0</v>
      </c>
      <c r="I385" s="34" t="b">
        <f t="shared" si="67"/>
        <v>0</v>
      </c>
    </row>
    <row r="386" spans="2:9" x14ac:dyDescent="0.4">
      <c r="B386">
        <v>344</v>
      </c>
      <c r="C386">
        <f t="shared" si="63"/>
        <v>86240</v>
      </c>
      <c r="D386" s="32">
        <f t="shared" si="64"/>
        <v>1.0265099904000001E-5</v>
      </c>
      <c r="E386" s="31">
        <f t="shared" si="65"/>
        <v>748.76427868979204</v>
      </c>
      <c r="F386" s="1">
        <v>0.32</v>
      </c>
      <c r="G386" s="31">
        <f t="shared" si="66"/>
        <v>421.80140866704573</v>
      </c>
      <c r="H386" s="31">
        <f t="shared" si="62"/>
        <v>0</v>
      </c>
      <c r="I386" s="34" t="b">
        <f t="shared" si="67"/>
        <v>0</v>
      </c>
    </row>
    <row r="387" spans="2:9" x14ac:dyDescent="0.4">
      <c r="B387">
        <v>345</v>
      </c>
      <c r="C387">
        <f t="shared" si="63"/>
        <v>86200</v>
      </c>
      <c r="D387" s="32">
        <f t="shared" si="64"/>
        <v>1.027179135E-5</v>
      </c>
      <c r="E387" s="31">
        <f t="shared" si="65"/>
        <v>747.97234624499993</v>
      </c>
      <c r="F387" s="1">
        <v>0.32</v>
      </c>
      <c r="G387" s="31">
        <f t="shared" si="66"/>
        <v>423.18269804448533</v>
      </c>
      <c r="H387" s="31">
        <f t="shared" si="62"/>
        <v>0</v>
      </c>
      <c r="I387" s="34" t="b">
        <f t="shared" si="67"/>
        <v>0</v>
      </c>
    </row>
    <row r="388" spans="2:9" x14ac:dyDescent="0.4">
      <c r="B388">
        <v>346</v>
      </c>
      <c r="C388">
        <f t="shared" si="63"/>
        <v>86160</v>
      </c>
      <c r="D388" s="32">
        <f t="shared" si="64"/>
        <v>1.0278487224E-5</v>
      </c>
      <c r="E388" s="31">
        <f t="shared" si="65"/>
        <v>747.17773649331195</v>
      </c>
      <c r="F388" s="1">
        <v>0.32</v>
      </c>
      <c r="G388" s="31">
        <f t="shared" si="66"/>
        <v>424.56440250833515</v>
      </c>
      <c r="H388" s="31">
        <f t="shared" si="62"/>
        <v>0</v>
      </c>
      <c r="I388" s="34" t="b">
        <f t="shared" si="67"/>
        <v>0</v>
      </c>
    </row>
    <row r="389" spans="2:9" x14ac:dyDescent="0.4">
      <c r="B389">
        <v>347</v>
      </c>
      <c r="C389">
        <f t="shared" si="63"/>
        <v>86120</v>
      </c>
      <c r="D389" s="32">
        <f t="shared" si="64"/>
        <v>1.0285187526000002E-5</v>
      </c>
      <c r="E389" s="31">
        <f t="shared" si="65"/>
        <v>746.38043311031197</v>
      </c>
      <c r="F389" s="1">
        <v>0.32</v>
      </c>
      <c r="G389" s="31">
        <f t="shared" si="66"/>
        <v>425.94652112454753</v>
      </c>
      <c r="H389" s="31">
        <f t="shared" si="62"/>
        <v>0</v>
      </c>
      <c r="I389" s="34" t="b">
        <f t="shared" si="67"/>
        <v>0</v>
      </c>
    </row>
    <row r="390" spans="2:9" x14ac:dyDescent="0.4">
      <c r="B390">
        <v>348</v>
      </c>
      <c r="C390">
        <f t="shared" si="63"/>
        <v>86080</v>
      </c>
      <c r="D390" s="32">
        <f t="shared" si="64"/>
        <v>1.0291892256E-5</v>
      </c>
      <c r="E390" s="31">
        <f t="shared" si="65"/>
        <v>745.58041990963193</v>
      </c>
      <c r="F390" s="1">
        <v>0.32</v>
      </c>
      <c r="G390" s="31">
        <f t="shared" si="66"/>
        <v>427.32905295594918</v>
      </c>
      <c r="H390" s="31">
        <f t="shared" si="62"/>
        <v>0</v>
      </c>
      <c r="I390" s="34" t="b">
        <f t="shared" si="67"/>
        <v>0</v>
      </c>
    </row>
    <row r="391" spans="2:9" x14ac:dyDescent="0.4">
      <c r="B391">
        <v>349</v>
      </c>
      <c r="C391">
        <f t="shared" si="63"/>
        <v>86040</v>
      </c>
      <c r="D391" s="32">
        <f t="shared" si="64"/>
        <v>1.0298601414000002E-5</v>
      </c>
      <c r="E391" s="31">
        <f t="shared" si="65"/>
        <v>744.77768084295201</v>
      </c>
      <c r="F391" s="1">
        <v>0.32</v>
      </c>
      <c r="G391" s="31">
        <f t="shared" si="66"/>
        <v>428.71199706224172</v>
      </c>
      <c r="H391" s="31">
        <f t="shared" si="62"/>
        <v>0</v>
      </c>
      <c r="I391" s="34" t="b">
        <f t="shared" si="67"/>
        <v>0</v>
      </c>
    </row>
    <row r="392" spans="2:9" x14ac:dyDescent="0.4">
      <c r="B392">
        <v>350</v>
      </c>
      <c r="C392">
        <f t="shared" si="63"/>
        <v>86000</v>
      </c>
      <c r="D392" s="32">
        <f t="shared" si="64"/>
        <v>1.0305315E-5</v>
      </c>
      <c r="E392" s="31">
        <f t="shared" si="65"/>
        <v>743.97219999999993</v>
      </c>
      <c r="F392" s="1">
        <v>0.32</v>
      </c>
      <c r="G392" s="31">
        <f t="shared" si="66"/>
        <v>430.0953525000001</v>
      </c>
      <c r="H392" s="31">
        <f t="shared" si="62"/>
        <v>0</v>
      </c>
      <c r="I392" s="34" t="b">
        <f t="shared" si="67"/>
        <v>0</v>
      </c>
    </row>
    <row r="393" spans="2:9" x14ac:dyDescent="0.4">
      <c r="B393">
        <v>351</v>
      </c>
      <c r="C393">
        <f t="shared" si="63"/>
        <v>85960</v>
      </c>
      <c r="D393" s="32">
        <f t="shared" si="64"/>
        <v>1.0312033014000002E-5</v>
      </c>
      <c r="E393" s="31">
        <f t="shared" si="65"/>
        <v>743.16396160855197</v>
      </c>
      <c r="F393" s="1">
        <v>0.32</v>
      </c>
      <c r="G393" s="31">
        <f t="shared" si="66"/>
        <v>431.47911832267459</v>
      </c>
      <c r="H393" s="31">
        <f t="shared" si="62"/>
        <v>0</v>
      </c>
      <c r="I393" s="34" t="b">
        <f t="shared" si="67"/>
        <v>0</v>
      </c>
    </row>
    <row r="394" spans="2:9" x14ac:dyDescent="0.4">
      <c r="B394">
        <v>352</v>
      </c>
      <c r="C394">
        <f t="shared" si="63"/>
        <v>85920</v>
      </c>
      <c r="D394" s="32">
        <f t="shared" si="64"/>
        <v>1.0318755456000001E-5</v>
      </c>
      <c r="E394" s="31">
        <f t="shared" si="65"/>
        <v>742.35295003443196</v>
      </c>
      <c r="F394" s="1">
        <v>0.32</v>
      </c>
      <c r="G394" s="31">
        <f t="shared" si="66"/>
        <v>432.8632935805893</v>
      </c>
      <c r="H394" s="31">
        <f t="shared" si="62"/>
        <v>0</v>
      </c>
      <c r="I394" s="34" t="b">
        <f t="shared" si="67"/>
        <v>0</v>
      </c>
    </row>
    <row r="395" spans="2:9" x14ac:dyDescent="0.4">
      <c r="B395">
        <v>353</v>
      </c>
      <c r="C395">
        <f t="shared" si="63"/>
        <v>85880</v>
      </c>
      <c r="D395" s="32">
        <f t="shared" si="64"/>
        <v>1.0325482325999998E-5</v>
      </c>
      <c r="E395" s="31">
        <f t="shared" si="65"/>
        <v>741.53914978151204</v>
      </c>
      <c r="F395" s="1">
        <v>0.32</v>
      </c>
      <c r="G395" s="31">
        <f t="shared" si="66"/>
        <v>434.24787732094273</v>
      </c>
      <c r="H395" s="31">
        <f t="shared" si="62"/>
        <v>0</v>
      </c>
      <c r="I395" s="34" t="b">
        <f t="shared" si="67"/>
        <v>0</v>
      </c>
    </row>
    <row r="396" spans="2:9" x14ac:dyDescent="0.4">
      <c r="B396">
        <v>354</v>
      </c>
      <c r="C396">
        <f t="shared" si="63"/>
        <v>85840</v>
      </c>
      <c r="D396" s="32">
        <f t="shared" si="64"/>
        <v>1.0332213624E-5</v>
      </c>
      <c r="E396" s="31">
        <f t="shared" si="65"/>
        <v>740.72254549171191</v>
      </c>
      <c r="F396" s="1">
        <v>0.32</v>
      </c>
      <c r="G396" s="31">
        <f t="shared" si="66"/>
        <v>435.63286858780805</v>
      </c>
      <c r="H396" s="31">
        <f t="shared" si="62"/>
        <v>0</v>
      </c>
      <c r="I396" s="34" t="b">
        <f t="shared" si="67"/>
        <v>0</v>
      </c>
    </row>
    <row r="397" spans="2:9" x14ac:dyDescent="0.4">
      <c r="B397">
        <v>355</v>
      </c>
      <c r="C397">
        <f t="shared" si="63"/>
        <v>85800</v>
      </c>
      <c r="D397" s="32">
        <f t="shared" si="64"/>
        <v>1.0338949350000002E-5</v>
      </c>
      <c r="E397" s="31">
        <f t="shared" si="65"/>
        <v>739.90312194499995</v>
      </c>
      <c r="F397" s="1">
        <v>0.32</v>
      </c>
      <c r="G397" s="31">
        <f t="shared" si="66"/>
        <v>437.01826642213246</v>
      </c>
      <c r="H397" s="31">
        <f t="shared" si="62"/>
        <v>0</v>
      </c>
      <c r="I397" s="34" t="b">
        <f t="shared" si="67"/>
        <v>0</v>
      </c>
    </row>
    <row r="398" spans="2:9" x14ac:dyDescent="0.4">
      <c r="B398">
        <v>356</v>
      </c>
      <c r="C398">
        <f t="shared" si="63"/>
        <v>85760</v>
      </c>
      <c r="D398" s="32">
        <f t="shared" si="64"/>
        <v>1.0345689504000001E-5</v>
      </c>
      <c r="E398" s="31">
        <f t="shared" si="65"/>
        <v>739.08086405939196</v>
      </c>
      <c r="F398" s="1">
        <v>0.32</v>
      </c>
      <c r="G398" s="31">
        <f t="shared" si="66"/>
        <v>438.40406986173747</v>
      </c>
      <c r="H398" s="31">
        <f t="shared" si="62"/>
        <v>0</v>
      </c>
      <c r="I398" s="34" t="b">
        <f t="shared" si="67"/>
        <v>0</v>
      </c>
    </row>
    <row r="399" spans="2:9" x14ac:dyDescent="0.4">
      <c r="B399">
        <v>357</v>
      </c>
      <c r="C399">
        <f t="shared" si="63"/>
        <v>85720</v>
      </c>
      <c r="D399" s="32">
        <f t="shared" si="64"/>
        <v>1.0352434086E-5</v>
      </c>
      <c r="E399" s="31">
        <f t="shared" si="65"/>
        <v>738.25575689095194</v>
      </c>
      <c r="F399" s="1">
        <v>0.32</v>
      </c>
      <c r="G399" s="31">
        <f t="shared" si="66"/>
        <v>439.79027794131923</v>
      </c>
      <c r="H399" s="31">
        <f t="shared" si="62"/>
        <v>0</v>
      </c>
      <c r="I399" s="34" t="b">
        <f t="shared" si="67"/>
        <v>0</v>
      </c>
    </row>
    <row r="400" spans="2:9" x14ac:dyDescent="0.4">
      <c r="B400">
        <v>358</v>
      </c>
      <c r="C400">
        <f t="shared" si="63"/>
        <v>85680</v>
      </c>
      <c r="D400" s="32">
        <f t="shared" si="64"/>
        <v>1.0359183096000001E-5</v>
      </c>
      <c r="E400" s="31">
        <f t="shared" si="65"/>
        <v>737.42778563379193</v>
      </c>
      <c r="F400" s="1">
        <v>0.32</v>
      </c>
      <c r="G400" s="31">
        <f t="shared" si="66"/>
        <v>441.17688969244807</v>
      </c>
      <c r="H400" s="31">
        <f t="shared" si="62"/>
        <v>0</v>
      </c>
      <c r="I400" s="34" t="b">
        <f t="shared" si="67"/>
        <v>0</v>
      </c>
    </row>
    <row r="401" spans="2:9" x14ac:dyDescent="0.4">
      <c r="B401">
        <v>359</v>
      </c>
      <c r="C401">
        <f t="shared" si="63"/>
        <v>85640</v>
      </c>
      <c r="D401" s="32">
        <f t="shared" si="64"/>
        <v>1.0365936533999999E-5</v>
      </c>
      <c r="E401" s="31">
        <f t="shared" si="65"/>
        <v>736.59693562007192</v>
      </c>
      <c r="F401" s="1">
        <v>0.32</v>
      </c>
      <c r="G401" s="31">
        <f t="shared" si="66"/>
        <v>442.56390414356861</v>
      </c>
      <c r="H401" s="31">
        <f t="shared" si="62"/>
        <v>0</v>
      </c>
      <c r="I401" s="34" t="b">
        <f t="shared" si="67"/>
        <v>0</v>
      </c>
    </row>
    <row r="402" spans="2:9" x14ac:dyDescent="0.4">
      <c r="B402">
        <v>360</v>
      </c>
      <c r="C402">
        <f t="shared" si="63"/>
        <v>85600</v>
      </c>
      <c r="D402" s="32">
        <f t="shared" si="64"/>
        <v>1.03726944E-5</v>
      </c>
      <c r="E402" s="31">
        <f t="shared" si="65"/>
        <v>735.76319231999992</v>
      </c>
      <c r="F402" s="1">
        <v>0.32</v>
      </c>
      <c r="G402" s="31">
        <f t="shared" si="66"/>
        <v>443.95132032000004</v>
      </c>
      <c r="H402" s="31">
        <f t="shared" si="62"/>
        <v>0</v>
      </c>
      <c r="I402" s="34" t="b">
        <f t="shared" si="67"/>
        <v>0</v>
      </c>
    </row>
    <row r="403" spans="2:9" x14ac:dyDescent="0.4">
      <c r="B403">
        <v>361</v>
      </c>
      <c r="C403">
        <f t="shared" si="63"/>
        <v>85560</v>
      </c>
      <c r="D403" s="32">
        <f t="shared" si="64"/>
        <v>1.0379456694000002E-5</v>
      </c>
      <c r="E403" s="31">
        <f t="shared" si="65"/>
        <v>734.92654134183203</v>
      </c>
      <c r="F403" s="1">
        <v>0.32</v>
      </c>
      <c r="G403" s="31">
        <f t="shared" si="66"/>
        <v>445.3391372439358</v>
      </c>
      <c r="H403" s="31">
        <f t="shared" si="62"/>
        <v>0</v>
      </c>
      <c r="I403" s="34" t="b">
        <f t="shared" si="67"/>
        <v>0</v>
      </c>
    </row>
    <row r="404" spans="2:9" x14ac:dyDescent="0.4">
      <c r="B404">
        <v>362</v>
      </c>
      <c r="C404">
        <f t="shared" si="63"/>
        <v>85520</v>
      </c>
      <c r="D404" s="32">
        <f t="shared" si="64"/>
        <v>1.0386223416E-5</v>
      </c>
      <c r="E404" s="31">
        <f t="shared" si="65"/>
        <v>734.08696843187192</v>
      </c>
      <c r="F404" s="1">
        <v>0.32</v>
      </c>
      <c r="G404" s="31">
        <f t="shared" si="66"/>
        <v>446.72735393444333</v>
      </c>
      <c r="H404" s="31">
        <f t="shared" si="62"/>
        <v>0</v>
      </c>
      <c r="I404" s="34" t="b">
        <f t="shared" si="67"/>
        <v>0</v>
      </c>
    </row>
    <row r="405" spans="2:9" x14ac:dyDescent="0.4">
      <c r="B405">
        <v>363</v>
      </c>
      <c r="C405">
        <f t="shared" si="63"/>
        <v>85480</v>
      </c>
      <c r="D405" s="32">
        <f t="shared" si="64"/>
        <v>1.0392994566000001E-5</v>
      </c>
      <c r="E405" s="31">
        <f t="shared" si="65"/>
        <v>733.24445947447202</v>
      </c>
      <c r="F405" s="1">
        <v>0.32</v>
      </c>
      <c r="G405" s="31">
        <f t="shared" si="66"/>
        <v>448.11596940746512</v>
      </c>
      <c r="H405" s="31">
        <f t="shared" si="62"/>
        <v>0</v>
      </c>
      <c r="I405" s="34" t="b">
        <f t="shared" si="67"/>
        <v>0</v>
      </c>
    </row>
    <row r="406" spans="2:9" x14ac:dyDescent="0.4">
      <c r="B406">
        <v>364</v>
      </c>
      <c r="C406">
        <f t="shared" si="63"/>
        <v>85440</v>
      </c>
      <c r="D406" s="32">
        <f t="shared" si="64"/>
        <v>1.0399770144000002E-5</v>
      </c>
      <c r="E406" s="31">
        <f t="shared" si="65"/>
        <v>732.39900049203197</v>
      </c>
      <c r="F406" s="1">
        <v>0.32</v>
      </c>
      <c r="G406" s="31">
        <f t="shared" si="66"/>
        <v>449.50498267581753</v>
      </c>
      <c r="H406" s="31">
        <f t="shared" si="62"/>
        <v>0</v>
      </c>
      <c r="I406" s="34" t="b">
        <f t="shared" si="67"/>
        <v>0</v>
      </c>
    </row>
    <row r="407" spans="2:9" x14ac:dyDescent="0.4">
      <c r="B407">
        <v>365</v>
      </c>
      <c r="C407">
        <f t="shared" si="63"/>
        <v>85400</v>
      </c>
      <c r="D407" s="32">
        <f t="shared" si="64"/>
        <v>1.040655015E-5</v>
      </c>
      <c r="E407" s="31">
        <f t="shared" si="65"/>
        <v>731.55057764499998</v>
      </c>
      <c r="F407" s="1">
        <v>0.32</v>
      </c>
      <c r="G407" s="31">
        <f t="shared" si="66"/>
        <v>450.89439274919124</v>
      </c>
      <c r="H407" s="31">
        <f t="shared" si="62"/>
        <v>0</v>
      </c>
      <c r="I407" s="34" t="b">
        <f t="shared" si="67"/>
        <v>0</v>
      </c>
    </row>
    <row r="408" spans="2:9" x14ac:dyDescent="0.4">
      <c r="B408">
        <v>366</v>
      </c>
      <c r="C408">
        <f t="shared" si="63"/>
        <v>85360</v>
      </c>
      <c r="D408" s="32">
        <f t="shared" si="64"/>
        <v>1.0413334584E-5</v>
      </c>
      <c r="E408" s="31">
        <f t="shared" si="65"/>
        <v>730.699177231872</v>
      </c>
      <c r="F408" s="1">
        <v>0.32</v>
      </c>
      <c r="G408" s="31">
        <f t="shared" si="66"/>
        <v>452.28419863415155</v>
      </c>
      <c r="H408" s="31">
        <f t="shared" si="62"/>
        <v>0</v>
      </c>
      <c r="I408" s="34" t="b">
        <f t="shared" si="67"/>
        <v>0</v>
      </c>
    </row>
    <row r="409" spans="2:9" x14ac:dyDescent="0.4">
      <c r="B409">
        <v>367</v>
      </c>
      <c r="C409">
        <f t="shared" si="63"/>
        <v>85320</v>
      </c>
      <c r="D409" s="32">
        <f t="shared" si="64"/>
        <v>1.0420123446000001E-5</v>
      </c>
      <c r="E409" s="31">
        <f t="shared" si="65"/>
        <v>729.84478568919201</v>
      </c>
      <c r="F409" s="1">
        <v>0.32</v>
      </c>
      <c r="G409" s="31">
        <f t="shared" si="66"/>
        <v>453.67439933413812</v>
      </c>
      <c r="H409" s="31">
        <f t="shared" si="62"/>
        <v>0</v>
      </c>
      <c r="I409" s="34" t="b">
        <f t="shared" si="67"/>
        <v>0</v>
      </c>
    </row>
    <row r="410" spans="2:9" x14ac:dyDescent="0.4">
      <c r="B410">
        <v>368</v>
      </c>
      <c r="C410">
        <f t="shared" si="63"/>
        <v>85280</v>
      </c>
      <c r="D410" s="32">
        <f t="shared" si="64"/>
        <v>1.0426916736E-5</v>
      </c>
      <c r="E410" s="31">
        <f t="shared" si="65"/>
        <v>728.98738959155196</v>
      </c>
      <c r="F410" s="1">
        <v>0.32</v>
      </c>
      <c r="G410" s="31">
        <f t="shared" si="66"/>
        <v>455.06499384946449</v>
      </c>
      <c r="H410" s="31">
        <f t="shared" si="62"/>
        <v>0</v>
      </c>
      <c r="I410" s="34" t="b">
        <f t="shared" si="67"/>
        <v>0</v>
      </c>
    </row>
    <row r="411" spans="2:9" x14ac:dyDescent="0.4">
      <c r="B411">
        <v>369</v>
      </c>
      <c r="C411">
        <f t="shared" si="63"/>
        <v>85240</v>
      </c>
      <c r="D411" s="32">
        <f t="shared" si="64"/>
        <v>1.0433714454E-5</v>
      </c>
      <c r="E411" s="31">
        <f t="shared" si="65"/>
        <v>728.12697565159203</v>
      </c>
      <c r="F411" s="1">
        <v>0.32</v>
      </c>
      <c r="G411" s="31">
        <f t="shared" si="66"/>
        <v>456.45598117731925</v>
      </c>
      <c r="H411" s="31">
        <f t="shared" si="62"/>
        <v>0</v>
      </c>
      <c r="I411" s="34" t="b">
        <f t="shared" si="67"/>
        <v>0</v>
      </c>
    </row>
    <row r="412" spans="2:9" x14ac:dyDescent="0.4">
      <c r="B412">
        <v>370</v>
      </c>
      <c r="C412">
        <f t="shared" si="63"/>
        <v>85200</v>
      </c>
      <c r="D412" s="32">
        <f t="shared" si="64"/>
        <v>1.0440516600000001E-5</v>
      </c>
      <c r="E412" s="31">
        <f t="shared" si="65"/>
        <v>727.26353071999995</v>
      </c>
      <c r="F412" s="1">
        <v>0.32</v>
      </c>
      <c r="G412" s="31">
        <f t="shared" si="66"/>
        <v>457.84736031176482</v>
      </c>
      <c r="H412" s="31">
        <f t="shared" si="62"/>
        <v>0</v>
      </c>
      <c r="I412" s="34" t="b">
        <f t="shared" si="67"/>
        <v>0</v>
      </c>
    </row>
    <row r="413" spans="2:9" x14ac:dyDescent="0.4">
      <c r="B413">
        <v>371</v>
      </c>
      <c r="C413">
        <f t="shared" si="63"/>
        <v>85160</v>
      </c>
      <c r="D413" s="32">
        <f t="shared" si="64"/>
        <v>1.0447323174E-5</v>
      </c>
      <c r="E413" s="31">
        <f t="shared" si="65"/>
        <v>726.39704178551199</v>
      </c>
      <c r="F413" s="1">
        <v>0.32</v>
      </c>
      <c r="G413" s="31">
        <f t="shared" si="66"/>
        <v>459.23913024373803</v>
      </c>
      <c r="H413" s="31">
        <f t="shared" si="62"/>
        <v>0</v>
      </c>
      <c r="I413" s="34" t="b">
        <f t="shared" si="67"/>
        <v>0</v>
      </c>
    </row>
    <row r="414" spans="2:9" x14ac:dyDescent="0.4">
      <c r="B414">
        <v>372</v>
      </c>
      <c r="C414">
        <f t="shared" si="63"/>
        <v>85120</v>
      </c>
      <c r="D414" s="32">
        <f t="shared" si="64"/>
        <v>1.0454134175999999E-5</v>
      </c>
      <c r="E414" s="31">
        <f t="shared" si="65"/>
        <v>725.52749597491197</v>
      </c>
      <c r="F414" s="1">
        <v>0.32</v>
      </c>
      <c r="G414" s="31">
        <f t="shared" si="66"/>
        <v>460.63128996105036</v>
      </c>
      <c r="H414" s="31">
        <f t="shared" si="62"/>
        <v>0</v>
      </c>
      <c r="I414" s="34" t="b">
        <f t="shared" si="67"/>
        <v>0</v>
      </c>
    </row>
    <row r="415" spans="2:9" x14ac:dyDescent="0.4">
      <c r="B415">
        <v>373</v>
      </c>
      <c r="C415">
        <f t="shared" si="63"/>
        <v>85080</v>
      </c>
      <c r="D415" s="32">
        <f t="shared" si="64"/>
        <v>1.0460949606000001E-5</v>
      </c>
      <c r="E415" s="31">
        <f t="shared" si="65"/>
        <v>724.65488055303206</v>
      </c>
      <c r="F415" s="1">
        <v>0.32</v>
      </c>
      <c r="G415" s="31">
        <f t="shared" si="66"/>
        <v>462.02383844838749</v>
      </c>
      <c r="H415" s="31">
        <f t="shared" si="62"/>
        <v>0</v>
      </c>
      <c r="I415" s="34" t="b">
        <f t="shared" si="67"/>
        <v>0</v>
      </c>
    </row>
    <row r="416" spans="2:9" x14ac:dyDescent="0.4">
      <c r="B416">
        <v>374</v>
      </c>
      <c r="C416">
        <f t="shared" si="63"/>
        <v>85040</v>
      </c>
      <c r="D416" s="32">
        <f t="shared" si="64"/>
        <v>1.0467769464000002E-5</v>
      </c>
      <c r="E416" s="31">
        <f t="shared" si="65"/>
        <v>723.77918292275183</v>
      </c>
      <c r="F416" s="1">
        <v>0.32</v>
      </c>
      <c r="G416" s="31">
        <f t="shared" si="66"/>
        <v>463.41677468730933</v>
      </c>
      <c r="H416" s="31">
        <f t="shared" si="62"/>
        <v>0</v>
      </c>
      <c r="I416" s="34" t="b">
        <f t="shared" si="67"/>
        <v>0</v>
      </c>
    </row>
    <row r="417" spans="2:9" x14ac:dyDescent="0.4">
      <c r="B417">
        <v>375</v>
      </c>
      <c r="C417">
        <f t="shared" si="63"/>
        <v>85000</v>
      </c>
      <c r="D417" s="32">
        <f t="shared" si="64"/>
        <v>1.0474593749999999E-5</v>
      </c>
      <c r="E417" s="31">
        <f t="shared" si="65"/>
        <v>722.900390625</v>
      </c>
      <c r="F417" s="1">
        <v>0.32</v>
      </c>
      <c r="G417" s="31">
        <f t="shared" si="66"/>
        <v>464.81009765625004</v>
      </c>
      <c r="H417" s="31">
        <f t="shared" si="62"/>
        <v>0</v>
      </c>
      <c r="I417" s="34" t="b">
        <f t="shared" si="67"/>
        <v>0</v>
      </c>
    </row>
    <row r="418" spans="2:9" x14ac:dyDescent="0.4">
      <c r="B418">
        <v>376</v>
      </c>
      <c r="C418">
        <f t="shared" si="63"/>
        <v>84960</v>
      </c>
      <c r="D418" s="32">
        <f t="shared" si="64"/>
        <v>1.0481422463999999E-5</v>
      </c>
      <c r="E418" s="31">
        <f t="shared" si="65"/>
        <v>722.01849133875203</v>
      </c>
      <c r="F418" s="1">
        <v>0.32</v>
      </c>
      <c r="G418" s="31">
        <f t="shared" si="66"/>
        <v>466.20380633051866</v>
      </c>
      <c r="H418" s="31">
        <f t="shared" si="62"/>
        <v>0</v>
      </c>
      <c r="I418" s="34" t="b">
        <f t="shared" si="67"/>
        <v>0</v>
      </c>
    </row>
    <row r="419" spans="2:9" x14ac:dyDescent="0.4">
      <c r="B419">
        <v>377</v>
      </c>
      <c r="C419">
        <f t="shared" si="63"/>
        <v>84920</v>
      </c>
      <c r="D419" s="32">
        <f t="shared" si="64"/>
        <v>1.0488255606000001E-5</v>
      </c>
      <c r="E419" s="31">
        <f t="shared" si="65"/>
        <v>721.13347288103193</v>
      </c>
      <c r="F419" s="1">
        <v>0.32</v>
      </c>
      <c r="G419" s="31">
        <f t="shared" si="66"/>
        <v>467.59789968229813</v>
      </c>
      <c r="H419" s="31">
        <f t="shared" si="62"/>
        <v>0</v>
      </c>
      <c r="I419" s="34" t="b">
        <f t="shared" si="67"/>
        <v>0</v>
      </c>
    </row>
    <row r="420" spans="2:9" x14ac:dyDescent="0.4">
      <c r="B420">
        <v>378</v>
      </c>
      <c r="C420">
        <f t="shared" si="63"/>
        <v>84880</v>
      </c>
      <c r="D420" s="32">
        <f t="shared" si="64"/>
        <v>1.0495093176E-5</v>
      </c>
      <c r="E420" s="31">
        <f t="shared" si="65"/>
        <v>720.24532320691196</v>
      </c>
      <c r="F420" s="1">
        <v>0.32</v>
      </c>
      <c r="G420" s="31">
        <f t="shared" si="66"/>
        <v>468.99237668064575</v>
      </c>
      <c r="H420" s="31">
        <f t="shared" si="62"/>
        <v>0</v>
      </c>
      <c r="I420" s="34" t="b">
        <f t="shared" si="67"/>
        <v>0</v>
      </c>
    </row>
    <row r="421" spans="2:9" x14ac:dyDescent="0.4">
      <c r="B421">
        <v>379</v>
      </c>
      <c r="C421">
        <f t="shared" si="63"/>
        <v>84840</v>
      </c>
      <c r="D421" s="32">
        <f t="shared" si="64"/>
        <v>1.0501935173999999E-5</v>
      </c>
      <c r="E421" s="31">
        <f t="shared" si="65"/>
        <v>719.35403040951201</v>
      </c>
      <c r="F421" s="1">
        <v>0.32</v>
      </c>
      <c r="G421" s="31">
        <f t="shared" si="66"/>
        <v>470.38723629149331</v>
      </c>
      <c r="H421" s="31">
        <f t="shared" si="62"/>
        <v>0</v>
      </c>
      <c r="I421" s="34" t="b">
        <f t="shared" si="67"/>
        <v>0</v>
      </c>
    </row>
    <row r="422" spans="2:9" x14ac:dyDescent="0.4">
      <c r="B422">
        <v>380</v>
      </c>
      <c r="C422">
        <f t="shared" si="63"/>
        <v>84800</v>
      </c>
      <c r="D422" s="32">
        <f t="shared" si="64"/>
        <v>1.0508781599999999E-5</v>
      </c>
      <c r="E422" s="31">
        <f t="shared" si="65"/>
        <v>718.45958271999996</v>
      </c>
      <c r="F422" s="1">
        <v>0.32</v>
      </c>
      <c r="G422" s="31">
        <f t="shared" si="66"/>
        <v>471.78247747764703</v>
      </c>
      <c r="H422" s="31">
        <f t="shared" si="62"/>
        <v>0</v>
      </c>
      <c r="I422" s="34" t="b">
        <f t="shared" si="67"/>
        <v>0</v>
      </c>
    </row>
    <row r="423" spans="2:9" x14ac:dyDescent="0.4">
      <c r="B423">
        <v>381</v>
      </c>
      <c r="C423">
        <f t="shared" si="63"/>
        <v>84760</v>
      </c>
      <c r="D423" s="32">
        <f t="shared" si="64"/>
        <v>1.0515632453999999E-5</v>
      </c>
      <c r="E423" s="31">
        <f t="shared" si="65"/>
        <v>717.56196850759193</v>
      </c>
      <c r="F423" s="1">
        <v>0.32</v>
      </c>
      <c r="G423" s="31">
        <f t="shared" si="66"/>
        <v>473.17809919878744</v>
      </c>
      <c r="H423" s="31">
        <f t="shared" si="62"/>
        <v>0</v>
      </c>
      <c r="I423" s="34" t="b">
        <f t="shared" si="67"/>
        <v>0</v>
      </c>
    </row>
    <row r="424" spans="2:9" x14ac:dyDescent="0.4">
      <c r="B424">
        <v>382</v>
      </c>
      <c r="C424">
        <f t="shared" si="63"/>
        <v>84720</v>
      </c>
      <c r="D424" s="32">
        <f t="shared" si="64"/>
        <v>1.0522487736E-5</v>
      </c>
      <c r="E424" s="31">
        <f t="shared" si="65"/>
        <v>716.66117627955191</v>
      </c>
      <c r="F424" s="1">
        <v>0.32</v>
      </c>
      <c r="G424" s="31">
        <f t="shared" si="66"/>
        <v>474.57410041146926</v>
      </c>
      <c r="H424" s="31">
        <f t="shared" si="62"/>
        <v>0</v>
      </c>
      <c r="I424" s="34" t="b">
        <f t="shared" si="67"/>
        <v>0</v>
      </c>
    </row>
    <row r="425" spans="2:9" x14ac:dyDescent="0.4">
      <c r="B425">
        <v>383</v>
      </c>
      <c r="C425">
        <f t="shared" si="63"/>
        <v>84680</v>
      </c>
      <c r="D425" s="32">
        <f t="shared" si="64"/>
        <v>1.0529347446000001E-5</v>
      </c>
      <c r="E425" s="31">
        <f t="shared" si="65"/>
        <v>715.757194681192</v>
      </c>
      <c r="F425" s="1">
        <v>0.32</v>
      </c>
      <c r="G425" s="31">
        <f t="shared" si="66"/>
        <v>475.97048006912161</v>
      </c>
      <c r="H425" s="31">
        <f t="shared" si="62"/>
        <v>0</v>
      </c>
      <c r="I425" s="34" t="b">
        <f t="shared" si="67"/>
        <v>0</v>
      </c>
    </row>
    <row r="426" spans="2:9" x14ac:dyDescent="0.4">
      <c r="B426">
        <v>384</v>
      </c>
      <c r="C426">
        <f t="shared" si="63"/>
        <v>84640</v>
      </c>
      <c r="D426" s="32">
        <f t="shared" si="64"/>
        <v>1.0536211584000002E-5</v>
      </c>
      <c r="E426" s="31">
        <f t="shared" si="65"/>
        <v>714.85001249587197</v>
      </c>
      <c r="F426" s="1">
        <v>0.32</v>
      </c>
      <c r="G426" s="31">
        <f t="shared" si="66"/>
        <v>477.3672371220481</v>
      </c>
      <c r="H426" s="31">
        <f t="shared" si="62"/>
        <v>0</v>
      </c>
      <c r="I426" s="34" t="b">
        <f t="shared" si="67"/>
        <v>0</v>
      </c>
    </row>
    <row r="427" spans="2:9" x14ac:dyDescent="0.4">
      <c r="B427">
        <v>385</v>
      </c>
      <c r="C427">
        <f t="shared" si="63"/>
        <v>84600</v>
      </c>
      <c r="D427" s="32">
        <f t="shared" si="64"/>
        <v>1.0543080150000002E-5</v>
      </c>
      <c r="E427" s="31">
        <f t="shared" si="65"/>
        <v>713.939618645</v>
      </c>
      <c r="F427" s="1">
        <v>0.32</v>
      </c>
      <c r="G427" s="31">
        <f t="shared" si="66"/>
        <v>478.76437051742658</v>
      </c>
      <c r="H427" s="31">
        <f t="shared" si="62"/>
        <v>0</v>
      </c>
      <c r="I427" s="34" t="b">
        <f t="shared" si="67"/>
        <v>0</v>
      </c>
    </row>
    <row r="428" spans="2:9" x14ac:dyDescent="0.4">
      <c r="B428">
        <v>386</v>
      </c>
      <c r="C428">
        <f t="shared" si="63"/>
        <v>84560</v>
      </c>
      <c r="D428" s="32">
        <f t="shared" si="64"/>
        <v>1.0549953144000001E-5</v>
      </c>
      <c r="E428" s="31">
        <f t="shared" si="65"/>
        <v>713.02600218803195</v>
      </c>
      <c r="F428" s="1">
        <v>0.32</v>
      </c>
      <c r="G428" s="31">
        <f t="shared" si="66"/>
        <v>480.16187919930923</v>
      </c>
      <c r="H428" s="31">
        <f t="shared" si="62"/>
        <v>0</v>
      </c>
      <c r="I428" s="34" t="b">
        <f t="shared" si="67"/>
        <v>0</v>
      </c>
    </row>
    <row r="429" spans="2:9" x14ac:dyDescent="0.4">
      <c r="B429">
        <v>387</v>
      </c>
      <c r="C429">
        <f t="shared" si="63"/>
        <v>84520</v>
      </c>
      <c r="D429" s="32">
        <f t="shared" si="64"/>
        <v>1.0556830566E-5</v>
      </c>
      <c r="E429" s="31">
        <f t="shared" si="65"/>
        <v>712.10915232247191</v>
      </c>
      <c r="F429" s="1">
        <v>0.32</v>
      </c>
      <c r="G429" s="31">
        <f t="shared" si="66"/>
        <v>481.55976210862269</v>
      </c>
      <c r="H429" s="31">
        <f t="shared" si="62"/>
        <v>0</v>
      </c>
      <c r="I429" s="34" t="b">
        <f t="shared" si="67"/>
        <v>0</v>
      </c>
    </row>
    <row r="430" spans="2:9" x14ac:dyDescent="0.4">
      <c r="B430">
        <v>388</v>
      </c>
      <c r="C430">
        <f t="shared" si="63"/>
        <v>84480</v>
      </c>
      <c r="D430" s="32">
        <f t="shared" si="64"/>
        <v>1.0563712416000001E-5</v>
      </c>
      <c r="E430" s="31">
        <f t="shared" si="65"/>
        <v>711.18905838387195</v>
      </c>
      <c r="F430" s="1">
        <v>0.32</v>
      </c>
      <c r="G430" s="31">
        <f t="shared" si="66"/>
        <v>482.95801818316812</v>
      </c>
      <c r="H430" s="31">
        <f t="shared" si="62"/>
        <v>0</v>
      </c>
      <c r="I430" s="34" t="b">
        <f t="shared" si="67"/>
        <v>0</v>
      </c>
    </row>
    <row r="431" spans="2:9" x14ac:dyDescent="0.4">
      <c r="B431">
        <v>389</v>
      </c>
      <c r="C431">
        <f t="shared" si="63"/>
        <v>84440</v>
      </c>
      <c r="D431" s="32">
        <f t="shared" si="64"/>
        <v>1.0570598694000001E-5</v>
      </c>
      <c r="E431" s="31">
        <f t="shared" si="65"/>
        <v>710.26570984583191</v>
      </c>
      <c r="F431" s="1">
        <v>0.32</v>
      </c>
      <c r="G431" s="31">
        <f t="shared" si="66"/>
        <v>484.35664635762038</v>
      </c>
      <c r="H431" s="31">
        <f t="shared" si="62"/>
        <v>0</v>
      </c>
      <c r="I431" s="34" t="b">
        <f t="shared" si="67"/>
        <v>0</v>
      </c>
    </row>
    <row r="432" spans="2:9" x14ac:dyDescent="0.4">
      <c r="B432">
        <v>390</v>
      </c>
      <c r="C432">
        <f t="shared" si="63"/>
        <v>84400</v>
      </c>
      <c r="D432" s="32">
        <f t="shared" si="64"/>
        <v>1.0577489400000001E-5</v>
      </c>
      <c r="E432" s="31">
        <f t="shared" si="65"/>
        <v>709.33909631999995</v>
      </c>
      <c r="F432" s="1">
        <v>0.32</v>
      </c>
      <c r="G432" s="31">
        <f t="shared" si="66"/>
        <v>485.75564556352958</v>
      </c>
      <c r="H432" s="31">
        <f t="shared" ref="H432:H495" si="68">IF(G432&gt;E432,G432-E432,0)</f>
        <v>0</v>
      </c>
      <c r="I432" s="34" t="b">
        <f t="shared" si="67"/>
        <v>0</v>
      </c>
    </row>
    <row r="433" spans="2:9" x14ac:dyDescent="0.4">
      <c r="B433">
        <v>391</v>
      </c>
      <c r="C433">
        <f t="shared" si="63"/>
        <v>84360</v>
      </c>
      <c r="D433" s="32">
        <f t="shared" si="64"/>
        <v>1.0584384534E-5</v>
      </c>
      <c r="E433" s="31">
        <f t="shared" si="65"/>
        <v>708.40920755607192</v>
      </c>
      <c r="F433" s="1">
        <v>0.32</v>
      </c>
      <c r="G433" s="31">
        <f t="shared" si="66"/>
        <v>487.15501472931925</v>
      </c>
      <c r="H433" s="31">
        <f t="shared" si="68"/>
        <v>0</v>
      </c>
      <c r="I433" s="34" t="b">
        <f t="shared" si="67"/>
        <v>0</v>
      </c>
    </row>
    <row r="434" spans="2:9" x14ac:dyDescent="0.4">
      <c r="B434">
        <v>392</v>
      </c>
      <c r="C434">
        <f t="shared" si="63"/>
        <v>84320</v>
      </c>
      <c r="D434" s="32">
        <f t="shared" si="64"/>
        <v>1.0591284096E-5</v>
      </c>
      <c r="E434" s="31">
        <f t="shared" si="65"/>
        <v>707.47603344179197</v>
      </c>
      <c r="F434" s="1">
        <v>0.32</v>
      </c>
      <c r="G434" s="31">
        <f t="shared" si="66"/>
        <v>488.55475278028803</v>
      </c>
      <c r="H434" s="31">
        <f t="shared" si="68"/>
        <v>0</v>
      </c>
      <c r="I434" s="34" t="b">
        <f t="shared" si="67"/>
        <v>0</v>
      </c>
    </row>
    <row r="435" spans="2:9" x14ac:dyDescent="0.4">
      <c r="B435">
        <v>393</v>
      </c>
      <c r="C435">
        <f t="shared" si="63"/>
        <v>84280</v>
      </c>
      <c r="D435" s="32">
        <f t="shared" si="64"/>
        <v>1.0598188086000001E-5</v>
      </c>
      <c r="E435" s="31">
        <f t="shared" si="65"/>
        <v>706.53956400295203</v>
      </c>
      <c r="F435" s="1">
        <v>0.32</v>
      </c>
      <c r="G435" s="31">
        <f t="shared" si="66"/>
        <v>489.95485863860864</v>
      </c>
      <c r="H435" s="31">
        <f t="shared" si="68"/>
        <v>0</v>
      </c>
      <c r="I435" s="34" t="b">
        <f t="shared" si="67"/>
        <v>0</v>
      </c>
    </row>
    <row r="436" spans="2:9" x14ac:dyDescent="0.4">
      <c r="B436">
        <v>394</v>
      </c>
      <c r="C436">
        <f t="shared" si="63"/>
        <v>84240</v>
      </c>
      <c r="D436" s="32">
        <f t="shared" si="64"/>
        <v>1.0605096504E-5</v>
      </c>
      <c r="E436" s="31">
        <f t="shared" si="65"/>
        <v>705.59978940339204</v>
      </c>
      <c r="F436" s="1">
        <v>0.32</v>
      </c>
      <c r="G436" s="31">
        <f t="shared" si="66"/>
        <v>491.35533122332799</v>
      </c>
      <c r="H436" s="31">
        <f t="shared" si="68"/>
        <v>0</v>
      </c>
      <c r="I436" s="34" t="b">
        <f t="shared" si="67"/>
        <v>0</v>
      </c>
    </row>
    <row r="437" spans="2:9" x14ac:dyDescent="0.4">
      <c r="B437">
        <v>395</v>
      </c>
      <c r="C437">
        <f t="shared" si="63"/>
        <v>84200</v>
      </c>
      <c r="D437" s="32">
        <f t="shared" si="64"/>
        <v>1.0612009350000001E-5</v>
      </c>
      <c r="E437" s="31">
        <f t="shared" si="65"/>
        <v>704.6566999449999</v>
      </c>
      <c r="F437" s="1">
        <v>0.32</v>
      </c>
      <c r="G437" s="31">
        <f t="shared" si="66"/>
        <v>492.75616945036774</v>
      </c>
      <c r="H437" s="31">
        <f t="shared" si="68"/>
        <v>0</v>
      </c>
      <c r="I437" s="34" t="b">
        <f t="shared" si="67"/>
        <v>0</v>
      </c>
    </row>
    <row r="438" spans="2:9" x14ac:dyDescent="0.4">
      <c r="B438">
        <v>396</v>
      </c>
      <c r="C438">
        <f t="shared" si="63"/>
        <v>84160</v>
      </c>
      <c r="D438" s="32">
        <f t="shared" si="64"/>
        <v>1.0618926624000001E-5</v>
      </c>
      <c r="E438" s="31">
        <f t="shared" si="65"/>
        <v>703.71028606771199</v>
      </c>
      <c r="F438" s="1">
        <v>0.32</v>
      </c>
      <c r="G438" s="31">
        <f t="shared" si="66"/>
        <v>494.15737223252336</v>
      </c>
      <c r="H438" s="31">
        <f t="shared" si="68"/>
        <v>0</v>
      </c>
      <c r="I438" s="34" t="b">
        <f t="shared" si="67"/>
        <v>0</v>
      </c>
    </row>
    <row r="439" spans="2:9" x14ac:dyDescent="0.4">
      <c r="B439">
        <v>397</v>
      </c>
      <c r="C439">
        <f t="shared" si="63"/>
        <v>84120</v>
      </c>
      <c r="D439" s="32">
        <f t="shared" si="64"/>
        <v>1.0625848326E-5</v>
      </c>
      <c r="E439" s="31">
        <f t="shared" si="65"/>
        <v>702.7605383495121</v>
      </c>
      <c r="F439" s="1">
        <v>0.32</v>
      </c>
      <c r="G439" s="31">
        <f t="shared" si="66"/>
        <v>495.55893847946516</v>
      </c>
      <c r="H439" s="31">
        <f t="shared" si="68"/>
        <v>0</v>
      </c>
      <c r="I439" s="34" t="b">
        <f t="shared" si="67"/>
        <v>0</v>
      </c>
    </row>
    <row r="440" spans="2:9" x14ac:dyDescent="0.4">
      <c r="B440">
        <v>398</v>
      </c>
      <c r="C440">
        <f t="shared" si="63"/>
        <v>84080</v>
      </c>
      <c r="D440" s="32">
        <f t="shared" si="64"/>
        <v>1.0632774456000001E-5</v>
      </c>
      <c r="E440" s="31">
        <f t="shared" si="65"/>
        <v>701.80744750643203</v>
      </c>
      <c r="F440" s="1">
        <v>0.32</v>
      </c>
      <c r="G440" s="31">
        <f t="shared" si="66"/>
        <v>496.96086709773749</v>
      </c>
      <c r="H440" s="31">
        <f t="shared" si="68"/>
        <v>0</v>
      </c>
      <c r="I440" s="34" t="b">
        <f t="shared" si="67"/>
        <v>0</v>
      </c>
    </row>
    <row r="441" spans="2:9" x14ac:dyDescent="0.4">
      <c r="B441">
        <v>399</v>
      </c>
      <c r="C441">
        <f t="shared" si="63"/>
        <v>84040</v>
      </c>
      <c r="D441" s="32">
        <f t="shared" si="64"/>
        <v>1.0639705014000001E-5</v>
      </c>
      <c r="E441" s="31">
        <f t="shared" si="65"/>
        <v>700.85100439255189</v>
      </c>
      <c r="F441" s="1">
        <v>0.32</v>
      </c>
      <c r="G441" s="31">
        <f t="shared" si="66"/>
        <v>498.36315699075925</v>
      </c>
      <c r="H441" s="31">
        <f t="shared" si="68"/>
        <v>0</v>
      </c>
      <c r="I441" s="34" t="b">
        <f t="shared" si="67"/>
        <v>0</v>
      </c>
    </row>
    <row r="442" spans="2:9" x14ac:dyDescent="0.4">
      <c r="B442">
        <v>400</v>
      </c>
      <c r="C442">
        <f t="shared" si="63"/>
        <v>84000</v>
      </c>
      <c r="D442" s="32">
        <f t="shared" si="64"/>
        <v>1.0646640000000002E-5</v>
      </c>
      <c r="E442" s="31">
        <f t="shared" si="65"/>
        <v>699.89119999999991</v>
      </c>
      <c r="F442" s="1">
        <v>0.32</v>
      </c>
      <c r="G442" s="31">
        <f t="shared" si="66"/>
        <v>499.76580705882373</v>
      </c>
      <c r="H442" s="31">
        <f t="shared" si="68"/>
        <v>0</v>
      </c>
      <c r="I442" s="34" t="b">
        <f t="shared" si="67"/>
        <v>0</v>
      </c>
    </row>
    <row r="443" spans="2:9" x14ac:dyDescent="0.4">
      <c r="B443">
        <v>401</v>
      </c>
      <c r="C443">
        <f t="shared" si="63"/>
        <v>83960</v>
      </c>
      <c r="D443" s="32">
        <f t="shared" si="64"/>
        <v>1.0653579414000001E-5</v>
      </c>
      <c r="E443" s="31">
        <f t="shared" si="65"/>
        <v>698.92802545895199</v>
      </c>
      <c r="F443" s="1">
        <v>0.32</v>
      </c>
      <c r="G443" s="31">
        <f t="shared" si="66"/>
        <v>501.1688161990981</v>
      </c>
      <c r="H443" s="31">
        <f t="shared" si="68"/>
        <v>0</v>
      </c>
      <c r="I443" s="34" t="b">
        <f t="shared" si="67"/>
        <v>0</v>
      </c>
    </row>
    <row r="444" spans="2:9" x14ac:dyDescent="0.4">
      <c r="B444">
        <v>402</v>
      </c>
      <c r="C444">
        <f t="shared" si="63"/>
        <v>83920</v>
      </c>
      <c r="D444" s="32">
        <f t="shared" si="64"/>
        <v>1.0660523255999999E-5</v>
      </c>
      <c r="E444" s="31">
        <f t="shared" si="65"/>
        <v>697.96147203763201</v>
      </c>
      <c r="F444" s="1">
        <v>0.32</v>
      </c>
      <c r="G444" s="31">
        <f t="shared" si="66"/>
        <v>502.57218330562443</v>
      </c>
      <c r="H444" s="31">
        <f t="shared" si="68"/>
        <v>0</v>
      </c>
      <c r="I444" s="34" t="b">
        <f t="shared" si="67"/>
        <v>0</v>
      </c>
    </row>
    <row r="445" spans="2:9" x14ac:dyDescent="0.4">
      <c r="B445">
        <v>403</v>
      </c>
      <c r="C445">
        <f t="shared" si="63"/>
        <v>83880</v>
      </c>
      <c r="D445" s="32">
        <f t="shared" si="64"/>
        <v>1.0667471526000001E-5</v>
      </c>
      <c r="E445" s="31">
        <f t="shared" si="65"/>
        <v>696.99153114231194</v>
      </c>
      <c r="F445" s="1">
        <v>0.32</v>
      </c>
      <c r="G445" s="31">
        <f t="shared" si="66"/>
        <v>503.97590726931929</v>
      </c>
      <c r="H445" s="31">
        <f t="shared" si="68"/>
        <v>0</v>
      </c>
      <c r="I445" s="34" t="b">
        <f t="shared" si="67"/>
        <v>0</v>
      </c>
    </row>
    <row r="446" spans="2:9" x14ac:dyDescent="0.4">
      <c r="B446">
        <v>404</v>
      </c>
      <c r="C446">
        <f t="shared" si="63"/>
        <v>83840</v>
      </c>
      <c r="D446" s="32">
        <f t="shared" si="64"/>
        <v>1.0674424224000002E-5</v>
      </c>
      <c r="E446" s="31">
        <f t="shared" si="65"/>
        <v>696.01819431731201</v>
      </c>
      <c r="F446" s="1">
        <v>0.32</v>
      </c>
      <c r="G446" s="31">
        <f t="shared" si="66"/>
        <v>505.37998697797292</v>
      </c>
      <c r="H446" s="31">
        <f t="shared" si="68"/>
        <v>0</v>
      </c>
      <c r="I446" s="34" t="b">
        <f t="shared" si="67"/>
        <v>0</v>
      </c>
    </row>
    <row r="447" spans="2:9" x14ac:dyDescent="0.4">
      <c r="B447">
        <v>405</v>
      </c>
      <c r="C447">
        <f t="shared" ref="C447:C510" si="69">(-4*10^7*B447+1*10^11)*10^-6</f>
        <v>83800</v>
      </c>
      <c r="D447" s="32">
        <f t="shared" ref="D447:D510" si="70">(1.23*10^-6*B447^2+2.87*10^-3*B447+4.57)*1.8*10^-6</f>
        <v>1.0681381350000001E-5</v>
      </c>
      <c r="E447" s="31">
        <f t="shared" ref="E447:E510" si="71">(0.005752*B447^4-10.67*B447^3+5597*B447^2-1.79*10^6*B447+1.056*10^9)*10^-6</f>
        <v>695.04145324499996</v>
      </c>
      <c r="F447" s="1">
        <v>0.32</v>
      </c>
      <c r="G447" s="31">
        <f t="shared" ref="G447:G510" si="72">C447*D447*(B447-$B$62)/(1-F447)</f>
        <v>506.78442131625013</v>
      </c>
      <c r="H447" s="31">
        <f t="shared" si="68"/>
        <v>0</v>
      </c>
      <c r="I447" s="34" t="b">
        <f t="shared" ref="I447:I510" si="73">IF(H447&gt;0,B447)</f>
        <v>0</v>
      </c>
    </row>
    <row r="448" spans="2:9" x14ac:dyDescent="0.4">
      <c r="B448">
        <v>406</v>
      </c>
      <c r="C448">
        <f t="shared" si="69"/>
        <v>83760</v>
      </c>
      <c r="D448" s="32">
        <f t="shared" si="70"/>
        <v>1.0688342904E-5</v>
      </c>
      <c r="E448" s="31">
        <f t="shared" si="71"/>
        <v>694.06129974579187</v>
      </c>
      <c r="F448" s="1">
        <v>0.32</v>
      </c>
      <c r="G448" s="31">
        <f t="shared" si="72"/>
        <v>508.18920916569033</v>
      </c>
      <c r="H448" s="31">
        <f t="shared" si="68"/>
        <v>0</v>
      </c>
      <c r="I448" s="34" t="b">
        <f t="shared" si="73"/>
        <v>0</v>
      </c>
    </row>
    <row r="449" spans="2:9" x14ac:dyDescent="0.4">
      <c r="B449">
        <v>407</v>
      </c>
      <c r="C449">
        <f t="shared" si="69"/>
        <v>83720</v>
      </c>
      <c r="D449" s="32">
        <f t="shared" si="70"/>
        <v>1.0695308885999999E-5</v>
      </c>
      <c r="E449" s="31">
        <f t="shared" si="71"/>
        <v>693.07772577815194</v>
      </c>
      <c r="F449" s="1">
        <v>0.32</v>
      </c>
      <c r="G449" s="31">
        <f t="shared" si="72"/>
        <v>509.59434940470743</v>
      </c>
      <c r="H449" s="31">
        <f t="shared" si="68"/>
        <v>0</v>
      </c>
      <c r="I449" s="34" t="b">
        <f t="shared" si="73"/>
        <v>0</v>
      </c>
    </row>
    <row r="450" spans="2:9" x14ac:dyDescent="0.4">
      <c r="B450">
        <v>408</v>
      </c>
      <c r="C450">
        <f t="shared" si="69"/>
        <v>83680</v>
      </c>
      <c r="D450" s="32">
        <f t="shared" si="70"/>
        <v>1.0702279296E-5</v>
      </c>
      <c r="E450" s="31">
        <f t="shared" si="71"/>
        <v>692.09072343859202</v>
      </c>
      <c r="F450" s="1">
        <v>0.32</v>
      </c>
      <c r="G450" s="31">
        <f t="shared" si="72"/>
        <v>510.99984090858925</v>
      </c>
      <c r="H450" s="31">
        <f t="shared" si="68"/>
        <v>0</v>
      </c>
      <c r="I450" s="34" t="b">
        <f t="shared" si="73"/>
        <v>0</v>
      </c>
    </row>
    <row r="451" spans="2:9" x14ac:dyDescent="0.4">
      <c r="B451">
        <v>409</v>
      </c>
      <c r="C451">
        <f t="shared" si="69"/>
        <v>83640</v>
      </c>
      <c r="D451" s="32">
        <f t="shared" si="70"/>
        <v>1.0709254134000001E-5</v>
      </c>
      <c r="E451" s="31">
        <f t="shared" si="71"/>
        <v>691.10028496167206</v>
      </c>
      <c r="F451" s="1">
        <v>0.32</v>
      </c>
      <c r="G451" s="31">
        <f t="shared" si="72"/>
        <v>512.40568254949812</v>
      </c>
      <c r="H451" s="31">
        <f t="shared" si="68"/>
        <v>0</v>
      </c>
      <c r="I451" s="34" t="b">
        <f t="shared" si="73"/>
        <v>0</v>
      </c>
    </row>
    <row r="452" spans="2:9" x14ac:dyDescent="0.4">
      <c r="B452">
        <v>410</v>
      </c>
      <c r="C452">
        <f t="shared" si="69"/>
        <v>83600</v>
      </c>
      <c r="D452" s="32">
        <f t="shared" si="70"/>
        <v>1.0716233399999999E-5</v>
      </c>
      <c r="E452" s="31">
        <f t="shared" si="71"/>
        <v>690.10640272000001</v>
      </c>
      <c r="F452" s="1">
        <v>0.32</v>
      </c>
      <c r="G452" s="31">
        <f t="shared" si="72"/>
        <v>513.81187319647063</v>
      </c>
      <c r="H452" s="31">
        <f t="shared" si="68"/>
        <v>0</v>
      </c>
      <c r="I452" s="34" t="b">
        <f t="shared" si="73"/>
        <v>0</v>
      </c>
    </row>
    <row r="453" spans="2:9" x14ac:dyDescent="0.4">
      <c r="B453">
        <v>411</v>
      </c>
      <c r="C453">
        <f t="shared" si="69"/>
        <v>83560</v>
      </c>
      <c r="D453" s="32">
        <f t="shared" si="70"/>
        <v>1.0723217094E-5</v>
      </c>
      <c r="E453" s="31">
        <f t="shared" si="71"/>
        <v>689.10906922423192</v>
      </c>
      <c r="F453" s="1">
        <v>0.32</v>
      </c>
      <c r="G453" s="31">
        <f t="shared" si="72"/>
        <v>515.21841171541814</v>
      </c>
      <c r="H453" s="31">
        <f t="shared" si="68"/>
        <v>0</v>
      </c>
      <c r="I453" s="34" t="b">
        <f t="shared" si="73"/>
        <v>0</v>
      </c>
    </row>
    <row r="454" spans="2:9" x14ac:dyDescent="0.4">
      <c r="B454">
        <v>412</v>
      </c>
      <c r="C454">
        <f t="shared" si="69"/>
        <v>83520</v>
      </c>
      <c r="D454" s="32">
        <f t="shared" si="70"/>
        <v>1.0730205216E-5</v>
      </c>
      <c r="E454" s="31">
        <f t="shared" si="71"/>
        <v>688.10827712307196</v>
      </c>
      <c r="F454" s="1">
        <v>0.32</v>
      </c>
      <c r="G454" s="31">
        <f t="shared" si="72"/>
        <v>516.62529696912566</v>
      </c>
      <c r="H454" s="31">
        <f t="shared" si="68"/>
        <v>0</v>
      </c>
      <c r="I454" s="34" t="b">
        <f t="shared" si="73"/>
        <v>0</v>
      </c>
    </row>
    <row r="455" spans="2:9" x14ac:dyDescent="0.4">
      <c r="B455">
        <v>413</v>
      </c>
      <c r="C455">
        <f t="shared" si="69"/>
        <v>83480</v>
      </c>
      <c r="D455" s="32">
        <f t="shared" si="70"/>
        <v>1.0737197765999998E-5</v>
      </c>
      <c r="E455" s="31">
        <f t="shared" si="71"/>
        <v>687.10401920327195</v>
      </c>
      <c r="F455" s="1">
        <v>0.32</v>
      </c>
      <c r="G455" s="31">
        <f t="shared" si="72"/>
        <v>518.03252781725325</v>
      </c>
      <c r="H455" s="31">
        <f t="shared" si="68"/>
        <v>0</v>
      </c>
      <c r="I455" s="34" t="b">
        <f t="shared" si="73"/>
        <v>0</v>
      </c>
    </row>
    <row r="456" spans="2:9" x14ac:dyDescent="0.4">
      <c r="B456">
        <v>414</v>
      </c>
      <c r="C456">
        <f t="shared" si="69"/>
        <v>83440</v>
      </c>
      <c r="D456" s="32">
        <f t="shared" si="70"/>
        <v>1.0744194744000002E-5</v>
      </c>
      <c r="E456" s="31">
        <f t="shared" si="71"/>
        <v>686.09628838963192</v>
      </c>
      <c r="F456" s="1">
        <v>0.32</v>
      </c>
      <c r="G456" s="31">
        <f t="shared" si="72"/>
        <v>519.44010311633519</v>
      </c>
      <c r="H456" s="31">
        <f t="shared" si="68"/>
        <v>0</v>
      </c>
      <c r="I456" s="34" t="b">
        <f t="shared" si="73"/>
        <v>0</v>
      </c>
    </row>
    <row r="457" spans="2:9" x14ac:dyDescent="0.4">
      <c r="B457">
        <v>415</v>
      </c>
      <c r="C457">
        <f t="shared" si="69"/>
        <v>83400</v>
      </c>
      <c r="D457" s="32">
        <f t="shared" si="70"/>
        <v>1.0751196150000001E-5</v>
      </c>
      <c r="E457" s="31">
        <f t="shared" si="71"/>
        <v>685.08507774499992</v>
      </c>
      <c r="F457" s="1">
        <v>0.32</v>
      </c>
      <c r="G457" s="31">
        <f t="shared" si="72"/>
        <v>520.84802171977947</v>
      </c>
      <c r="H457" s="31">
        <f t="shared" si="68"/>
        <v>0</v>
      </c>
      <c r="I457" s="34" t="b">
        <f t="shared" si="73"/>
        <v>0</v>
      </c>
    </row>
    <row r="458" spans="2:9" x14ac:dyDescent="0.4">
      <c r="B458">
        <v>416</v>
      </c>
      <c r="C458">
        <f t="shared" si="69"/>
        <v>83360</v>
      </c>
      <c r="D458" s="32">
        <f t="shared" si="70"/>
        <v>1.0758201984E-5</v>
      </c>
      <c r="E458" s="31">
        <f t="shared" si="71"/>
        <v>684.07038047027197</v>
      </c>
      <c r="F458" s="1">
        <v>0.32</v>
      </c>
      <c r="G458" s="31">
        <f t="shared" si="72"/>
        <v>522.25628247786915</v>
      </c>
      <c r="H458" s="31">
        <f t="shared" si="68"/>
        <v>0</v>
      </c>
      <c r="I458" s="34" t="b">
        <f t="shared" si="73"/>
        <v>0</v>
      </c>
    </row>
    <row r="459" spans="2:9" x14ac:dyDescent="0.4">
      <c r="B459">
        <v>417</v>
      </c>
      <c r="C459">
        <f t="shared" si="69"/>
        <v>83320</v>
      </c>
      <c r="D459" s="32">
        <f t="shared" si="70"/>
        <v>1.0765212246E-5</v>
      </c>
      <c r="E459" s="31">
        <f t="shared" si="71"/>
        <v>683.05218990439198</v>
      </c>
      <c r="F459" s="1">
        <v>0.32</v>
      </c>
      <c r="G459" s="31">
        <f t="shared" si="72"/>
        <v>523.66488423776161</v>
      </c>
      <c r="H459" s="31">
        <f t="shared" si="68"/>
        <v>0</v>
      </c>
      <c r="I459" s="34" t="b">
        <f t="shared" si="73"/>
        <v>0</v>
      </c>
    </row>
    <row r="460" spans="2:9" x14ac:dyDescent="0.4">
      <c r="B460">
        <v>418</v>
      </c>
      <c r="C460">
        <f t="shared" si="69"/>
        <v>83280</v>
      </c>
      <c r="D460" s="32">
        <f t="shared" si="70"/>
        <v>1.0772226936E-5</v>
      </c>
      <c r="E460" s="31">
        <f t="shared" si="71"/>
        <v>682.03049952435208</v>
      </c>
      <c r="F460" s="1">
        <v>0.32</v>
      </c>
      <c r="G460" s="31">
        <f t="shared" si="72"/>
        <v>525.07382584348807</v>
      </c>
      <c r="H460" s="31">
        <f t="shared" si="68"/>
        <v>0</v>
      </c>
      <c r="I460" s="34" t="b">
        <f t="shared" si="73"/>
        <v>0</v>
      </c>
    </row>
    <row r="461" spans="2:9" x14ac:dyDescent="0.4">
      <c r="B461">
        <v>419</v>
      </c>
      <c r="C461">
        <f t="shared" si="69"/>
        <v>83240</v>
      </c>
      <c r="D461" s="32">
        <f t="shared" si="70"/>
        <v>1.0779246054000001E-5</v>
      </c>
      <c r="E461" s="31">
        <f t="shared" si="71"/>
        <v>681.00530294519206</v>
      </c>
      <c r="F461" s="1">
        <v>0.32</v>
      </c>
      <c r="G461" s="31">
        <f t="shared" si="72"/>
        <v>526.48310613595459</v>
      </c>
      <c r="H461" s="31">
        <f t="shared" si="68"/>
        <v>0</v>
      </c>
      <c r="I461" s="34" t="b">
        <f t="shared" si="73"/>
        <v>0</v>
      </c>
    </row>
    <row r="462" spans="2:9" x14ac:dyDescent="0.4">
      <c r="B462">
        <v>420</v>
      </c>
      <c r="C462">
        <f t="shared" si="69"/>
        <v>83200</v>
      </c>
      <c r="D462" s="32">
        <f t="shared" si="70"/>
        <v>1.07862696E-5</v>
      </c>
      <c r="E462" s="31">
        <f t="shared" si="71"/>
        <v>679.97659392000003</v>
      </c>
      <c r="F462" s="1">
        <v>0.32</v>
      </c>
      <c r="G462" s="31">
        <f t="shared" si="72"/>
        <v>527.8927239529412</v>
      </c>
      <c r="H462" s="31">
        <f t="shared" si="68"/>
        <v>0</v>
      </c>
      <c r="I462" s="34" t="b">
        <f t="shared" si="73"/>
        <v>0</v>
      </c>
    </row>
    <row r="463" spans="2:9" x14ac:dyDescent="0.4">
      <c r="B463">
        <v>421</v>
      </c>
      <c r="C463">
        <f t="shared" si="69"/>
        <v>83160</v>
      </c>
      <c r="D463" s="32">
        <f t="shared" si="70"/>
        <v>1.0793297574E-5</v>
      </c>
      <c r="E463" s="31">
        <f t="shared" si="71"/>
        <v>678.94436633991188</v>
      </c>
      <c r="F463" s="1">
        <v>0.32</v>
      </c>
      <c r="G463" s="31">
        <f t="shared" si="72"/>
        <v>529.30267812910279</v>
      </c>
      <c r="H463" s="31">
        <f t="shared" si="68"/>
        <v>0</v>
      </c>
      <c r="I463" s="34" t="b">
        <f t="shared" si="73"/>
        <v>0</v>
      </c>
    </row>
    <row r="464" spans="2:9" x14ac:dyDescent="0.4">
      <c r="B464">
        <v>422</v>
      </c>
      <c r="C464">
        <f t="shared" si="69"/>
        <v>83120</v>
      </c>
      <c r="D464" s="32">
        <f t="shared" si="70"/>
        <v>1.0800329976E-5</v>
      </c>
      <c r="E464" s="31">
        <f t="shared" si="71"/>
        <v>677.90861423411195</v>
      </c>
      <c r="F464" s="1">
        <v>0.32</v>
      </c>
      <c r="G464" s="31">
        <f t="shared" si="72"/>
        <v>530.71296749596809</v>
      </c>
      <c r="H464" s="31">
        <f t="shared" si="68"/>
        <v>0</v>
      </c>
      <c r="I464" s="34" t="b">
        <f t="shared" si="73"/>
        <v>0</v>
      </c>
    </row>
    <row r="465" spans="2:9" x14ac:dyDescent="0.4">
      <c r="B465">
        <v>423</v>
      </c>
      <c r="C465">
        <f t="shared" si="69"/>
        <v>83080</v>
      </c>
      <c r="D465" s="32">
        <f t="shared" si="70"/>
        <v>1.0807366806000001E-5</v>
      </c>
      <c r="E465" s="31">
        <f t="shared" si="71"/>
        <v>676.869331769832</v>
      </c>
      <c r="F465" s="1">
        <v>0.32</v>
      </c>
      <c r="G465" s="31">
        <f t="shared" si="72"/>
        <v>532.12359088194046</v>
      </c>
      <c r="H465" s="31">
        <f t="shared" si="68"/>
        <v>0</v>
      </c>
      <c r="I465" s="34" t="b">
        <f t="shared" si="73"/>
        <v>0</v>
      </c>
    </row>
    <row r="466" spans="2:9" x14ac:dyDescent="0.4">
      <c r="B466">
        <v>424</v>
      </c>
      <c r="C466">
        <f t="shared" si="69"/>
        <v>83040</v>
      </c>
      <c r="D466" s="32">
        <f t="shared" si="70"/>
        <v>1.0814408064E-5</v>
      </c>
      <c r="E466" s="31">
        <f t="shared" si="71"/>
        <v>675.82651325235202</v>
      </c>
      <c r="F466" s="1">
        <v>0.32</v>
      </c>
      <c r="G466" s="31">
        <f t="shared" si="72"/>
        <v>533.53454711229745</v>
      </c>
      <c r="H466" s="31">
        <f t="shared" si="68"/>
        <v>0</v>
      </c>
      <c r="I466" s="34" t="b">
        <f t="shared" si="73"/>
        <v>0</v>
      </c>
    </row>
    <row r="467" spans="2:9" x14ac:dyDescent="0.4">
      <c r="B467">
        <v>425</v>
      </c>
      <c r="C467">
        <f t="shared" si="69"/>
        <v>83000</v>
      </c>
      <c r="D467" s="32">
        <f t="shared" si="70"/>
        <v>1.0821453750000001E-5</v>
      </c>
      <c r="E467" s="31">
        <f t="shared" si="71"/>
        <v>674.78015312499997</v>
      </c>
      <c r="F467" s="1">
        <v>0.32</v>
      </c>
      <c r="G467" s="31">
        <f t="shared" si="72"/>
        <v>534.94583500919134</v>
      </c>
      <c r="H467" s="31">
        <f t="shared" si="68"/>
        <v>0</v>
      </c>
      <c r="I467" s="34" t="b">
        <f t="shared" si="73"/>
        <v>0</v>
      </c>
    </row>
    <row r="468" spans="2:9" x14ac:dyDescent="0.4">
      <c r="B468">
        <v>426</v>
      </c>
      <c r="C468">
        <f t="shared" si="69"/>
        <v>82960</v>
      </c>
      <c r="D468" s="32">
        <f t="shared" si="70"/>
        <v>1.0828503863999999E-5</v>
      </c>
      <c r="E468" s="31">
        <f t="shared" si="71"/>
        <v>673.73024596915207</v>
      </c>
      <c r="F468" s="1">
        <v>0.32</v>
      </c>
      <c r="G468" s="31">
        <f t="shared" si="72"/>
        <v>536.35745339164805</v>
      </c>
      <c r="H468" s="31">
        <f t="shared" si="68"/>
        <v>0</v>
      </c>
      <c r="I468" s="34" t="b">
        <f t="shared" si="73"/>
        <v>0</v>
      </c>
    </row>
    <row r="469" spans="2:9" x14ac:dyDescent="0.4">
      <c r="B469">
        <v>427</v>
      </c>
      <c r="C469">
        <f t="shared" si="69"/>
        <v>82920</v>
      </c>
      <c r="D469" s="32">
        <f t="shared" si="70"/>
        <v>1.0835558406E-5</v>
      </c>
      <c r="E469" s="31">
        <f t="shared" si="71"/>
        <v>672.67678650423193</v>
      </c>
      <c r="F469" s="1">
        <v>0.32</v>
      </c>
      <c r="G469" s="31">
        <f t="shared" si="72"/>
        <v>537.76940107556857</v>
      </c>
      <c r="H469" s="31">
        <f t="shared" si="68"/>
        <v>0</v>
      </c>
      <c r="I469" s="34" t="b">
        <f t="shared" si="73"/>
        <v>0</v>
      </c>
    </row>
    <row r="470" spans="2:9" x14ac:dyDescent="0.4">
      <c r="B470">
        <v>428</v>
      </c>
      <c r="C470">
        <f t="shared" si="69"/>
        <v>82880</v>
      </c>
      <c r="D470" s="32">
        <f t="shared" si="70"/>
        <v>1.0842617375999999E-5</v>
      </c>
      <c r="E470" s="31">
        <f t="shared" si="71"/>
        <v>671.61976958771186</v>
      </c>
      <c r="F470" s="1">
        <v>0.32</v>
      </c>
      <c r="G470" s="31">
        <f t="shared" si="72"/>
        <v>539.18167687372795</v>
      </c>
      <c r="H470" s="31">
        <f t="shared" si="68"/>
        <v>0</v>
      </c>
      <c r="I470" s="34" t="b">
        <f t="shared" si="73"/>
        <v>0</v>
      </c>
    </row>
    <row r="471" spans="2:9" x14ac:dyDescent="0.4">
      <c r="B471">
        <v>429</v>
      </c>
      <c r="C471">
        <f t="shared" si="69"/>
        <v>82840</v>
      </c>
      <c r="D471" s="32">
        <f t="shared" si="70"/>
        <v>1.0849680774E-5</v>
      </c>
      <c r="E471" s="31">
        <f t="shared" si="71"/>
        <v>670.55919021511193</v>
      </c>
      <c r="F471" s="1">
        <v>0.32</v>
      </c>
      <c r="G471" s="31">
        <f t="shared" si="72"/>
        <v>540.59427959577567</v>
      </c>
      <c r="H471" s="31">
        <f t="shared" si="68"/>
        <v>0</v>
      </c>
      <c r="I471" s="34" t="b">
        <f t="shared" si="73"/>
        <v>0</v>
      </c>
    </row>
    <row r="472" spans="2:9" x14ac:dyDescent="0.4">
      <c r="B472">
        <v>430</v>
      </c>
      <c r="C472">
        <f t="shared" si="69"/>
        <v>82800</v>
      </c>
      <c r="D472" s="32">
        <f t="shared" si="70"/>
        <v>1.0856748600000002E-5</v>
      </c>
      <c r="E472" s="31">
        <f t="shared" si="71"/>
        <v>669.49504351999997</v>
      </c>
      <c r="F472" s="1">
        <v>0.32</v>
      </c>
      <c r="G472" s="31">
        <f t="shared" si="72"/>
        <v>542.00720804823538</v>
      </c>
      <c r="H472" s="31">
        <f t="shared" si="68"/>
        <v>0</v>
      </c>
      <c r="I472" s="34" t="b">
        <f t="shared" si="73"/>
        <v>0</v>
      </c>
    </row>
    <row r="473" spans="2:9" x14ac:dyDescent="0.4">
      <c r="B473">
        <v>431</v>
      </c>
      <c r="C473">
        <f t="shared" si="69"/>
        <v>82760</v>
      </c>
      <c r="D473" s="32">
        <f t="shared" si="70"/>
        <v>1.0863820854000001E-5</v>
      </c>
      <c r="E473" s="31">
        <f t="shared" si="71"/>
        <v>668.42732477399193</v>
      </c>
      <c r="F473" s="1">
        <v>0.32</v>
      </c>
      <c r="G473" s="31">
        <f t="shared" si="72"/>
        <v>543.42046103450514</v>
      </c>
      <c r="H473" s="31">
        <f t="shared" si="68"/>
        <v>0</v>
      </c>
      <c r="I473" s="34" t="b">
        <f t="shared" si="73"/>
        <v>0</v>
      </c>
    </row>
    <row r="474" spans="2:9" x14ac:dyDescent="0.4">
      <c r="B474">
        <v>432</v>
      </c>
      <c r="C474">
        <f t="shared" si="69"/>
        <v>82720</v>
      </c>
      <c r="D474" s="32">
        <f t="shared" si="70"/>
        <v>1.0870897536000001E-5</v>
      </c>
      <c r="E474" s="31">
        <f t="shared" si="71"/>
        <v>667.35602938675208</v>
      </c>
      <c r="F474" s="1">
        <v>0.32</v>
      </c>
      <c r="G474" s="31">
        <f t="shared" si="72"/>
        <v>544.83403735485751</v>
      </c>
      <c r="H474" s="31">
        <f t="shared" si="68"/>
        <v>0</v>
      </c>
      <c r="I474" s="34" t="b">
        <f t="shared" si="73"/>
        <v>0</v>
      </c>
    </row>
    <row r="475" spans="2:9" x14ac:dyDescent="0.4">
      <c r="B475">
        <v>433</v>
      </c>
      <c r="C475">
        <f t="shared" si="69"/>
        <v>82680</v>
      </c>
      <c r="D475" s="32">
        <f t="shared" si="70"/>
        <v>1.0877978646000001E-5</v>
      </c>
      <c r="E475" s="31">
        <f t="shared" si="71"/>
        <v>666.28115290599203</v>
      </c>
      <c r="F475" s="1">
        <v>0.32</v>
      </c>
      <c r="G475" s="31">
        <f t="shared" si="72"/>
        <v>546.24793580643927</v>
      </c>
      <c r="H475" s="31">
        <f t="shared" si="68"/>
        <v>0</v>
      </c>
      <c r="I475" s="34" t="b">
        <f t="shared" si="73"/>
        <v>0</v>
      </c>
    </row>
    <row r="476" spans="2:9" x14ac:dyDescent="0.4">
      <c r="B476">
        <v>434</v>
      </c>
      <c r="C476">
        <f t="shared" si="69"/>
        <v>82640</v>
      </c>
      <c r="D476" s="32">
        <f t="shared" si="70"/>
        <v>1.0885064184E-5</v>
      </c>
      <c r="E476" s="31">
        <f t="shared" si="71"/>
        <v>665.20269101747203</v>
      </c>
      <c r="F476" s="1">
        <v>0.32</v>
      </c>
      <c r="G476" s="31">
        <f t="shared" si="72"/>
        <v>547.66215518327158</v>
      </c>
      <c r="H476" s="31">
        <f t="shared" si="68"/>
        <v>0</v>
      </c>
      <c r="I476" s="34" t="b">
        <f t="shared" si="73"/>
        <v>0</v>
      </c>
    </row>
    <row r="477" spans="2:9" x14ac:dyDescent="0.4">
      <c r="B477">
        <v>435</v>
      </c>
      <c r="C477">
        <f t="shared" si="69"/>
        <v>82600</v>
      </c>
      <c r="D477" s="32">
        <f t="shared" si="70"/>
        <v>1.089215415E-5</v>
      </c>
      <c r="E477" s="31">
        <f t="shared" si="71"/>
        <v>664.12063954500002</v>
      </c>
      <c r="F477" s="1">
        <v>0.32</v>
      </c>
      <c r="G477" s="31">
        <f t="shared" si="72"/>
        <v>549.07669427625012</v>
      </c>
      <c r="H477" s="31">
        <f t="shared" si="68"/>
        <v>0</v>
      </c>
      <c r="I477" s="34" t="b">
        <f t="shared" si="73"/>
        <v>0</v>
      </c>
    </row>
    <row r="478" spans="2:9" x14ac:dyDescent="0.4">
      <c r="B478">
        <v>436</v>
      </c>
      <c r="C478">
        <f t="shared" si="69"/>
        <v>82560</v>
      </c>
      <c r="D478" s="32">
        <f t="shared" si="70"/>
        <v>1.0899248544000002E-5</v>
      </c>
      <c r="E478" s="31">
        <f t="shared" si="71"/>
        <v>663.03499445043201</v>
      </c>
      <c r="F478" s="1">
        <v>0.32</v>
      </c>
      <c r="G478" s="31">
        <f t="shared" si="72"/>
        <v>550.49155187314454</v>
      </c>
      <c r="H478" s="31">
        <f t="shared" si="68"/>
        <v>0</v>
      </c>
      <c r="I478" s="34" t="b">
        <f t="shared" si="73"/>
        <v>0</v>
      </c>
    </row>
    <row r="479" spans="2:9" x14ac:dyDescent="0.4">
      <c r="B479">
        <v>437</v>
      </c>
      <c r="C479">
        <f t="shared" si="69"/>
        <v>82520</v>
      </c>
      <c r="D479" s="32">
        <f t="shared" si="70"/>
        <v>1.0906347366E-5</v>
      </c>
      <c r="E479" s="31">
        <f t="shared" si="71"/>
        <v>661.94575183367203</v>
      </c>
      <c r="F479" s="1">
        <v>0.32</v>
      </c>
      <c r="G479" s="31">
        <f t="shared" si="72"/>
        <v>551.90672675859923</v>
      </c>
      <c r="H479" s="31">
        <f t="shared" si="68"/>
        <v>0</v>
      </c>
      <c r="I479" s="34" t="b">
        <f t="shared" si="73"/>
        <v>0</v>
      </c>
    </row>
    <row r="480" spans="2:9" x14ac:dyDescent="0.4">
      <c r="B480">
        <v>438</v>
      </c>
      <c r="C480">
        <f t="shared" si="69"/>
        <v>82480</v>
      </c>
      <c r="D480" s="32">
        <f t="shared" si="70"/>
        <v>1.0913450615999999E-5</v>
      </c>
      <c r="E480" s="31">
        <f t="shared" si="71"/>
        <v>660.852907932672</v>
      </c>
      <c r="F480" s="1">
        <v>0.32</v>
      </c>
      <c r="G480" s="31">
        <f t="shared" si="72"/>
        <v>553.32221771413276</v>
      </c>
      <c r="H480" s="31">
        <f t="shared" si="68"/>
        <v>0</v>
      </c>
      <c r="I480" s="34" t="b">
        <f t="shared" si="73"/>
        <v>0</v>
      </c>
    </row>
    <row r="481" spans="2:9" x14ac:dyDescent="0.4">
      <c r="B481">
        <v>439</v>
      </c>
      <c r="C481">
        <f t="shared" si="69"/>
        <v>82440</v>
      </c>
      <c r="D481" s="32">
        <f t="shared" si="70"/>
        <v>1.0920558293999998E-5</v>
      </c>
      <c r="E481" s="31">
        <f t="shared" si="71"/>
        <v>659.75645912343191</v>
      </c>
      <c r="F481" s="1">
        <v>0.32</v>
      </c>
      <c r="G481" s="31">
        <f t="shared" si="72"/>
        <v>554.73802351813788</v>
      </c>
      <c r="H481" s="31">
        <f t="shared" si="68"/>
        <v>0</v>
      </c>
      <c r="I481" s="34" t="b">
        <f t="shared" si="73"/>
        <v>0</v>
      </c>
    </row>
    <row r="482" spans="2:9" x14ac:dyDescent="0.4">
      <c r="B482">
        <v>440</v>
      </c>
      <c r="C482">
        <f t="shared" si="69"/>
        <v>82400</v>
      </c>
      <c r="D482" s="32">
        <f t="shared" si="70"/>
        <v>1.09276704E-5</v>
      </c>
      <c r="E482" s="31">
        <f t="shared" si="71"/>
        <v>658.65640192000001</v>
      </c>
      <c r="F482" s="1">
        <v>0.32</v>
      </c>
      <c r="G482" s="31">
        <f t="shared" si="72"/>
        <v>556.15414294588243</v>
      </c>
      <c r="H482" s="31">
        <f t="shared" si="68"/>
        <v>0</v>
      </c>
      <c r="I482" s="34" t="b">
        <f t="shared" si="73"/>
        <v>0</v>
      </c>
    </row>
    <row r="483" spans="2:9" x14ac:dyDescent="0.4">
      <c r="B483">
        <v>441</v>
      </c>
      <c r="C483">
        <f t="shared" si="69"/>
        <v>82360</v>
      </c>
      <c r="D483" s="32">
        <f t="shared" si="70"/>
        <v>1.0934786933999999E-5</v>
      </c>
      <c r="E483" s="31">
        <f t="shared" si="71"/>
        <v>657.55273297447195</v>
      </c>
      <c r="F483" s="1">
        <v>0.32</v>
      </c>
      <c r="G483" s="31">
        <f t="shared" si="72"/>
        <v>557.57057476950752</v>
      </c>
      <c r="H483" s="31">
        <f t="shared" si="68"/>
        <v>0</v>
      </c>
      <c r="I483" s="34" t="b">
        <f t="shared" si="73"/>
        <v>0</v>
      </c>
    </row>
    <row r="484" spans="2:9" x14ac:dyDescent="0.4">
      <c r="B484">
        <v>442</v>
      </c>
      <c r="C484">
        <f t="shared" si="69"/>
        <v>82320</v>
      </c>
      <c r="D484" s="32">
        <f t="shared" si="70"/>
        <v>1.0941907896E-5</v>
      </c>
      <c r="E484" s="31">
        <f t="shared" si="71"/>
        <v>656.44544907699196</v>
      </c>
      <c r="F484" s="1">
        <v>0.32</v>
      </c>
      <c r="G484" s="31">
        <f t="shared" si="72"/>
        <v>558.98731775802923</v>
      </c>
      <c r="H484" s="31">
        <f t="shared" si="68"/>
        <v>0</v>
      </c>
      <c r="I484" s="34" t="b">
        <f t="shared" si="73"/>
        <v>0</v>
      </c>
    </row>
    <row r="485" spans="2:9" x14ac:dyDescent="0.4">
      <c r="B485">
        <v>443</v>
      </c>
      <c r="C485">
        <f t="shared" si="69"/>
        <v>82280</v>
      </c>
      <c r="D485" s="32">
        <f t="shared" si="70"/>
        <v>1.0949033286E-5</v>
      </c>
      <c r="E485" s="31">
        <f t="shared" si="71"/>
        <v>655.33454715575203</v>
      </c>
      <c r="F485" s="1">
        <v>0.32</v>
      </c>
      <c r="G485" s="31">
        <f t="shared" si="72"/>
        <v>560.40437067733808</v>
      </c>
      <c r="H485" s="31">
        <f t="shared" si="68"/>
        <v>0</v>
      </c>
      <c r="I485" s="34" t="b">
        <f t="shared" si="73"/>
        <v>0</v>
      </c>
    </row>
    <row r="486" spans="2:9" x14ac:dyDescent="0.4">
      <c r="B486">
        <v>444</v>
      </c>
      <c r="C486">
        <f t="shared" si="69"/>
        <v>82240</v>
      </c>
      <c r="D486" s="32">
        <f t="shared" si="70"/>
        <v>1.0956163104000002E-5</v>
      </c>
      <c r="E486" s="31">
        <f t="shared" si="71"/>
        <v>654.22002427699204</v>
      </c>
      <c r="F486" s="1">
        <v>0.32</v>
      </c>
      <c r="G486" s="31">
        <f t="shared" si="72"/>
        <v>561.82173229019872</v>
      </c>
      <c r="H486" s="31">
        <f t="shared" si="68"/>
        <v>0</v>
      </c>
      <c r="I486" s="34" t="b">
        <f t="shared" si="73"/>
        <v>0</v>
      </c>
    </row>
    <row r="487" spans="2:9" x14ac:dyDescent="0.4">
      <c r="B487">
        <v>445</v>
      </c>
      <c r="C487">
        <f t="shared" si="69"/>
        <v>82200</v>
      </c>
      <c r="D487" s="32">
        <f t="shared" si="70"/>
        <v>1.096329735E-5</v>
      </c>
      <c r="E487" s="31">
        <f t="shared" si="71"/>
        <v>653.10187764499995</v>
      </c>
      <c r="F487" s="1">
        <v>0.32</v>
      </c>
      <c r="G487" s="31">
        <f t="shared" si="72"/>
        <v>563.23940135625014</v>
      </c>
      <c r="H487" s="31">
        <f t="shared" si="68"/>
        <v>0</v>
      </c>
      <c r="I487" s="34" t="b">
        <f t="shared" si="73"/>
        <v>0</v>
      </c>
    </row>
    <row r="488" spans="2:9" x14ac:dyDescent="0.4">
      <c r="B488">
        <v>446</v>
      </c>
      <c r="C488">
        <f t="shared" si="69"/>
        <v>82160</v>
      </c>
      <c r="D488" s="32">
        <f t="shared" si="70"/>
        <v>1.0970436024E-5</v>
      </c>
      <c r="E488" s="31">
        <f t="shared" si="71"/>
        <v>651.98010460211208</v>
      </c>
      <c r="F488" s="1">
        <v>0.32</v>
      </c>
      <c r="G488" s="31">
        <f t="shared" si="72"/>
        <v>564.65737663200571</v>
      </c>
      <c r="H488" s="31">
        <f t="shared" si="68"/>
        <v>0</v>
      </c>
      <c r="I488" s="34" t="b">
        <f t="shared" si="73"/>
        <v>0</v>
      </c>
    </row>
    <row r="489" spans="2:9" x14ac:dyDescent="0.4">
      <c r="B489">
        <v>447</v>
      </c>
      <c r="C489">
        <f t="shared" si="69"/>
        <v>82120</v>
      </c>
      <c r="D489" s="32">
        <f t="shared" si="70"/>
        <v>1.0977579126E-5</v>
      </c>
      <c r="E489" s="31">
        <f t="shared" si="71"/>
        <v>650.85470262871206</v>
      </c>
      <c r="F489" s="1">
        <v>0.32</v>
      </c>
      <c r="G489" s="31">
        <f t="shared" si="72"/>
        <v>566.07565687085332</v>
      </c>
      <c r="H489" s="31">
        <f t="shared" si="68"/>
        <v>0</v>
      </c>
      <c r="I489" s="34" t="b">
        <f t="shared" si="73"/>
        <v>0</v>
      </c>
    </row>
    <row r="490" spans="2:9" x14ac:dyDescent="0.4">
      <c r="B490">
        <v>448</v>
      </c>
      <c r="C490">
        <f t="shared" si="69"/>
        <v>82080</v>
      </c>
      <c r="D490" s="32">
        <f t="shared" si="70"/>
        <v>1.0984726656E-5</v>
      </c>
      <c r="E490" s="31">
        <f t="shared" si="71"/>
        <v>649.72566934323197</v>
      </c>
      <c r="F490" s="1">
        <v>0.32</v>
      </c>
      <c r="G490" s="31">
        <f t="shared" si="72"/>
        <v>567.49424082305518</v>
      </c>
      <c r="H490" s="31">
        <f t="shared" si="68"/>
        <v>0</v>
      </c>
      <c r="I490" s="34" t="b">
        <f t="shared" si="73"/>
        <v>0</v>
      </c>
    </row>
    <row r="491" spans="2:9" x14ac:dyDescent="0.4">
      <c r="B491">
        <v>449</v>
      </c>
      <c r="C491">
        <f t="shared" si="69"/>
        <v>82040</v>
      </c>
      <c r="D491" s="32">
        <f t="shared" si="70"/>
        <v>1.0991878614000001E-5</v>
      </c>
      <c r="E491" s="31">
        <f t="shared" si="71"/>
        <v>648.59300250215199</v>
      </c>
      <c r="F491" s="1">
        <v>0.32</v>
      </c>
      <c r="G491" s="31">
        <f t="shared" si="72"/>
        <v>568.91312723574754</v>
      </c>
      <c r="H491" s="31">
        <f t="shared" si="68"/>
        <v>0</v>
      </c>
      <c r="I491" s="34" t="b">
        <f t="shared" si="73"/>
        <v>0</v>
      </c>
    </row>
    <row r="492" spans="2:9" x14ac:dyDescent="0.4">
      <c r="B492">
        <v>450</v>
      </c>
      <c r="C492">
        <f t="shared" si="69"/>
        <v>82000</v>
      </c>
      <c r="D492" s="32">
        <f t="shared" si="70"/>
        <v>1.0999035E-5</v>
      </c>
      <c r="E492" s="31">
        <f t="shared" si="71"/>
        <v>647.45669999999996</v>
      </c>
      <c r="F492" s="1">
        <v>0.32</v>
      </c>
      <c r="G492" s="31">
        <f t="shared" si="72"/>
        <v>570.33231485294118</v>
      </c>
      <c r="H492" s="31">
        <f t="shared" si="68"/>
        <v>0</v>
      </c>
      <c r="I492" s="34" t="b">
        <f t="shared" si="73"/>
        <v>0</v>
      </c>
    </row>
    <row r="493" spans="2:9" x14ac:dyDescent="0.4">
      <c r="B493">
        <v>451</v>
      </c>
      <c r="C493">
        <f t="shared" si="69"/>
        <v>81960</v>
      </c>
      <c r="D493" s="32">
        <f t="shared" si="70"/>
        <v>1.1006195814000002E-5</v>
      </c>
      <c r="E493" s="31">
        <f t="shared" si="71"/>
        <v>646.31675986935204</v>
      </c>
      <c r="F493" s="1">
        <v>0.32</v>
      </c>
      <c r="G493" s="31">
        <f t="shared" si="72"/>
        <v>571.75180241552164</v>
      </c>
      <c r="H493" s="31">
        <f t="shared" si="68"/>
        <v>0</v>
      </c>
      <c r="I493" s="34" t="b">
        <f t="shared" si="73"/>
        <v>0</v>
      </c>
    </row>
    <row r="494" spans="2:9" x14ac:dyDescent="0.4">
      <c r="B494">
        <v>452</v>
      </c>
      <c r="C494">
        <f t="shared" si="69"/>
        <v>81920</v>
      </c>
      <c r="D494" s="32">
        <f t="shared" si="70"/>
        <v>1.1013361056000001E-5</v>
      </c>
      <c r="E494" s="31">
        <f t="shared" si="71"/>
        <v>645.17318028083207</v>
      </c>
      <c r="F494" s="1">
        <v>0.32</v>
      </c>
      <c r="G494" s="31">
        <f t="shared" si="72"/>
        <v>573.17158866124805</v>
      </c>
      <c r="H494" s="31">
        <f t="shared" si="68"/>
        <v>0</v>
      </c>
      <c r="I494" s="34" t="b">
        <f t="shared" si="73"/>
        <v>0</v>
      </c>
    </row>
    <row r="495" spans="2:9" x14ac:dyDescent="0.4">
      <c r="B495">
        <v>453</v>
      </c>
      <c r="C495">
        <f t="shared" si="69"/>
        <v>81880</v>
      </c>
      <c r="D495" s="32">
        <f t="shared" si="70"/>
        <v>1.1020530726000002E-5</v>
      </c>
      <c r="E495" s="31">
        <f t="shared" si="71"/>
        <v>644.02595954311198</v>
      </c>
      <c r="F495" s="1">
        <v>0.32</v>
      </c>
      <c r="G495" s="31">
        <f t="shared" si="72"/>
        <v>574.59167232475465</v>
      </c>
      <c r="H495" s="31">
        <f t="shared" si="68"/>
        <v>0</v>
      </c>
      <c r="I495" s="34" t="b">
        <f t="shared" si="73"/>
        <v>0</v>
      </c>
    </row>
    <row r="496" spans="2:9" x14ac:dyDescent="0.4">
      <c r="B496">
        <v>454</v>
      </c>
      <c r="C496">
        <f t="shared" si="69"/>
        <v>81840</v>
      </c>
      <c r="D496" s="32">
        <f t="shared" si="70"/>
        <v>1.1027704824000001E-5</v>
      </c>
      <c r="E496" s="31">
        <f t="shared" si="71"/>
        <v>642.87509610291193</v>
      </c>
      <c r="F496" s="1">
        <v>0.32</v>
      </c>
      <c r="G496" s="31">
        <f t="shared" si="72"/>
        <v>576.01205213754929</v>
      </c>
      <c r="H496" s="31">
        <f t="shared" ref="H496:H559" si="74">IF(G496&gt;E496,G496-E496,0)</f>
        <v>0</v>
      </c>
      <c r="I496" s="34" t="b">
        <f t="shared" si="73"/>
        <v>0</v>
      </c>
    </row>
    <row r="497" spans="2:9" x14ac:dyDescent="0.4">
      <c r="B497">
        <v>455</v>
      </c>
      <c r="C497">
        <f t="shared" si="69"/>
        <v>81800</v>
      </c>
      <c r="D497" s="32">
        <f t="shared" si="70"/>
        <v>1.1034883349999999E-5</v>
      </c>
      <c r="E497" s="31">
        <f t="shared" si="71"/>
        <v>641.72058854500006</v>
      </c>
      <c r="F497" s="1">
        <v>0.32</v>
      </c>
      <c r="G497" s="31">
        <f t="shared" si="72"/>
        <v>577.43272682801478</v>
      </c>
      <c r="H497" s="31">
        <f t="shared" si="74"/>
        <v>0</v>
      </c>
      <c r="I497" s="34" t="b">
        <f t="shared" si="73"/>
        <v>0</v>
      </c>
    </row>
    <row r="498" spans="2:9" x14ac:dyDescent="0.4">
      <c r="B498">
        <v>456</v>
      </c>
      <c r="C498">
        <f t="shared" si="69"/>
        <v>81760</v>
      </c>
      <c r="D498" s="32">
        <f t="shared" si="70"/>
        <v>1.1042066304E-5</v>
      </c>
      <c r="E498" s="31">
        <f t="shared" si="71"/>
        <v>640.56243559219195</v>
      </c>
      <c r="F498" s="1">
        <v>0.32</v>
      </c>
      <c r="G498" s="31">
        <f t="shared" si="72"/>
        <v>578.85369512140801</v>
      </c>
      <c r="H498" s="31">
        <f t="shared" si="74"/>
        <v>0</v>
      </c>
      <c r="I498" s="34" t="b">
        <f t="shared" si="73"/>
        <v>0</v>
      </c>
    </row>
    <row r="499" spans="2:9" x14ac:dyDescent="0.4">
      <c r="B499">
        <v>457</v>
      </c>
      <c r="C499">
        <f t="shared" si="69"/>
        <v>81720</v>
      </c>
      <c r="D499" s="32">
        <f t="shared" si="70"/>
        <v>1.1049253686000001E-5</v>
      </c>
      <c r="E499" s="31">
        <f t="shared" si="71"/>
        <v>639.40063610535196</v>
      </c>
      <c r="F499" s="1">
        <v>0.32</v>
      </c>
      <c r="G499" s="31">
        <f t="shared" si="72"/>
        <v>580.27495573986039</v>
      </c>
      <c r="H499" s="31">
        <f t="shared" si="74"/>
        <v>0</v>
      </c>
      <c r="I499" s="34" t="b">
        <f t="shared" si="73"/>
        <v>0</v>
      </c>
    </row>
    <row r="500" spans="2:9" x14ac:dyDescent="0.4">
      <c r="B500">
        <v>458</v>
      </c>
      <c r="C500">
        <f t="shared" si="69"/>
        <v>81680</v>
      </c>
      <c r="D500" s="32">
        <f t="shared" si="70"/>
        <v>1.1056445496E-5</v>
      </c>
      <c r="E500" s="31">
        <f t="shared" si="71"/>
        <v>638.23518908339202</v>
      </c>
      <c r="F500" s="1">
        <v>0.32</v>
      </c>
      <c r="G500" s="31">
        <f t="shared" si="72"/>
        <v>581.69650740237751</v>
      </c>
      <c r="H500" s="31">
        <f t="shared" si="74"/>
        <v>0</v>
      </c>
      <c r="I500" s="34" t="b">
        <f t="shared" si="73"/>
        <v>0</v>
      </c>
    </row>
    <row r="501" spans="2:9" x14ac:dyDescent="0.4">
      <c r="B501">
        <v>459</v>
      </c>
      <c r="C501">
        <f t="shared" si="69"/>
        <v>81640</v>
      </c>
      <c r="D501" s="32">
        <f t="shared" si="70"/>
        <v>1.1063641734000001E-5</v>
      </c>
      <c r="E501" s="31">
        <f t="shared" si="71"/>
        <v>637.066093663272</v>
      </c>
      <c r="F501" s="1">
        <v>0.32</v>
      </c>
      <c r="G501" s="31">
        <f t="shared" si="72"/>
        <v>583.11834882483936</v>
      </c>
      <c r="H501" s="31">
        <f t="shared" si="74"/>
        <v>0</v>
      </c>
      <c r="I501" s="34" t="b">
        <f t="shared" si="73"/>
        <v>0</v>
      </c>
    </row>
    <row r="502" spans="2:9" x14ac:dyDescent="0.4">
      <c r="B502">
        <v>460</v>
      </c>
      <c r="C502">
        <f t="shared" si="69"/>
        <v>81600</v>
      </c>
      <c r="D502" s="32">
        <f t="shared" si="70"/>
        <v>1.1070842399999999E-5</v>
      </c>
      <c r="E502" s="31">
        <f t="shared" si="71"/>
        <v>635.89334911999993</v>
      </c>
      <c r="F502" s="1">
        <v>0.32</v>
      </c>
      <c r="G502" s="31">
        <f t="shared" si="72"/>
        <v>584.54047872000001</v>
      </c>
      <c r="H502" s="31">
        <f t="shared" si="74"/>
        <v>0</v>
      </c>
      <c r="I502" s="34" t="b">
        <f t="shared" si="73"/>
        <v>0</v>
      </c>
    </row>
    <row r="503" spans="2:9" x14ac:dyDescent="0.4">
      <c r="B503">
        <v>461</v>
      </c>
      <c r="C503">
        <f t="shared" si="69"/>
        <v>81560</v>
      </c>
      <c r="D503" s="32">
        <f t="shared" si="70"/>
        <v>1.1078047493999999E-5</v>
      </c>
      <c r="E503" s="31">
        <f t="shared" si="71"/>
        <v>634.71695486663191</v>
      </c>
      <c r="F503" s="1">
        <v>0.32</v>
      </c>
      <c r="G503" s="31">
        <f t="shared" si="72"/>
        <v>585.96289579748861</v>
      </c>
      <c r="H503" s="31">
        <f t="shared" si="74"/>
        <v>0</v>
      </c>
      <c r="I503" s="34" t="b">
        <f t="shared" si="73"/>
        <v>0</v>
      </c>
    </row>
    <row r="504" spans="2:9" x14ac:dyDescent="0.4">
      <c r="B504">
        <v>462</v>
      </c>
      <c r="C504">
        <f t="shared" si="69"/>
        <v>81520</v>
      </c>
      <c r="D504" s="32">
        <f t="shared" si="70"/>
        <v>1.1085257016000001E-5</v>
      </c>
      <c r="E504" s="31">
        <f t="shared" si="71"/>
        <v>633.53691045427195</v>
      </c>
      <c r="F504" s="1">
        <v>0.32</v>
      </c>
      <c r="G504" s="31">
        <f t="shared" si="72"/>
        <v>587.38559876380805</v>
      </c>
      <c r="H504" s="31">
        <f t="shared" si="74"/>
        <v>0</v>
      </c>
      <c r="I504" s="34" t="b">
        <f t="shared" si="73"/>
        <v>0</v>
      </c>
    </row>
    <row r="505" spans="2:9" x14ac:dyDescent="0.4">
      <c r="B505">
        <v>463</v>
      </c>
      <c r="C505">
        <f t="shared" si="69"/>
        <v>81480</v>
      </c>
      <c r="D505" s="32">
        <f t="shared" si="70"/>
        <v>1.1092470966000003E-5</v>
      </c>
      <c r="E505" s="31">
        <f t="shared" si="71"/>
        <v>632.35321557207203</v>
      </c>
      <c r="F505" s="1">
        <v>0.32</v>
      </c>
      <c r="G505" s="31">
        <f t="shared" si="72"/>
        <v>588.80858632233583</v>
      </c>
      <c r="H505" s="31">
        <f t="shared" si="74"/>
        <v>0</v>
      </c>
      <c r="I505" s="34" t="b">
        <f t="shared" si="73"/>
        <v>0</v>
      </c>
    </row>
    <row r="506" spans="2:9" x14ac:dyDescent="0.4">
      <c r="B506">
        <v>464</v>
      </c>
      <c r="C506">
        <f t="shared" si="69"/>
        <v>81440</v>
      </c>
      <c r="D506" s="32">
        <f t="shared" si="70"/>
        <v>1.1099689343999998E-5</v>
      </c>
      <c r="E506" s="31">
        <f t="shared" si="71"/>
        <v>631.16587004723203</v>
      </c>
      <c r="F506" s="1">
        <v>0.32</v>
      </c>
      <c r="G506" s="31">
        <f t="shared" si="72"/>
        <v>590.23185717332319</v>
      </c>
      <c r="H506" s="31">
        <f t="shared" si="74"/>
        <v>0</v>
      </c>
      <c r="I506" s="34" t="b">
        <f t="shared" si="73"/>
        <v>0</v>
      </c>
    </row>
    <row r="507" spans="2:9" x14ac:dyDescent="0.4">
      <c r="B507">
        <v>465</v>
      </c>
      <c r="C507">
        <f t="shared" si="69"/>
        <v>81400</v>
      </c>
      <c r="D507" s="32">
        <f t="shared" si="70"/>
        <v>1.1106912150000001E-5</v>
      </c>
      <c r="E507" s="31">
        <f t="shared" si="71"/>
        <v>629.97487384500005</v>
      </c>
      <c r="F507" s="1">
        <v>0.32</v>
      </c>
      <c r="G507" s="31">
        <f t="shared" si="72"/>
        <v>591.65541001389715</v>
      </c>
      <c r="H507" s="31">
        <f t="shared" si="74"/>
        <v>0</v>
      </c>
      <c r="I507" s="34" t="b">
        <f t="shared" si="73"/>
        <v>0</v>
      </c>
    </row>
    <row r="508" spans="2:9" x14ac:dyDescent="0.4">
      <c r="B508">
        <v>466</v>
      </c>
      <c r="C508">
        <f t="shared" si="69"/>
        <v>81360</v>
      </c>
      <c r="D508" s="32">
        <f t="shared" si="70"/>
        <v>1.1114139384000001E-5</v>
      </c>
      <c r="E508" s="31">
        <f t="shared" si="71"/>
        <v>628.78022706867205</v>
      </c>
      <c r="F508" s="1">
        <v>0.32</v>
      </c>
      <c r="G508" s="31">
        <f t="shared" si="72"/>
        <v>593.07924353805743</v>
      </c>
      <c r="H508" s="31">
        <f t="shared" si="74"/>
        <v>0</v>
      </c>
      <c r="I508" s="34" t="b">
        <f t="shared" si="73"/>
        <v>0</v>
      </c>
    </row>
    <row r="509" spans="2:9" x14ac:dyDescent="0.4">
      <c r="B509">
        <v>467</v>
      </c>
      <c r="C509">
        <f t="shared" si="69"/>
        <v>81320</v>
      </c>
      <c r="D509" s="32">
        <f t="shared" si="70"/>
        <v>1.1121371046000002E-5</v>
      </c>
      <c r="E509" s="31">
        <f t="shared" si="71"/>
        <v>627.581929959592</v>
      </c>
      <c r="F509" s="1">
        <v>0.32</v>
      </c>
      <c r="G509" s="31">
        <f t="shared" si="72"/>
        <v>594.50335643667938</v>
      </c>
      <c r="H509" s="31">
        <f t="shared" si="74"/>
        <v>0</v>
      </c>
      <c r="I509" s="34" t="b">
        <f t="shared" si="73"/>
        <v>0</v>
      </c>
    </row>
    <row r="510" spans="2:9" x14ac:dyDescent="0.4">
      <c r="B510">
        <v>468</v>
      </c>
      <c r="C510">
        <f t="shared" si="69"/>
        <v>81280</v>
      </c>
      <c r="D510" s="32">
        <f t="shared" si="70"/>
        <v>1.1128607135999999E-5</v>
      </c>
      <c r="E510" s="31">
        <f t="shared" si="71"/>
        <v>626.37998289715188</v>
      </c>
      <c r="F510" s="1">
        <v>0.32</v>
      </c>
      <c r="G510" s="31">
        <f t="shared" si="72"/>
        <v>595.92774739751155</v>
      </c>
      <c r="H510" s="31">
        <f t="shared" si="74"/>
        <v>0</v>
      </c>
      <c r="I510" s="34" t="b">
        <f t="shared" si="73"/>
        <v>0</v>
      </c>
    </row>
    <row r="511" spans="2:9" x14ac:dyDescent="0.4">
      <c r="B511">
        <v>469</v>
      </c>
      <c r="C511">
        <f t="shared" ref="C511:C574" si="75">(-4*10^7*B511+1*10^11)*10^-6</f>
        <v>81240</v>
      </c>
      <c r="D511" s="32">
        <f t="shared" ref="D511:D574" si="76">(1.23*10^-6*B511^2+2.87*10^-3*B511+4.57)*1.8*10^-6</f>
        <v>1.1135847654E-5</v>
      </c>
      <c r="E511" s="31">
        <f t="shared" ref="E511:E574" si="77">(0.005752*B511^4-10.67*B511^3+5597*B511^2-1.79*10^6*B511+1.056*10^9)*10^-6</f>
        <v>625.17438639879197</v>
      </c>
      <c r="F511" s="1">
        <v>0.32</v>
      </c>
      <c r="G511" s="31">
        <f t="shared" ref="G511:G574" si="78">C511*D511*(B511-$B$62)/(1-F511)</f>
        <v>597.35241510517801</v>
      </c>
      <c r="H511" s="31">
        <f t="shared" si="74"/>
        <v>0</v>
      </c>
      <c r="I511" s="34" t="b">
        <f t="shared" ref="I511:I574" si="79">IF(H511&gt;0,B511)</f>
        <v>0</v>
      </c>
    </row>
    <row r="512" spans="2:9" x14ac:dyDescent="0.4">
      <c r="B512">
        <v>470</v>
      </c>
      <c r="C512">
        <f t="shared" si="75"/>
        <v>81200</v>
      </c>
      <c r="D512" s="32">
        <f t="shared" si="76"/>
        <v>1.1143092600000001E-5</v>
      </c>
      <c r="E512" s="31">
        <f t="shared" si="77"/>
        <v>623.96514112</v>
      </c>
      <c r="F512" s="1">
        <v>0.32</v>
      </c>
      <c r="G512" s="31">
        <f t="shared" si="78"/>
        <v>598.77735824117656</v>
      </c>
      <c r="H512" s="31">
        <f t="shared" si="74"/>
        <v>0</v>
      </c>
      <c r="I512" s="34" t="b">
        <f t="shared" si="79"/>
        <v>0</v>
      </c>
    </row>
    <row r="513" spans="2:9" x14ac:dyDescent="0.4">
      <c r="B513">
        <v>471</v>
      </c>
      <c r="C513">
        <f t="shared" si="75"/>
        <v>81160</v>
      </c>
      <c r="D513" s="32">
        <f t="shared" si="76"/>
        <v>1.1150341974000001E-5</v>
      </c>
      <c r="E513" s="31">
        <f t="shared" si="77"/>
        <v>622.75224785431215</v>
      </c>
      <c r="F513" s="1">
        <v>0.32</v>
      </c>
      <c r="G513" s="31">
        <f t="shared" si="78"/>
        <v>600.20257548387929</v>
      </c>
      <c r="H513" s="31">
        <f t="shared" si="74"/>
        <v>0</v>
      </c>
      <c r="I513" s="34" t="b">
        <f t="shared" si="79"/>
        <v>0</v>
      </c>
    </row>
    <row r="514" spans="2:9" x14ac:dyDescent="0.4">
      <c r="B514">
        <v>472</v>
      </c>
      <c r="C514">
        <f t="shared" si="75"/>
        <v>81120</v>
      </c>
      <c r="D514" s="32">
        <f t="shared" si="76"/>
        <v>1.1157595776E-5</v>
      </c>
      <c r="E514" s="31">
        <f t="shared" si="77"/>
        <v>621.53570753331178</v>
      </c>
      <c r="F514" s="1">
        <v>0.32</v>
      </c>
      <c r="G514" s="31">
        <f t="shared" si="78"/>
        <v>601.62806550853281</v>
      </c>
      <c r="H514" s="31">
        <f t="shared" si="74"/>
        <v>0</v>
      </c>
      <c r="I514" s="34" t="b">
        <f t="shared" si="79"/>
        <v>0</v>
      </c>
    </row>
    <row r="515" spans="2:9" x14ac:dyDescent="0.4">
      <c r="B515">
        <v>473</v>
      </c>
      <c r="C515">
        <f t="shared" si="75"/>
        <v>81080</v>
      </c>
      <c r="D515" s="32">
        <f t="shared" si="76"/>
        <v>1.1164854006E-5</v>
      </c>
      <c r="E515" s="31">
        <f t="shared" si="77"/>
        <v>620.31552122663186</v>
      </c>
      <c r="F515" s="1">
        <v>0.32</v>
      </c>
      <c r="G515" s="31">
        <f t="shared" si="78"/>
        <v>603.05382698725793</v>
      </c>
      <c r="H515" s="31">
        <f t="shared" si="74"/>
        <v>0</v>
      </c>
      <c r="I515" s="34" t="b">
        <f t="shared" si="79"/>
        <v>0</v>
      </c>
    </row>
    <row r="516" spans="2:9" x14ac:dyDescent="0.4">
      <c r="B516">
        <v>474</v>
      </c>
      <c r="C516">
        <f t="shared" si="75"/>
        <v>81040</v>
      </c>
      <c r="D516" s="32">
        <f t="shared" si="76"/>
        <v>1.1172116664E-5</v>
      </c>
      <c r="E516" s="31">
        <f t="shared" si="77"/>
        <v>619.09169014195197</v>
      </c>
      <c r="F516" s="1">
        <v>0.32</v>
      </c>
      <c r="G516" s="31">
        <f t="shared" si="78"/>
        <v>604.47985858905042</v>
      </c>
      <c r="H516" s="31">
        <f t="shared" si="74"/>
        <v>0</v>
      </c>
      <c r="I516" s="34" t="b">
        <f t="shared" si="79"/>
        <v>0</v>
      </c>
    </row>
    <row r="517" spans="2:9" x14ac:dyDescent="0.4">
      <c r="B517">
        <v>475</v>
      </c>
      <c r="C517">
        <f t="shared" si="75"/>
        <v>81000</v>
      </c>
      <c r="D517" s="32">
        <f t="shared" si="76"/>
        <v>1.1179383750000001E-5</v>
      </c>
      <c r="E517" s="31">
        <f t="shared" si="77"/>
        <v>617.86421562499993</v>
      </c>
      <c r="F517" s="1">
        <v>0.32</v>
      </c>
      <c r="G517" s="31">
        <f t="shared" si="78"/>
        <v>605.90615897977955</v>
      </c>
      <c r="H517" s="31">
        <f t="shared" si="74"/>
        <v>0</v>
      </c>
      <c r="I517" s="34" t="b">
        <f t="shared" si="79"/>
        <v>0</v>
      </c>
    </row>
    <row r="518" spans="2:9" x14ac:dyDescent="0.4">
      <c r="B518">
        <v>476</v>
      </c>
      <c r="C518">
        <f t="shared" si="75"/>
        <v>80960</v>
      </c>
      <c r="D518" s="32">
        <f t="shared" si="76"/>
        <v>1.1186655263999999E-5</v>
      </c>
      <c r="E518" s="31">
        <f t="shared" si="77"/>
        <v>616.63309915955188</v>
      </c>
      <c r="F518" s="1">
        <v>0.32</v>
      </c>
      <c r="G518" s="31">
        <f t="shared" si="78"/>
        <v>607.33272682218922</v>
      </c>
      <c r="H518" s="31">
        <f t="shared" si="74"/>
        <v>0</v>
      </c>
      <c r="I518" s="34" t="b">
        <f t="shared" si="79"/>
        <v>0</v>
      </c>
    </row>
    <row r="519" spans="2:9" x14ac:dyDescent="0.4">
      <c r="B519">
        <v>477</v>
      </c>
      <c r="C519">
        <f t="shared" si="75"/>
        <v>80920</v>
      </c>
      <c r="D519" s="32">
        <f t="shared" si="76"/>
        <v>1.1193931206E-5</v>
      </c>
      <c r="E519" s="31">
        <f t="shared" si="77"/>
        <v>615.39834236743206</v>
      </c>
      <c r="F519" s="1">
        <v>0.32</v>
      </c>
      <c r="G519" s="31">
        <f t="shared" si="78"/>
        <v>608.75956077589808</v>
      </c>
      <c r="H519" s="31">
        <f t="shared" si="74"/>
        <v>0</v>
      </c>
      <c r="I519" s="34" t="b">
        <f t="shared" si="79"/>
        <v>0</v>
      </c>
    </row>
    <row r="520" spans="2:9" x14ac:dyDescent="0.4">
      <c r="B520">
        <v>478</v>
      </c>
      <c r="C520">
        <f t="shared" si="75"/>
        <v>80880</v>
      </c>
      <c r="D520" s="32">
        <f t="shared" si="76"/>
        <v>1.1201211575999999E-5</v>
      </c>
      <c r="E520" s="31">
        <f t="shared" si="77"/>
        <v>614.15994700851195</v>
      </c>
      <c r="F520" s="1">
        <v>0.32</v>
      </c>
      <c r="G520" s="31">
        <f t="shared" si="78"/>
        <v>610.18665949739852</v>
      </c>
      <c r="H520" s="31">
        <f t="shared" si="74"/>
        <v>0</v>
      </c>
      <c r="I520" s="34" t="b">
        <f t="shared" si="79"/>
        <v>0</v>
      </c>
    </row>
    <row r="521" spans="2:9" x14ac:dyDescent="0.4">
      <c r="B521">
        <v>479</v>
      </c>
      <c r="C521">
        <f t="shared" si="75"/>
        <v>80840</v>
      </c>
      <c r="D521" s="32">
        <f t="shared" si="76"/>
        <v>1.1208496374E-5</v>
      </c>
      <c r="E521" s="31">
        <f t="shared" si="77"/>
        <v>612.91791498071211</v>
      </c>
      <c r="F521" s="1">
        <v>0.32</v>
      </c>
      <c r="G521" s="31">
        <f t="shared" si="78"/>
        <v>611.61402164005801</v>
      </c>
      <c r="H521" s="31">
        <f t="shared" si="74"/>
        <v>0</v>
      </c>
      <c r="I521" s="34" t="b">
        <f t="shared" si="79"/>
        <v>0</v>
      </c>
    </row>
    <row r="522" spans="2:9" x14ac:dyDescent="0.4">
      <c r="B522">
        <v>480</v>
      </c>
      <c r="C522">
        <f t="shared" si="75"/>
        <v>80800</v>
      </c>
      <c r="D522" s="32">
        <f t="shared" si="76"/>
        <v>1.1215785600000002E-5</v>
      </c>
      <c r="E522" s="31">
        <f t="shared" si="77"/>
        <v>611.67224831999988</v>
      </c>
      <c r="F522" s="1">
        <v>0.32</v>
      </c>
      <c r="G522" s="31">
        <f t="shared" si="78"/>
        <v>613.04164585411786</v>
      </c>
      <c r="H522" s="31">
        <f t="shared" si="74"/>
        <v>1.3693975341179794</v>
      </c>
      <c r="I522" s="34">
        <f t="shared" si="79"/>
        <v>480</v>
      </c>
    </row>
    <row r="523" spans="2:9" x14ac:dyDescent="0.4">
      <c r="B523">
        <v>481</v>
      </c>
      <c r="C523">
        <f t="shared" si="75"/>
        <v>80760</v>
      </c>
      <c r="D523" s="32">
        <f t="shared" si="76"/>
        <v>1.1223079253999999E-5</v>
      </c>
      <c r="E523" s="31">
        <f t="shared" si="77"/>
        <v>610.42294920039194</v>
      </c>
      <c r="F523" s="1">
        <v>0.32</v>
      </c>
      <c r="G523" s="31">
        <f t="shared" si="78"/>
        <v>614.46953078669321</v>
      </c>
      <c r="H523" s="31">
        <f t="shared" si="74"/>
        <v>4.0465815863012722</v>
      </c>
      <c r="I523" s="34">
        <f t="shared" si="79"/>
        <v>481</v>
      </c>
    </row>
    <row r="524" spans="2:9" x14ac:dyDescent="0.4">
      <c r="B524">
        <v>482</v>
      </c>
      <c r="C524">
        <f t="shared" si="75"/>
        <v>80720</v>
      </c>
      <c r="D524" s="32">
        <f t="shared" si="76"/>
        <v>1.1230377336000002E-5</v>
      </c>
      <c r="E524" s="31">
        <f t="shared" si="77"/>
        <v>609.17001993395206</v>
      </c>
      <c r="F524" s="1">
        <v>0.32</v>
      </c>
      <c r="G524" s="31">
        <f t="shared" si="78"/>
        <v>615.89767508177533</v>
      </c>
      <c r="H524" s="31">
        <f t="shared" si="74"/>
        <v>6.7276551478232705</v>
      </c>
      <c r="I524" s="34">
        <f t="shared" si="79"/>
        <v>482</v>
      </c>
    </row>
    <row r="525" spans="2:9" x14ac:dyDescent="0.4">
      <c r="B525">
        <v>483</v>
      </c>
      <c r="C525">
        <f t="shared" si="75"/>
        <v>80680</v>
      </c>
      <c r="D525" s="32">
        <f t="shared" si="76"/>
        <v>1.1237679846000001E-5</v>
      </c>
      <c r="E525" s="31">
        <f t="shared" si="77"/>
        <v>607.91346297079201</v>
      </c>
      <c r="F525" s="1">
        <v>0.32</v>
      </c>
      <c r="G525" s="31">
        <f t="shared" si="78"/>
        <v>617.3260773802275</v>
      </c>
      <c r="H525" s="31">
        <f t="shared" si="74"/>
        <v>9.4126144094354913</v>
      </c>
      <c r="I525" s="34">
        <f t="shared" si="79"/>
        <v>483</v>
      </c>
    </row>
    <row r="526" spans="2:9" x14ac:dyDescent="0.4">
      <c r="B526">
        <v>484</v>
      </c>
      <c r="C526">
        <f t="shared" si="75"/>
        <v>80640</v>
      </c>
      <c r="D526" s="32">
        <f t="shared" si="76"/>
        <v>1.1244986784000001E-5</v>
      </c>
      <c r="E526" s="31">
        <f t="shared" si="77"/>
        <v>606.65328089907189</v>
      </c>
      <c r="F526" s="1">
        <v>0.32</v>
      </c>
      <c r="G526" s="31">
        <f t="shared" si="78"/>
        <v>618.75473631978934</v>
      </c>
      <c r="H526" s="31">
        <f t="shared" si="74"/>
        <v>12.101455420717457</v>
      </c>
      <c r="I526" s="34">
        <f t="shared" si="79"/>
        <v>484</v>
      </c>
    </row>
    <row r="527" spans="2:9" x14ac:dyDescent="0.4">
      <c r="B527">
        <v>485</v>
      </c>
      <c r="C527">
        <f t="shared" si="75"/>
        <v>80600</v>
      </c>
      <c r="D527" s="32">
        <f t="shared" si="76"/>
        <v>1.1252298150000001E-5</v>
      </c>
      <c r="E527" s="31">
        <f t="shared" si="77"/>
        <v>605.3894764449999</v>
      </c>
      <c r="F527" s="1">
        <v>0.32</v>
      </c>
      <c r="G527" s="31">
        <f t="shared" si="78"/>
        <v>620.18365053507364</v>
      </c>
      <c r="H527" s="31">
        <f t="shared" si="74"/>
        <v>14.794174090073739</v>
      </c>
      <c r="I527" s="34">
        <f t="shared" si="79"/>
        <v>485</v>
      </c>
    </row>
    <row r="528" spans="2:9" x14ac:dyDescent="0.4">
      <c r="B528">
        <v>486</v>
      </c>
      <c r="C528">
        <f t="shared" si="75"/>
        <v>80560</v>
      </c>
      <c r="D528" s="32">
        <f t="shared" si="76"/>
        <v>1.1259613944E-5</v>
      </c>
      <c r="E528" s="31">
        <f t="shared" si="77"/>
        <v>604.12205247283191</v>
      </c>
      <c r="F528" s="1">
        <v>0.32</v>
      </c>
      <c r="G528" s="31">
        <f t="shared" si="78"/>
        <v>621.61281865756803</v>
      </c>
      <c r="H528" s="31">
        <f t="shared" si="74"/>
        <v>17.490766184736117</v>
      </c>
      <c r="I528" s="34">
        <f t="shared" si="79"/>
        <v>486</v>
      </c>
    </row>
    <row r="529" spans="2:9" x14ac:dyDescent="0.4">
      <c r="B529">
        <v>487</v>
      </c>
      <c r="C529">
        <f t="shared" si="75"/>
        <v>80520</v>
      </c>
      <c r="D529" s="32">
        <f t="shared" si="76"/>
        <v>1.1266934165999999E-5</v>
      </c>
      <c r="E529" s="31">
        <f t="shared" si="77"/>
        <v>602.85101198487212</v>
      </c>
      <c r="F529" s="1">
        <v>0.32</v>
      </c>
      <c r="G529" s="31">
        <f t="shared" si="78"/>
        <v>623.04223931563456</v>
      </c>
      <c r="H529" s="31">
        <f t="shared" si="74"/>
        <v>20.191227330762445</v>
      </c>
      <c r="I529" s="34">
        <f t="shared" si="79"/>
        <v>487</v>
      </c>
    </row>
    <row r="530" spans="2:9" x14ac:dyDescent="0.4">
      <c r="B530">
        <v>488</v>
      </c>
      <c r="C530">
        <f t="shared" si="75"/>
        <v>80480</v>
      </c>
      <c r="D530" s="32">
        <f t="shared" si="76"/>
        <v>1.1274258815999999E-5</v>
      </c>
      <c r="E530" s="31">
        <f t="shared" si="77"/>
        <v>601.57635812147203</v>
      </c>
      <c r="F530" s="1">
        <v>0.32</v>
      </c>
      <c r="G530" s="31">
        <f t="shared" si="78"/>
        <v>624.47191113450924</v>
      </c>
      <c r="H530" s="31">
        <f t="shared" si="74"/>
        <v>22.895553013037215</v>
      </c>
      <c r="I530" s="34">
        <f t="shared" si="79"/>
        <v>488</v>
      </c>
    </row>
    <row r="531" spans="2:9" x14ac:dyDescent="0.4">
      <c r="B531">
        <v>489</v>
      </c>
      <c r="C531">
        <f t="shared" si="75"/>
        <v>80440</v>
      </c>
      <c r="D531" s="32">
        <f t="shared" si="76"/>
        <v>1.1281587894000001E-5</v>
      </c>
      <c r="E531" s="31">
        <f t="shared" si="77"/>
        <v>600.29809416103194</v>
      </c>
      <c r="F531" s="1">
        <v>0.32</v>
      </c>
      <c r="G531" s="31">
        <f t="shared" si="78"/>
        <v>625.90183273630282</v>
      </c>
      <c r="H531" s="31">
        <f t="shared" si="74"/>
        <v>25.603738575270881</v>
      </c>
      <c r="I531" s="34">
        <f t="shared" si="79"/>
        <v>489</v>
      </c>
    </row>
    <row r="532" spans="2:9" x14ac:dyDescent="0.4">
      <c r="B532">
        <v>490</v>
      </c>
      <c r="C532">
        <f t="shared" si="75"/>
        <v>80400</v>
      </c>
      <c r="D532" s="32">
        <f t="shared" si="76"/>
        <v>1.1288921399999998E-5</v>
      </c>
      <c r="E532" s="31">
        <f t="shared" si="77"/>
        <v>599.01622351999993</v>
      </c>
      <c r="F532" s="1">
        <v>0.32</v>
      </c>
      <c r="G532" s="31">
        <f t="shared" si="78"/>
        <v>627.33200274000001</v>
      </c>
      <c r="H532" s="31">
        <f t="shared" si="74"/>
        <v>28.315779220000081</v>
      </c>
      <c r="I532" s="34">
        <f t="shared" si="79"/>
        <v>490</v>
      </c>
    </row>
    <row r="533" spans="2:9" x14ac:dyDescent="0.4">
      <c r="B533">
        <v>491</v>
      </c>
      <c r="C533">
        <f t="shared" si="75"/>
        <v>80360</v>
      </c>
      <c r="D533" s="32">
        <f t="shared" si="76"/>
        <v>1.1296259333999999E-5</v>
      </c>
      <c r="E533" s="31">
        <f t="shared" si="77"/>
        <v>597.73074975287193</v>
      </c>
      <c r="F533" s="1">
        <v>0.32</v>
      </c>
      <c r="G533" s="31">
        <f t="shared" si="78"/>
        <v>628.76241976146036</v>
      </c>
      <c r="H533" s="31">
        <f t="shared" si="74"/>
        <v>31.031670008588435</v>
      </c>
      <c r="I533" s="34">
        <f t="shared" si="79"/>
        <v>491</v>
      </c>
    </row>
    <row r="534" spans="2:9" x14ac:dyDescent="0.4">
      <c r="B534">
        <v>492</v>
      </c>
      <c r="C534">
        <f t="shared" si="75"/>
        <v>80320</v>
      </c>
      <c r="D534" s="32">
        <f t="shared" si="76"/>
        <v>1.1303601696000001E-5</v>
      </c>
      <c r="E534" s="31">
        <f t="shared" si="77"/>
        <v>596.44167655219189</v>
      </c>
      <c r="F534" s="1">
        <v>0.32</v>
      </c>
      <c r="G534" s="31">
        <f t="shared" si="78"/>
        <v>630.19308241341753</v>
      </c>
      <c r="H534" s="31">
        <f t="shared" si="74"/>
        <v>33.751405861225635</v>
      </c>
      <c r="I534" s="34">
        <f t="shared" si="79"/>
        <v>492</v>
      </c>
    </row>
    <row r="535" spans="2:9" x14ac:dyDescent="0.4">
      <c r="B535">
        <v>493</v>
      </c>
      <c r="C535">
        <f t="shared" si="75"/>
        <v>80280</v>
      </c>
      <c r="D535" s="32">
        <f t="shared" si="76"/>
        <v>1.1310948486E-5</v>
      </c>
      <c r="E535" s="31">
        <f t="shared" si="77"/>
        <v>595.14900774855198</v>
      </c>
      <c r="F535" s="1">
        <v>0.32</v>
      </c>
      <c r="G535" s="31">
        <f t="shared" si="78"/>
        <v>631.6239893054792</v>
      </c>
      <c r="H535" s="31">
        <f t="shared" si="74"/>
        <v>36.474981556927219</v>
      </c>
      <c r="I535" s="34">
        <f t="shared" si="79"/>
        <v>493</v>
      </c>
    </row>
    <row r="536" spans="2:9" x14ac:dyDescent="0.4">
      <c r="B536">
        <v>494</v>
      </c>
      <c r="C536">
        <f t="shared" si="75"/>
        <v>80240</v>
      </c>
      <c r="D536" s="32">
        <f t="shared" si="76"/>
        <v>1.1318299704000001E-5</v>
      </c>
      <c r="E536" s="31">
        <f t="shared" si="77"/>
        <v>593.85274731059201</v>
      </c>
      <c r="F536" s="1">
        <v>0.32</v>
      </c>
      <c r="G536" s="31">
        <f t="shared" si="78"/>
        <v>633.05513904412805</v>
      </c>
      <c r="H536" s="31">
        <f t="shared" si="74"/>
        <v>39.202391733536047</v>
      </c>
      <c r="I536" s="34">
        <f t="shared" si="79"/>
        <v>494</v>
      </c>
    </row>
    <row r="537" spans="2:9" x14ac:dyDescent="0.4">
      <c r="B537">
        <v>495</v>
      </c>
      <c r="C537">
        <f t="shared" si="75"/>
        <v>80200</v>
      </c>
      <c r="D537" s="32">
        <f t="shared" si="76"/>
        <v>1.1325655350000002E-5</v>
      </c>
      <c r="E537" s="31">
        <f t="shared" si="77"/>
        <v>592.55289934500001</v>
      </c>
      <c r="F537" s="1">
        <v>0.32</v>
      </c>
      <c r="G537" s="31">
        <f t="shared" si="78"/>
        <v>634.48653023272072</v>
      </c>
      <c r="H537" s="31">
        <f t="shared" si="74"/>
        <v>41.93363088772071</v>
      </c>
      <c r="I537" s="34">
        <f t="shared" si="79"/>
        <v>495</v>
      </c>
    </row>
    <row r="538" spans="2:9" x14ac:dyDescent="0.4">
      <c r="B538">
        <v>496</v>
      </c>
      <c r="C538">
        <f t="shared" si="75"/>
        <v>80160</v>
      </c>
      <c r="D538" s="32">
        <f t="shared" si="76"/>
        <v>1.1333015424E-5</v>
      </c>
      <c r="E538" s="31">
        <f t="shared" si="77"/>
        <v>591.24946809651203</v>
      </c>
      <c r="F538" s="1">
        <v>0.32</v>
      </c>
      <c r="G538" s="31">
        <f t="shared" si="78"/>
        <v>635.91816147148813</v>
      </c>
      <c r="H538" s="31">
        <f t="shared" si="74"/>
        <v>44.668693374976101</v>
      </c>
      <c r="I538" s="34">
        <f t="shared" si="79"/>
        <v>496</v>
      </c>
    </row>
    <row r="539" spans="2:9" x14ac:dyDescent="0.4">
      <c r="B539">
        <v>497</v>
      </c>
      <c r="C539">
        <f t="shared" si="75"/>
        <v>80120</v>
      </c>
      <c r="D539" s="32">
        <f t="shared" si="76"/>
        <v>1.1340379926000001E-5</v>
      </c>
      <c r="E539" s="31">
        <f t="shared" si="77"/>
        <v>589.94245794791198</v>
      </c>
      <c r="F539" s="1">
        <v>0.32</v>
      </c>
      <c r="G539" s="31">
        <f t="shared" si="78"/>
        <v>637.35003135753573</v>
      </c>
      <c r="H539" s="31">
        <f t="shared" si="74"/>
        <v>47.407573409623751</v>
      </c>
      <c r="I539" s="34">
        <f t="shared" si="79"/>
        <v>497</v>
      </c>
    </row>
    <row r="540" spans="2:9" x14ac:dyDescent="0.4">
      <c r="B540">
        <v>498</v>
      </c>
      <c r="C540">
        <f t="shared" si="75"/>
        <v>80080</v>
      </c>
      <c r="D540" s="32">
        <f t="shared" si="76"/>
        <v>1.1347748856E-5</v>
      </c>
      <c r="E540" s="31">
        <f t="shared" si="77"/>
        <v>588.63187342003187</v>
      </c>
      <c r="F540" s="1">
        <v>0.32</v>
      </c>
      <c r="G540" s="31">
        <f t="shared" si="78"/>
        <v>638.78213848484336</v>
      </c>
      <c r="H540" s="31">
        <f t="shared" si="74"/>
        <v>50.150265064811492</v>
      </c>
      <c r="I540" s="34">
        <f t="shared" si="79"/>
        <v>498</v>
      </c>
    </row>
    <row r="541" spans="2:9" x14ac:dyDescent="0.4">
      <c r="B541">
        <v>499</v>
      </c>
      <c r="C541">
        <f t="shared" si="75"/>
        <v>80040</v>
      </c>
      <c r="D541" s="32">
        <f t="shared" si="76"/>
        <v>1.1355122214E-5</v>
      </c>
      <c r="E541" s="31">
        <f t="shared" si="77"/>
        <v>587.31771917175206</v>
      </c>
      <c r="F541" s="1">
        <v>0.32</v>
      </c>
      <c r="G541" s="31">
        <f t="shared" si="78"/>
        <v>640.21448144426518</v>
      </c>
      <c r="H541" s="31">
        <f t="shared" si="74"/>
        <v>52.896762272513115</v>
      </c>
      <c r="I541" s="34">
        <f t="shared" si="79"/>
        <v>499</v>
      </c>
    </row>
    <row r="542" spans="2:9" x14ac:dyDescent="0.4">
      <c r="B542">
        <v>500</v>
      </c>
      <c r="C542">
        <f t="shared" si="75"/>
        <v>80000</v>
      </c>
      <c r="D542" s="32">
        <f t="shared" si="76"/>
        <v>1.13625E-5</v>
      </c>
      <c r="E542" s="31">
        <f t="shared" si="77"/>
        <v>586</v>
      </c>
      <c r="F542" s="1">
        <v>0.32</v>
      </c>
      <c r="G542" s="31">
        <f t="shared" si="78"/>
        <v>641.64705882352951</v>
      </c>
      <c r="H542" s="31">
        <f t="shared" si="74"/>
        <v>55.647058823529505</v>
      </c>
      <c r="I542" s="34">
        <f t="shared" si="79"/>
        <v>500</v>
      </c>
    </row>
    <row r="543" spans="2:9" x14ac:dyDescent="0.4">
      <c r="B543">
        <v>501</v>
      </c>
      <c r="C543">
        <f t="shared" si="75"/>
        <v>79960</v>
      </c>
      <c r="D543" s="32">
        <f t="shared" si="76"/>
        <v>1.1369882213999999E-5</v>
      </c>
      <c r="E543" s="31">
        <f t="shared" si="77"/>
        <v>584.67872083975192</v>
      </c>
      <c r="F543" s="1">
        <v>0.32</v>
      </c>
      <c r="G543" s="31">
        <f t="shared" si="78"/>
        <v>643.0798692072392</v>
      </c>
      <c r="H543" s="31">
        <f t="shared" si="74"/>
        <v>58.401148367487281</v>
      </c>
      <c r="I543" s="34">
        <f t="shared" si="79"/>
        <v>501</v>
      </c>
    </row>
    <row r="544" spans="2:9" x14ac:dyDescent="0.4">
      <c r="B544">
        <v>502</v>
      </c>
      <c r="C544">
        <f t="shared" si="75"/>
        <v>79920</v>
      </c>
      <c r="D544" s="32">
        <f t="shared" si="76"/>
        <v>1.1377268856000002E-5</v>
      </c>
      <c r="E544" s="31">
        <f t="shared" si="77"/>
        <v>583.35388676403215</v>
      </c>
      <c r="F544" s="1">
        <v>0.32</v>
      </c>
      <c r="G544" s="31">
        <f t="shared" si="78"/>
        <v>644.51291117687163</v>
      </c>
      <c r="H544" s="31">
        <f t="shared" si="74"/>
        <v>61.159024412839472</v>
      </c>
      <c r="I544" s="34">
        <f t="shared" si="79"/>
        <v>502</v>
      </c>
    </row>
    <row r="545" spans="2:9" x14ac:dyDescent="0.4">
      <c r="B545">
        <v>503</v>
      </c>
      <c r="C545">
        <f t="shared" si="75"/>
        <v>79880</v>
      </c>
      <c r="D545" s="32">
        <f t="shared" si="76"/>
        <v>1.1384659926E-5</v>
      </c>
      <c r="E545" s="31">
        <f t="shared" si="77"/>
        <v>582.02550298391213</v>
      </c>
      <c r="F545" s="1">
        <v>0.32</v>
      </c>
      <c r="G545" s="31">
        <f t="shared" si="78"/>
        <v>645.946183310778</v>
      </c>
      <c r="H545" s="31">
        <f t="shared" si="74"/>
        <v>63.920680326865863</v>
      </c>
      <c r="I545" s="34">
        <f t="shared" si="79"/>
        <v>503</v>
      </c>
    </row>
    <row r="546" spans="2:9" x14ac:dyDescent="0.4">
      <c r="B546">
        <v>504</v>
      </c>
      <c r="C546">
        <f t="shared" si="75"/>
        <v>79840</v>
      </c>
      <c r="D546" s="32">
        <f t="shared" si="76"/>
        <v>1.1392055424E-5</v>
      </c>
      <c r="E546" s="31">
        <f t="shared" si="77"/>
        <v>580.69357484851218</v>
      </c>
      <c r="F546" s="1">
        <v>0.32</v>
      </c>
      <c r="G546" s="31">
        <f t="shared" si="78"/>
        <v>647.37968418418461</v>
      </c>
      <c r="H546" s="31">
        <f t="shared" si="74"/>
        <v>66.686109335672427</v>
      </c>
      <c r="I546" s="34">
        <f t="shared" si="79"/>
        <v>504</v>
      </c>
    </row>
    <row r="547" spans="2:9" x14ac:dyDescent="0.4">
      <c r="B547">
        <v>505</v>
      </c>
      <c r="C547">
        <f t="shared" si="75"/>
        <v>79800</v>
      </c>
      <c r="D547" s="32">
        <f t="shared" si="76"/>
        <v>1.1399455350000001E-5</v>
      </c>
      <c r="E547" s="31">
        <f t="shared" si="77"/>
        <v>579.35810784499995</v>
      </c>
      <c r="F547" s="1">
        <v>0.32</v>
      </c>
      <c r="G547" s="31">
        <f t="shared" si="78"/>
        <v>648.81341236919127</v>
      </c>
      <c r="H547" s="31">
        <f t="shared" si="74"/>
        <v>69.45530452419132</v>
      </c>
      <c r="I547" s="34">
        <f t="shared" si="79"/>
        <v>505</v>
      </c>
    </row>
    <row r="548" spans="2:9" x14ac:dyDescent="0.4">
      <c r="B548">
        <v>506</v>
      </c>
      <c r="C548">
        <f t="shared" si="75"/>
        <v>79760</v>
      </c>
      <c r="D548" s="32">
        <f t="shared" si="76"/>
        <v>1.1406859704E-5</v>
      </c>
      <c r="E548" s="31">
        <f t="shared" si="77"/>
        <v>578.01910759859197</v>
      </c>
      <c r="F548" s="1">
        <v>0.32</v>
      </c>
      <c r="G548" s="31">
        <f t="shared" si="78"/>
        <v>650.24736643477274</v>
      </c>
      <c r="H548" s="31">
        <f t="shared" si="74"/>
        <v>72.228258836180771</v>
      </c>
      <c r="I548" s="34">
        <f t="shared" si="79"/>
        <v>506</v>
      </c>
    </row>
    <row r="549" spans="2:9" x14ac:dyDescent="0.4">
      <c r="B549">
        <v>507</v>
      </c>
      <c r="C549">
        <f t="shared" si="75"/>
        <v>79720</v>
      </c>
      <c r="D549" s="32">
        <f t="shared" si="76"/>
        <v>1.1414268486000001E-5</v>
      </c>
      <c r="E549" s="31">
        <f t="shared" si="77"/>
        <v>576.67657987255211</v>
      </c>
      <c r="F549" s="1">
        <v>0.32</v>
      </c>
      <c r="G549" s="31">
        <f t="shared" si="78"/>
        <v>651.6815449467781</v>
      </c>
      <c r="H549" s="31">
        <f t="shared" si="74"/>
        <v>75.004965074225993</v>
      </c>
      <c r="I549" s="34">
        <f t="shared" si="79"/>
        <v>507</v>
      </c>
    </row>
    <row r="550" spans="2:9" x14ac:dyDescent="0.4">
      <c r="B550">
        <v>508</v>
      </c>
      <c r="C550">
        <f t="shared" si="75"/>
        <v>79680</v>
      </c>
      <c r="D550" s="32">
        <f t="shared" si="76"/>
        <v>1.1421681695999999E-5</v>
      </c>
      <c r="E550" s="31">
        <f t="shared" si="77"/>
        <v>575.33053056819199</v>
      </c>
      <c r="F550" s="1">
        <v>0.32</v>
      </c>
      <c r="G550" s="31">
        <f t="shared" si="78"/>
        <v>653.11594646793037</v>
      </c>
      <c r="H550" s="31">
        <f t="shared" si="74"/>
        <v>77.785415899738382</v>
      </c>
      <c r="I550" s="34">
        <f t="shared" si="79"/>
        <v>508</v>
      </c>
    </row>
    <row r="551" spans="2:9" x14ac:dyDescent="0.4">
      <c r="B551">
        <v>509</v>
      </c>
      <c r="C551">
        <f t="shared" si="75"/>
        <v>79640</v>
      </c>
      <c r="D551" s="32">
        <f t="shared" si="76"/>
        <v>1.1429099334000002E-5</v>
      </c>
      <c r="E551" s="31">
        <f t="shared" si="77"/>
        <v>573.98096572487179</v>
      </c>
      <c r="F551" s="1">
        <v>0.32</v>
      </c>
      <c r="G551" s="31">
        <f t="shared" si="78"/>
        <v>654.55056955782754</v>
      </c>
      <c r="H551" s="31">
        <f t="shared" si="74"/>
        <v>80.56960383295575</v>
      </c>
      <c r="I551" s="34">
        <f t="shared" si="79"/>
        <v>509</v>
      </c>
    </row>
    <row r="552" spans="2:9" x14ac:dyDescent="0.4">
      <c r="B552">
        <v>510</v>
      </c>
      <c r="C552">
        <f t="shared" si="75"/>
        <v>79600</v>
      </c>
      <c r="D552" s="32">
        <f t="shared" si="76"/>
        <v>1.1436521400000002E-5</v>
      </c>
      <c r="E552" s="31">
        <f t="shared" si="77"/>
        <v>572.62789151999993</v>
      </c>
      <c r="F552" s="1">
        <v>0.32</v>
      </c>
      <c r="G552" s="31">
        <f t="shared" si="78"/>
        <v>655.98541277294134</v>
      </c>
      <c r="H552" s="31">
        <f t="shared" si="74"/>
        <v>83.35752125294141</v>
      </c>
      <c r="I552" s="34">
        <f t="shared" si="79"/>
        <v>510</v>
      </c>
    </row>
    <row r="553" spans="2:9" x14ac:dyDescent="0.4">
      <c r="B553">
        <v>511</v>
      </c>
      <c r="C553">
        <f t="shared" si="75"/>
        <v>79560</v>
      </c>
      <c r="D553" s="32">
        <f t="shared" si="76"/>
        <v>1.1443947894E-5</v>
      </c>
      <c r="E553" s="31">
        <f t="shared" si="77"/>
        <v>571.27131426903202</v>
      </c>
      <c r="F553" s="1">
        <v>0.32</v>
      </c>
      <c r="G553" s="31">
        <f t="shared" si="78"/>
        <v>657.42047466661813</v>
      </c>
      <c r="H553" s="31">
        <f t="shared" si="74"/>
        <v>86.149160397586115</v>
      </c>
      <c r="I553" s="34">
        <f t="shared" si="79"/>
        <v>511</v>
      </c>
    </row>
    <row r="554" spans="2:9" x14ac:dyDescent="0.4">
      <c r="B554">
        <v>512</v>
      </c>
      <c r="C554">
        <f t="shared" si="75"/>
        <v>79520</v>
      </c>
      <c r="D554" s="32">
        <f t="shared" si="76"/>
        <v>1.1451378816000001E-5</v>
      </c>
      <c r="E554" s="31">
        <f t="shared" si="77"/>
        <v>569.91124042547199</v>
      </c>
      <c r="F554" s="1">
        <v>0.32</v>
      </c>
      <c r="G554" s="31">
        <f t="shared" si="78"/>
        <v>658.85575378907868</v>
      </c>
      <c r="H554" s="31">
        <f t="shared" si="74"/>
        <v>88.944513363606688</v>
      </c>
      <c r="I554" s="34">
        <f t="shared" si="79"/>
        <v>512</v>
      </c>
    </row>
    <row r="555" spans="2:9" x14ac:dyDescent="0.4">
      <c r="B555">
        <v>513</v>
      </c>
      <c r="C555">
        <f t="shared" si="75"/>
        <v>79480</v>
      </c>
      <c r="D555" s="32">
        <f t="shared" si="76"/>
        <v>1.1458814166E-5</v>
      </c>
      <c r="E555" s="31">
        <f t="shared" si="77"/>
        <v>568.54767658087201</v>
      </c>
      <c r="F555" s="1">
        <v>0.32</v>
      </c>
      <c r="G555" s="31">
        <f t="shared" si="78"/>
        <v>660.29124868741803</v>
      </c>
      <c r="H555" s="31">
        <f t="shared" si="74"/>
        <v>91.743572106546026</v>
      </c>
      <c r="I555" s="34">
        <f t="shared" si="79"/>
        <v>513</v>
      </c>
    </row>
    <row r="556" spans="2:9" x14ac:dyDescent="0.4">
      <c r="B556">
        <v>514</v>
      </c>
      <c r="C556">
        <f t="shared" si="75"/>
        <v>79440</v>
      </c>
      <c r="D556" s="32">
        <f t="shared" si="76"/>
        <v>1.1466253944E-5</v>
      </c>
      <c r="E556" s="31">
        <f t="shared" si="77"/>
        <v>567.18062946483201</v>
      </c>
      <c r="F556" s="1">
        <v>0.32</v>
      </c>
      <c r="G556" s="31">
        <f t="shared" si="78"/>
        <v>661.72695790560579</v>
      </c>
      <c r="H556" s="31">
        <f t="shared" si="74"/>
        <v>94.546328440773777</v>
      </c>
      <c r="I556" s="34">
        <f t="shared" si="79"/>
        <v>514</v>
      </c>
    </row>
    <row r="557" spans="2:9" x14ac:dyDescent="0.4">
      <c r="B557">
        <v>515</v>
      </c>
      <c r="C557">
        <f t="shared" si="75"/>
        <v>79400</v>
      </c>
      <c r="D557" s="32">
        <f t="shared" si="76"/>
        <v>1.147369815E-5</v>
      </c>
      <c r="E557" s="31">
        <f t="shared" si="77"/>
        <v>565.81010594499992</v>
      </c>
      <c r="F557" s="1">
        <v>0.32</v>
      </c>
      <c r="G557" s="31">
        <f t="shared" si="78"/>
        <v>663.16287998448536</v>
      </c>
      <c r="H557" s="31">
        <f t="shared" si="74"/>
        <v>97.352774039485439</v>
      </c>
      <c r="I557" s="34">
        <f t="shared" si="79"/>
        <v>515</v>
      </c>
    </row>
    <row r="558" spans="2:9" x14ac:dyDescent="0.4">
      <c r="B558">
        <v>516</v>
      </c>
      <c r="C558">
        <f t="shared" si="75"/>
        <v>79360</v>
      </c>
      <c r="D558" s="32">
        <f t="shared" si="76"/>
        <v>1.1481146784E-5</v>
      </c>
      <c r="E558" s="31">
        <f t="shared" si="77"/>
        <v>564.436113027072</v>
      </c>
      <c r="F558" s="1">
        <v>0.32</v>
      </c>
      <c r="G558" s="31">
        <f t="shared" si="78"/>
        <v>664.59901346177503</v>
      </c>
      <c r="H558" s="31">
        <f t="shared" si="74"/>
        <v>100.16290043470303</v>
      </c>
      <c r="I558" s="34">
        <f t="shared" si="79"/>
        <v>516</v>
      </c>
    </row>
    <row r="559" spans="2:9" x14ac:dyDescent="0.4">
      <c r="B559">
        <v>517</v>
      </c>
      <c r="C559">
        <f t="shared" si="75"/>
        <v>79320</v>
      </c>
      <c r="D559" s="32">
        <f t="shared" si="76"/>
        <v>1.1488599846E-5</v>
      </c>
      <c r="E559" s="31">
        <f t="shared" si="77"/>
        <v>563.05865785479193</v>
      </c>
      <c r="F559" s="1">
        <v>0.32</v>
      </c>
      <c r="G559" s="31">
        <f t="shared" si="78"/>
        <v>666.0353568720675</v>
      </c>
      <c r="H559" s="31">
        <f t="shared" si="74"/>
        <v>102.97669901727556</v>
      </c>
      <c r="I559" s="34">
        <f t="shared" si="79"/>
        <v>517</v>
      </c>
    </row>
    <row r="560" spans="2:9" x14ac:dyDescent="0.4">
      <c r="B560">
        <v>518</v>
      </c>
      <c r="C560">
        <f t="shared" si="75"/>
        <v>79280</v>
      </c>
      <c r="D560" s="32">
        <f t="shared" si="76"/>
        <v>1.1496057336000002E-5</v>
      </c>
      <c r="E560" s="31">
        <f t="shared" si="77"/>
        <v>561.67774770995186</v>
      </c>
      <c r="F560" s="1">
        <v>0.32</v>
      </c>
      <c r="G560" s="31">
        <f t="shared" si="78"/>
        <v>667.4719087468294</v>
      </c>
      <c r="H560" s="31">
        <f t="shared" ref="H560:H623" si="80">IF(G560&gt;E560,G560-E560,0)</f>
        <v>105.79416103687754</v>
      </c>
      <c r="I560" s="34">
        <f t="shared" si="79"/>
        <v>518</v>
      </c>
    </row>
    <row r="561" spans="2:9" x14ac:dyDescent="0.4">
      <c r="B561">
        <v>519</v>
      </c>
      <c r="C561">
        <f t="shared" si="75"/>
        <v>79240</v>
      </c>
      <c r="D561" s="32">
        <f t="shared" si="76"/>
        <v>1.1503519254E-5</v>
      </c>
      <c r="E561" s="31">
        <f t="shared" si="77"/>
        <v>560.29339001239202</v>
      </c>
      <c r="F561" s="1">
        <v>0.32</v>
      </c>
      <c r="G561" s="31">
        <f t="shared" si="78"/>
        <v>668.90866761440157</v>
      </c>
      <c r="H561" s="31">
        <f t="shared" si="80"/>
        <v>108.61527760200954</v>
      </c>
      <c r="I561" s="34">
        <f t="shared" si="79"/>
        <v>519</v>
      </c>
    </row>
    <row r="562" spans="2:9" x14ac:dyDescent="0.4">
      <c r="B562">
        <v>520</v>
      </c>
      <c r="C562">
        <f t="shared" si="75"/>
        <v>79200</v>
      </c>
      <c r="D562" s="32">
        <f t="shared" si="76"/>
        <v>1.1510985600000001E-5</v>
      </c>
      <c r="E562" s="31">
        <f t="shared" si="77"/>
        <v>558.90559231999987</v>
      </c>
      <c r="F562" s="1">
        <v>0.32</v>
      </c>
      <c r="G562" s="31">
        <f t="shared" si="78"/>
        <v>670.34563200000002</v>
      </c>
      <c r="H562" s="31">
        <f t="shared" si="80"/>
        <v>111.44003968000015</v>
      </c>
      <c r="I562" s="34">
        <f t="shared" si="79"/>
        <v>520</v>
      </c>
    </row>
    <row r="563" spans="2:9" x14ac:dyDescent="0.4">
      <c r="B563">
        <v>521</v>
      </c>
      <c r="C563">
        <f t="shared" si="75"/>
        <v>79160</v>
      </c>
      <c r="D563" s="32">
        <f t="shared" si="76"/>
        <v>1.1518456374000001E-5</v>
      </c>
      <c r="E563" s="31">
        <f t="shared" si="77"/>
        <v>557.51436232871197</v>
      </c>
      <c r="F563" s="1">
        <v>0.32</v>
      </c>
      <c r="G563" s="31">
        <f t="shared" si="78"/>
        <v>671.78280042571464</v>
      </c>
      <c r="H563" s="31">
        <f t="shared" si="80"/>
        <v>114.26843809700267</v>
      </c>
      <c r="I563" s="34">
        <f t="shared" si="79"/>
        <v>521</v>
      </c>
    </row>
    <row r="564" spans="2:9" x14ac:dyDescent="0.4">
      <c r="B564">
        <v>522</v>
      </c>
      <c r="C564">
        <f t="shared" si="75"/>
        <v>79120</v>
      </c>
      <c r="D564" s="32">
        <f t="shared" si="76"/>
        <v>1.1525931575999999E-5</v>
      </c>
      <c r="E564" s="31">
        <f t="shared" si="77"/>
        <v>556.11970787251187</v>
      </c>
      <c r="F564" s="1">
        <v>0.32</v>
      </c>
      <c r="G564" s="31">
        <f t="shared" si="78"/>
        <v>673.22017141050912</v>
      </c>
      <c r="H564" s="31">
        <f t="shared" si="80"/>
        <v>117.10046353799726</v>
      </c>
      <c r="I564" s="34">
        <f t="shared" si="79"/>
        <v>522</v>
      </c>
    </row>
    <row r="565" spans="2:9" x14ac:dyDescent="0.4">
      <c r="B565">
        <v>523</v>
      </c>
      <c r="C565">
        <f t="shared" si="75"/>
        <v>79080</v>
      </c>
      <c r="D565" s="32">
        <f t="shared" si="76"/>
        <v>1.1533411205999999E-5</v>
      </c>
      <c r="E565" s="31">
        <f t="shared" si="77"/>
        <v>554.7216369234319</v>
      </c>
      <c r="F565" s="1">
        <v>0.32</v>
      </c>
      <c r="G565" s="31">
        <f t="shared" si="78"/>
        <v>674.65774347022261</v>
      </c>
      <c r="H565" s="31">
        <f t="shared" si="80"/>
        <v>119.93610654679071</v>
      </c>
      <c r="I565" s="34">
        <f t="shared" si="79"/>
        <v>523</v>
      </c>
    </row>
    <row r="566" spans="2:9" x14ac:dyDescent="0.4">
      <c r="B566">
        <v>524</v>
      </c>
      <c r="C566">
        <f t="shared" si="75"/>
        <v>79040</v>
      </c>
      <c r="D566" s="32">
        <f t="shared" si="76"/>
        <v>1.1540895264E-5</v>
      </c>
      <c r="E566" s="31">
        <f t="shared" si="77"/>
        <v>553.32015759155195</v>
      </c>
      <c r="F566" s="1">
        <v>0.32</v>
      </c>
      <c r="G566" s="31">
        <f t="shared" si="78"/>
        <v>676.09551511756797</v>
      </c>
      <c r="H566" s="31">
        <f t="shared" si="80"/>
        <v>122.77535752601602</v>
      </c>
      <c r="I566" s="34">
        <f t="shared" si="79"/>
        <v>524</v>
      </c>
    </row>
    <row r="567" spans="2:9" x14ac:dyDescent="0.4">
      <c r="B567">
        <v>525</v>
      </c>
      <c r="C567">
        <f t="shared" si="75"/>
        <v>79000</v>
      </c>
      <c r="D567" s="32">
        <f t="shared" si="76"/>
        <v>1.1548383749999998E-5</v>
      </c>
      <c r="E567" s="31">
        <f t="shared" si="77"/>
        <v>551.91527812499999</v>
      </c>
      <c r="F567" s="1">
        <v>0.32</v>
      </c>
      <c r="G567" s="31">
        <f t="shared" si="78"/>
        <v>677.53348486213224</v>
      </c>
      <c r="H567" s="31">
        <f t="shared" si="80"/>
        <v>125.61820673713225</v>
      </c>
      <c r="I567" s="34">
        <f t="shared" si="79"/>
        <v>525</v>
      </c>
    </row>
    <row r="568" spans="2:9" x14ac:dyDescent="0.4">
      <c r="B568">
        <v>526</v>
      </c>
      <c r="C568">
        <f t="shared" si="75"/>
        <v>78960</v>
      </c>
      <c r="D568" s="32">
        <f t="shared" si="76"/>
        <v>1.1555876664000002E-5</v>
      </c>
      <c r="E568" s="31">
        <f t="shared" si="77"/>
        <v>550.50700690995188</v>
      </c>
      <c r="F568" s="1">
        <v>0.32</v>
      </c>
      <c r="G568" s="31">
        <f t="shared" si="78"/>
        <v>678.97165121037756</v>
      </c>
      <c r="H568" s="31">
        <f t="shared" si="80"/>
        <v>128.46464430042568</v>
      </c>
      <c r="I568" s="34">
        <f t="shared" si="79"/>
        <v>526</v>
      </c>
    </row>
    <row r="569" spans="2:9" x14ac:dyDescent="0.4">
      <c r="B569">
        <v>527</v>
      </c>
      <c r="C569">
        <f t="shared" si="75"/>
        <v>78920</v>
      </c>
      <c r="D569" s="32">
        <f t="shared" si="76"/>
        <v>1.1563374006000001E-5</v>
      </c>
      <c r="E569" s="31">
        <f t="shared" si="77"/>
        <v>549.09535247063206</v>
      </c>
      <c r="F569" s="1">
        <v>0.32</v>
      </c>
      <c r="G569" s="31">
        <f t="shared" si="78"/>
        <v>680.41001266563933</v>
      </c>
      <c r="H569" s="31">
        <f t="shared" si="80"/>
        <v>131.31466019500726</v>
      </c>
      <c r="I569" s="34">
        <f t="shared" si="79"/>
        <v>527</v>
      </c>
    </row>
    <row r="570" spans="2:9" x14ac:dyDescent="0.4">
      <c r="B570">
        <v>528</v>
      </c>
      <c r="C570">
        <f t="shared" si="75"/>
        <v>78880</v>
      </c>
      <c r="D570" s="32">
        <f t="shared" si="76"/>
        <v>1.1570875776E-5</v>
      </c>
      <c r="E570" s="31">
        <f t="shared" si="77"/>
        <v>547.68032346931216</v>
      </c>
      <c r="F570" s="1">
        <v>0.32</v>
      </c>
      <c r="G570" s="31">
        <f t="shared" si="78"/>
        <v>681.84856772812805</v>
      </c>
      <c r="H570" s="31">
        <f t="shared" si="80"/>
        <v>134.16824425881589</v>
      </c>
      <c r="I570" s="34">
        <f t="shared" si="79"/>
        <v>528</v>
      </c>
    </row>
    <row r="571" spans="2:9" x14ac:dyDescent="0.4">
      <c r="B571">
        <v>529</v>
      </c>
      <c r="C571">
        <f t="shared" si="75"/>
        <v>78840</v>
      </c>
      <c r="D571" s="32">
        <f t="shared" si="76"/>
        <v>1.1578381974E-5</v>
      </c>
      <c r="E571" s="31">
        <f t="shared" si="77"/>
        <v>546.26192870631212</v>
      </c>
      <c r="F571" s="1">
        <v>0.32</v>
      </c>
      <c r="G571" s="31">
        <f t="shared" si="78"/>
        <v>683.28731489492861</v>
      </c>
      <c r="H571" s="31">
        <f t="shared" si="80"/>
        <v>137.02538618861649</v>
      </c>
      <c r="I571" s="34">
        <f t="shared" si="79"/>
        <v>529</v>
      </c>
    </row>
    <row r="572" spans="2:9" x14ac:dyDescent="0.4">
      <c r="B572">
        <v>530</v>
      </c>
      <c r="C572">
        <f t="shared" si="75"/>
        <v>78800</v>
      </c>
      <c r="D572" s="32">
        <f t="shared" si="76"/>
        <v>1.15858926E-5</v>
      </c>
      <c r="E572" s="31">
        <f t="shared" si="77"/>
        <v>544.84017711999991</v>
      </c>
      <c r="F572" s="1">
        <v>0.32</v>
      </c>
      <c r="G572" s="31">
        <f t="shared" si="78"/>
        <v>684.72625266000011</v>
      </c>
      <c r="H572" s="31">
        <f t="shared" si="80"/>
        <v>139.88607554000021</v>
      </c>
      <c r="I572" s="34">
        <f t="shared" si="79"/>
        <v>530</v>
      </c>
    </row>
    <row r="573" spans="2:9" x14ac:dyDescent="0.4">
      <c r="B573">
        <v>531</v>
      </c>
      <c r="C573">
        <f t="shared" si="75"/>
        <v>78760</v>
      </c>
      <c r="D573" s="32">
        <f t="shared" si="76"/>
        <v>1.1593407653999999E-5</v>
      </c>
      <c r="E573" s="31">
        <f t="shared" si="77"/>
        <v>543.41507778679204</v>
      </c>
      <c r="F573" s="1">
        <v>0.32</v>
      </c>
      <c r="G573" s="31">
        <f t="shared" si="78"/>
        <v>686.1653795141757</v>
      </c>
      <c r="H573" s="31">
        <f t="shared" si="80"/>
        <v>142.75030172738366</v>
      </c>
      <c r="I573" s="34">
        <f t="shared" si="79"/>
        <v>531</v>
      </c>
    </row>
    <row r="574" spans="2:9" x14ac:dyDescent="0.4">
      <c r="B574">
        <v>532</v>
      </c>
      <c r="C574">
        <f t="shared" si="75"/>
        <v>78720</v>
      </c>
      <c r="D574" s="32">
        <f t="shared" si="76"/>
        <v>1.1600927136000001E-5</v>
      </c>
      <c r="E574" s="31">
        <f t="shared" si="77"/>
        <v>541.98663992115212</v>
      </c>
      <c r="F574" s="1">
        <v>0.32</v>
      </c>
      <c r="G574" s="31">
        <f t="shared" si="78"/>
        <v>687.60469394516349</v>
      </c>
      <c r="H574" s="31">
        <f t="shared" si="80"/>
        <v>145.61805402401137</v>
      </c>
      <c r="I574" s="34">
        <f t="shared" si="79"/>
        <v>532</v>
      </c>
    </row>
    <row r="575" spans="2:9" x14ac:dyDescent="0.4">
      <c r="B575">
        <v>533</v>
      </c>
      <c r="C575">
        <f t="shared" ref="C575:C638" si="81">(-4*10^7*B575+1*10^11)*10^-6</f>
        <v>78680</v>
      </c>
      <c r="D575" s="32">
        <f t="shared" ref="D575:D638" si="82">(1.23*10^-6*B575^2+2.87*10^-3*B575+4.57)*1.8*10^-6</f>
        <v>1.1608451046E-5</v>
      </c>
      <c r="E575" s="31">
        <f t="shared" ref="E575:E638" si="83">(0.005752*B575^4-10.67*B575^3+5597*B575^2-1.79*10^6*B575+1.056*10^9)*10^-6</f>
        <v>540.55487287559197</v>
      </c>
      <c r="F575" s="1">
        <v>0.32</v>
      </c>
      <c r="G575" s="31">
        <f t="shared" ref="G575:G638" si="84">C575*D575*(B575-$B$62)/(1-F575)</f>
        <v>689.04419443754512</v>
      </c>
      <c r="H575" s="31">
        <f t="shared" si="80"/>
        <v>148.48932156195315</v>
      </c>
      <c r="I575" s="34">
        <f t="shared" ref="I575:I638" si="85">IF(H575&gt;0,B575)</f>
        <v>533</v>
      </c>
    </row>
    <row r="576" spans="2:9" x14ac:dyDescent="0.4">
      <c r="B576">
        <v>534</v>
      </c>
      <c r="C576">
        <f t="shared" si="81"/>
        <v>78640</v>
      </c>
      <c r="D576" s="32">
        <f t="shared" si="82"/>
        <v>1.1615979384000001E-5</v>
      </c>
      <c r="E576" s="31">
        <f t="shared" si="83"/>
        <v>539.11978614067198</v>
      </c>
      <c r="F576" s="1">
        <v>0.32</v>
      </c>
      <c r="G576" s="31">
        <f t="shared" si="84"/>
        <v>690.48387947277763</v>
      </c>
      <c r="H576" s="31">
        <f t="shared" si="80"/>
        <v>151.36409333210565</v>
      </c>
      <c r="I576" s="34">
        <f t="shared" si="85"/>
        <v>534</v>
      </c>
    </row>
    <row r="577" spans="2:9" x14ac:dyDescent="0.4">
      <c r="B577">
        <v>535</v>
      </c>
      <c r="C577">
        <f t="shared" si="81"/>
        <v>78600</v>
      </c>
      <c r="D577" s="32">
        <f t="shared" si="82"/>
        <v>1.1623512150000002E-5</v>
      </c>
      <c r="E577" s="31">
        <f t="shared" si="83"/>
        <v>537.68138934499996</v>
      </c>
      <c r="F577" s="1">
        <v>0.32</v>
      </c>
      <c r="G577" s="31">
        <f t="shared" si="84"/>
        <v>691.92374752919125</v>
      </c>
      <c r="H577" s="31">
        <f t="shared" si="80"/>
        <v>154.24235818419129</v>
      </c>
      <c r="I577" s="34">
        <f t="shared" si="85"/>
        <v>535</v>
      </c>
    </row>
    <row r="578" spans="2:9" x14ac:dyDescent="0.4">
      <c r="B578">
        <v>536</v>
      </c>
      <c r="C578">
        <f t="shared" si="81"/>
        <v>78560</v>
      </c>
      <c r="D578" s="32">
        <f t="shared" si="82"/>
        <v>1.1631049344000002E-5</v>
      </c>
      <c r="E578" s="31">
        <f t="shared" si="83"/>
        <v>536.23969225523206</v>
      </c>
      <c r="F578" s="1">
        <v>0.32</v>
      </c>
      <c r="G578" s="31">
        <f t="shared" si="84"/>
        <v>693.36379708199172</v>
      </c>
      <c r="H578" s="31">
        <f t="shared" si="80"/>
        <v>157.12410482675966</v>
      </c>
      <c r="I578" s="34">
        <f t="shared" si="85"/>
        <v>536</v>
      </c>
    </row>
    <row r="579" spans="2:9" x14ac:dyDescent="0.4">
      <c r="B579">
        <v>537</v>
      </c>
      <c r="C579">
        <f t="shared" si="81"/>
        <v>78520</v>
      </c>
      <c r="D579" s="32">
        <f t="shared" si="82"/>
        <v>1.1638590966000002E-5</v>
      </c>
      <c r="E579" s="31">
        <f t="shared" si="83"/>
        <v>534.79470477607197</v>
      </c>
      <c r="F579" s="1">
        <v>0.32</v>
      </c>
      <c r="G579" s="31">
        <f t="shared" si="84"/>
        <v>694.80402660325819</v>
      </c>
      <c r="H579" s="31">
        <f t="shared" si="80"/>
        <v>160.00932182718623</v>
      </c>
      <c r="I579" s="34">
        <f t="shared" si="85"/>
        <v>537</v>
      </c>
    </row>
    <row r="580" spans="2:9" x14ac:dyDescent="0.4">
      <c r="B580">
        <v>538</v>
      </c>
      <c r="C580">
        <f t="shared" si="81"/>
        <v>78480</v>
      </c>
      <c r="D580" s="32">
        <f t="shared" si="82"/>
        <v>1.1646137016E-5</v>
      </c>
      <c r="E580" s="31">
        <f t="shared" si="83"/>
        <v>533.34643695027205</v>
      </c>
      <c r="F580" s="1">
        <v>0.32</v>
      </c>
      <c r="G580" s="31">
        <f t="shared" si="84"/>
        <v>696.24443456194456</v>
      </c>
      <c r="H580" s="31">
        <f t="shared" si="80"/>
        <v>162.89799761167251</v>
      </c>
      <c r="I580" s="34">
        <f t="shared" si="85"/>
        <v>538</v>
      </c>
    </row>
    <row r="581" spans="2:9" x14ac:dyDescent="0.4">
      <c r="B581">
        <v>539</v>
      </c>
      <c r="C581">
        <f t="shared" si="81"/>
        <v>78440</v>
      </c>
      <c r="D581" s="32">
        <f t="shared" si="82"/>
        <v>1.1653687493999999E-5</v>
      </c>
      <c r="E581" s="31">
        <f t="shared" si="83"/>
        <v>531.89489895863198</v>
      </c>
      <c r="F581" s="1">
        <v>0.32</v>
      </c>
      <c r="G581" s="31">
        <f t="shared" si="84"/>
        <v>697.68501942387923</v>
      </c>
      <c r="H581" s="31">
        <f t="shared" si="80"/>
        <v>165.79012046524724</v>
      </c>
      <c r="I581" s="34">
        <f t="shared" si="85"/>
        <v>539</v>
      </c>
    </row>
    <row r="582" spans="2:9" x14ac:dyDescent="0.4">
      <c r="B582">
        <v>540</v>
      </c>
      <c r="C582">
        <f t="shared" si="81"/>
        <v>78400</v>
      </c>
      <c r="D582" s="32">
        <f t="shared" si="82"/>
        <v>1.1661242400000001E-5</v>
      </c>
      <c r="E582" s="31">
        <f t="shared" si="83"/>
        <v>530.44010111999989</v>
      </c>
      <c r="F582" s="1">
        <v>0.32</v>
      </c>
      <c r="G582" s="31">
        <f t="shared" si="84"/>
        <v>699.1257796517649</v>
      </c>
      <c r="H582" s="31">
        <f t="shared" si="80"/>
        <v>168.68567853176501</v>
      </c>
      <c r="I582" s="34">
        <f t="shared" si="85"/>
        <v>540</v>
      </c>
    </row>
    <row r="583" spans="2:9" x14ac:dyDescent="0.4">
      <c r="B583">
        <v>541</v>
      </c>
      <c r="C583">
        <f t="shared" si="81"/>
        <v>78360</v>
      </c>
      <c r="D583" s="32">
        <f t="shared" si="82"/>
        <v>1.1668801734000001E-5</v>
      </c>
      <c r="E583" s="31">
        <f t="shared" si="83"/>
        <v>528.98205389127202</v>
      </c>
      <c r="F583" s="1">
        <v>0.32</v>
      </c>
      <c r="G583" s="31">
        <f t="shared" si="84"/>
        <v>700.56671370517802</v>
      </c>
      <c r="H583" s="31">
        <f t="shared" si="80"/>
        <v>171.584659813906</v>
      </c>
      <c r="I583" s="34">
        <f t="shared" si="85"/>
        <v>541</v>
      </c>
    </row>
    <row r="584" spans="2:9" x14ac:dyDescent="0.4">
      <c r="B584">
        <v>542</v>
      </c>
      <c r="C584">
        <f t="shared" si="81"/>
        <v>78320</v>
      </c>
      <c r="D584" s="32">
        <f t="shared" si="82"/>
        <v>1.1676365496E-5</v>
      </c>
      <c r="E584" s="31">
        <f t="shared" si="83"/>
        <v>527.52076786739201</v>
      </c>
      <c r="F584" s="1">
        <v>0.32</v>
      </c>
      <c r="G584" s="31">
        <f t="shared" si="84"/>
        <v>702.00782004057044</v>
      </c>
      <c r="H584" s="31">
        <f t="shared" si="80"/>
        <v>174.48705217317843</v>
      </c>
      <c r="I584" s="34">
        <f t="shared" si="85"/>
        <v>542</v>
      </c>
    </row>
    <row r="585" spans="2:9" x14ac:dyDescent="0.4">
      <c r="B585">
        <v>543</v>
      </c>
      <c r="C585">
        <f t="shared" si="81"/>
        <v>78280</v>
      </c>
      <c r="D585" s="32">
        <f t="shared" si="82"/>
        <v>1.1683933686E-5</v>
      </c>
      <c r="E585" s="31">
        <f t="shared" si="83"/>
        <v>526.05625378135198</v>
      </c>
      <c r="F585" s="1">
        <v>0.32</v>
      </c>
      <c r="G585" s="31">
        <f t="shared" si="84"/>
        <v>703.44909711126741</v>
      </c>
      <c r="H585" s="31">
        <f t="shared" si="80"/>
        <v>177.39284332991542</v>
      </c>
      <c r="I585" s="34">
        <f t="shared" si="85"/>
        <v>543</v>
      </c>
    </row>
    <row r="586" spans="2:9" x14ac:dyDescent="0.4">
      <c r="B586">
        <v>544</v>
      </c>
      <c r="C586">
        <f t="shared" si="81"/>
        <v>78240</v>
      </c>
      <c r="D586" s="32">
        <f t="shared" si="82"/>
        <v>1.1691506304000001E-5</v>
      </c>
      <c r="E586" s="31">
        <f t="shared" si="83"/>
        <v>524.58852250419204</v>
      </c>
      <c r="F586" s="1">
        <v>0.32</v>
      </c>
      <c r="G586" s="31">
        <f t="shared" si="84"/>
        <v>704.89054336746938</v>
      </c>
      <c r="H586" s="31">
        <f t="shared" si="80"/>
        <v>180.30202086327733</v>
      </c>
      <c r="I586" s="34">
        <f t="shared" si="85"/>
        <v>544</v>
      </c>
    </row>
    <row r="587" spans="2:9" x14ac:dyDescent="0.4">
      <c r="B587">
        <v>545</v>
      </c>
      <c r="C587">
        <f t="shared" si="81"/>
        <v>78200</v>
      </c>
      <c r="D587" s="32">
        <f t="shared" si="82"/>
        <v>1.169908335E-5</v>
      </c>
      <c r="E587" s="31">
        <f t="shared" si="83"/>
        <v>523.11758504500006</v>
      </c>
      <c r="F587" s="1">
        <v>0.32</v>
      </c>
      <c r="G587" s="31">
        <f t="shared" si="84"/>
        <v>706.33215725625007</v>
      </c>
      <c r="H587" s="31">
        <f t="shared" si="80"/>
        <v>183.21457221125002</v>
      </c>
      <c r="I587" s="34">
        <f t="shared" si="85"/>
        <v>545</v>
      </c>
    </row>
    <row r="588" spans="2:9" x14ac:dyDescent="0.4">
      <c r="B588">
        <v>546</v>
      </c>
      <c r="C588">
        <f t="shared" si="81"/>
        <v>78160</v>
      </c>
      <c r="D588" s="32">
        <f t="shared" si="82"/>
        <v>1.1706664824E-5</v>
      </c>
      <c r="E588" s="31">
        <f t="shared" si="83"/>
        <v>521.64345255091212</v>
      </c>
      <c r="F588" s="1">
        <v>0.32</v>
      </c>
      <c r="G588" s="31">
        <f t="shared" si="84"/>
        <v>707.77393722155853</v>
      </c>
      <c r="H588" s="31">
        <f t="shared" si="80"/>
        <v>186.13048467064641</v>
      </c>
      <c r="I588" s="34">
        <f t="shared" si="85"/>
        <v>546</v>
      </c>
    </row>
    <row r="589" spans="2:9" x14ac:dyDescent="0.4">
      <c r="B589">
        <v>547</v>
      </c>
      <c r="C589">
        <f t="shared" si="81"/>
        <v>78120</v>
      </c>
      <c r="D589" s="32">
        <f t="shared" si="82"/>
        <v>1.1714250726E-5</v>
      </c>
      <c r="E589" s="31">
        <f t="shared" si="83"/>
        <v>520.16613630711197</v>
      </c>
      <c r="F589" s="1">
        <v>0.32</v>
      </c>
      <c r="G589" s="31">
        <f t="shared" si="84"/>
        <v>709.21588170421808</v>
      </c>
      <c r="H589" s="31">
        <f t="shared" si="80"/>
        <v>189.04974539710611</v>
      </c>
      <c r="I589" s="34">
        <f t="shared" si="85"/>
        <v>547</v>
      </c>
    </row>
    <row r="590" spans="2:9" x14ac:dyDescent="0.4">
      <c r="B590">
        <v>548</v>
      </c>
      <c r="C590">
        <f t="shared" si="81"/>
        <v>78080</v>
      </c>
      <c r="D590" s="32">
        <f t="shared" si="82"/>
        <v>1.1721841056E-5</v>
      </c>
      <c r="E590" s="31">
        <f t="shared" si="83"/>
        <v>518.68564773683192</v>
      </c>
      <c r="F590" s="1">
        <v>0.32</v>
      </c>
      <c r="G590" s="31">
        <f t="shared" si="84"/>
        <v>710.65798914192578</v>
      </c>
      <c r="H590" s="31">
        <f t="shared" si="80"/>
        <v>191.97234140509386</v>
      </c>
      <c r="I590" s="34">
        <f t="shared" si="85"/>
        <v>548</v>
      </c>
    </row>
    <row r="591" spans="2:9" x14ac:dyDescent="0.4">
      <c r="B591">
        <v>549</v>
      </c>
      <c r="C591">
        <f t="shared" si="81"/>
        <v>78040</v>
      </c>
      <c r="D591" s="32">
        <f t="shared" si="82"/>
        <v>1.1729435814E-5</v>
      </c>
      <c r="E591" s="31">
        <f t="shared" si="83"/>
        <v>517.20199840135217</v>
      </c>
      <c r="F591" s="1">
        <v>0.32</v>
      </c>
      <c r="G591" s="31">
        <f t="shared" si="84"/>
        <v>712.10025796925333</v>
      </c>
      <c r="H591" s="31">
        <f t="shared" si="80"/>
        <v>194.89825956790116</v>
      </c>
      <c r="I591" s="34">
        <f t="shared" si="85"/>
        <v>549</v>
      </c>
    </row>
    <row r="592" spans="2:9" x14ac:dyDescent="0.4">
      <c r="B592">
        <v>550</v>
      </c>
      <c r="C592">
        <f t="shared" si="81"/>
        <v>78000</v>
      </c>
      <c r="D592" s="32">
        <f t="shared" si="82"/>
        <v>1.1737035E-5</v>
      </c>
      <c r="E592" s="31">
        <f t="shared" si="83"/>
        <v>515.71519999999998</v>
      </c>
      <c r="F592" s="1">
        <v>0.32</v>
      </c>
      <c r="G592" s="31">
        <f t="shared" si="84"/>
        <v>713.54268661764706</v>
      </c>
      <c r="H592" s="31">
        <f t="shared" si="80"/>
        <v>197.82748661764708</v>
      </c>
      <c r="I592" s="34">
        <f t="shared" si="85"/>
        <v>550</v>
      </c>
    </row>
    <row r="593" spans="2:9" x14ac:dyDescent="0.4">
      <c r="B593">
        <v>551</v>
      </c>
      <c r="C593">
        <f t="shared" si="81"/>
        <v>77960</v>
      </c>
      <c r="D593" s="32">
        <f t="shared" si="82"/>
        <v>1.1744638614000001E-5</v>
      </c>
      <c r="E593" s="31">
        <f t="shared" si="83"/>
        <v>514.22526437015199</v>
      </c>
      <c r="F593" s="1">
        <v>0.32</v>
      </c>
      <c r="G593" s="31">
        <f t="shared" si="84"/>
        <v>714.98527351542759</v>
      </c>
      <c r="H593" s="31">
        <f t="shared" si="80"/>
        <v>200.7600091452756</v>
      </c>
      <c r="I593" s="34">
        <f t="shared" si="85"/>
        <v>551</v>
      </c>
    </row>
    <row r="594" spans="2:9" x14ac:dyDescent="0.4">
      <c r="B594">
        <v>552</v>
      </c>
      <c r="C594">
        <f t="shared" si="81"/>
        <v>77920</v>
      </c>
      <c r="D594" s="32">
        <f t="shared" si="82"/>
        <v>1.1752246656000001E-5</v>
      </c>
      <c r="E594" s="31">
        <f t="shared" si="83"/>
        <v>512.73220348723214</v>
      </c>
      <c r="F594" s="1">
        <v>0.32</v>
      </c>
      <c r="G594" s="31">
        <f t="shared" si="84"/>
        <v>716.42801708778927</v>
      </c>
      <c r="H594" s="31">
        <f t="shared" si="80"/>
        <v>203.69581360055713</v>
      </c>
      <c r="I594" s="34">
        <f t="shared" si="85"/>
        <v>552</v>
      </c>
    </row>
    <row r="595" spans="2:9" x14ac:dyDescent="0.4">
      <c r="B595">
        <v>553</v>
      </c>
      <c r="C595">
        <f t="shared" si="81"/>
        <v>77880</v>
      </c>
      <c r="D595" s="32">
        <f t="shared" si="82"/>
        <v>1.1759859126E-5</v>
      </c>
      <c r="E595" s="31">
        <f t="shared" si="83"/>
        <v>511.23602946471215</v>
      </c>
      <c r="F595" s="1">
        <v>0.32</v>
      </c>
      <c r="G595" s="31">
        <f t="shared" si="84"/>
        <v>717.87091575680165</v>
      </c>
      <c r="H595" s="31">
        <f t="shared" si="80"/>
        <v>206.6348862920895</v>
      </c>
      <c r="I595" s="34">
        <f t="shared" si="85"/>
        <v>553</v>
      </c>
    </row>
    <row r="596" spans="2:9" x14ac:dyDescent="0.4">
      <c r="B596">
        <v>554</v>
      </c>
      <c r="C596">
        <f t="shared" si="81"/>
        <v>77840</v>
      </c>
      <c r="D596" s="32">
        <f t="shared" si="82"/>
        <v>1.1767476024000002E-5</v>
      </c>
      <c r="E596" s="31">
        <f t="shared" si="83"/>
        <v>509.73675455411217</v>
      </c>
      <c r="F596" s="1">
        <v>0.32</v>
      </c>
      <c r="G596" s="31">
        <f t="shared" si="84"/>
        <v>719.31396794140824</v>
      </c>
      <c r="H596" s="31">
        <f t="shared" si="80"/>
        <v>209.57721338729607</v>
      </c>
      <c r="I596" s="34">
        <f t="shared" si="85"/>
        <v>554</v>
      </c>
    </row>
    <row r="597" spans="2:9" x14ac:dyDescent="0.4">
      <c r="B597">
        <v>555</v>
      </c>
      <c r="C597">
        <f t="shared" si="81"/>
        <v>77800</v>
      </c>
      <c r="D597" s="32">
        <f t="shared" si="82"/>
        <v>1.1775097350000001E-5</v>
      </c>
      <c r="E597" s="31">
        <f t="shared" si="83"/>
        <v>508.23439114499996</v>
      </c>
      <c r="F597" s="1">
        <v>0.32</v>
      </c>
      <c r="G597" s="31">
        <f t="shared" si="84"/>
        <v>720.7571720574266</v>
      </c>
      <c r="H597" s="31">
        <f t="shared" si="80"/>
        <v>212.52278091242664</v>
      </c>
      <c r="I597" s="34">
        <f t="shared" si="85"/>
        <v>555</v>
      </c>
    </row>
    <row r="598" spans="2:9" x14ac:dyDescent="0.4">
      <c r="B598">
        <v>556</v>
      </c>
      <c r="C598">
        <f t="shared" si="81"/>
        <v>77760</v>
      </c>
      <c r="D598" s="32">
        <f t="shared" si="82"/>
        <v>1.1782723104000001E-5</v>
      </c>
      <c r="E598" s="31">
        <f t="shared" si="83"/>
        <v>506.72895176499196</v>
      </c>
      <c r="F598" s="1">
        <v>0.32</v>
      </c>
      <c r="G598" s="31">
        <f t="shared" si="84"/>
        <v>722.20052651754929</v>
      </c>
      <c r="H598" s="31">
        <f t="shared" si="80"/>
        <v>215.47157475255733</v>
      </c>
      <c r="I598" s="34">
        <f t="shared" si="85"/>
        <v>556</v>
      </c>
    </row>
    <row r="599" spans="2:9" x14ac:dyDescent="0.4">
      <c r="B599">
        <v>557</v>
      </c>
      <c r="C599">
        <f t="shared" si="81"/>
        <v>77720</v>
      </c>
      <c r="D599" s="32">
        <f t="shared" si="82"/>
        <v>1.1790353286000002E-5</v>
      </c>
      <c r="E599" s="31">
        <f t="shared" si="83"/>
        <v>505.22044907975197</v>
      </c>
      <c r="F599" s="1">
        <v>0.32</v>
      </c>
      <c r="G599" s="31">
        <f t="shared" si="84"/>
        <v>723.64402973134281</v>
      </c>
      <c r="H599" s="31">
        <f t="shared" si="80"/>
        <v>218.42358065159084</v>
      </c>
      <c r="I599" s="34">
        <f t="shared" si="85"/>
        <v>557</v>
      </c>
    </row>
    <row r="600" spans="2:9" x14ac:dyDescent="0.4">
      <c r="B600">
        <v>558</v>
      </c>
      <c r="C600">
        <f t="shared" si="81"/>
        <v>77680</v>
      </c>
      <c r="D600" s="32">
        <f t="shared" si="82"/>
        <v>1.1797987896000001E-5</v>
      </c>
      <c r="E600" s="31">
        <f t="shared" si="83"/>
        <v>503.70889589299202</v>
      </c>
      <c r="F600" s="1">
        <v>0.32</v>
      </c>
      <c r="G600" s="31">
        <f t="shared" si="84"/>
        <v>725.08768010524807</v>
      </c>
      <c r="H600" s="31">
        <f t="shared" si="80"/>
        <v>221.37878421225605</v>
      </c>
      <c r="I600" s="34">
        <f t="shared" si="85"/>
        <v>558</v>
      </c>
    </row>
    <row r="601" spans="2:9" x14ac:dyDescent="0.4">
      <c r="B601">
        <v>559</v>
      </c>
      <c r="C601">
        <f t="shared" si="81"/>
        <v>77640</v>
      </c>
      <c r="D601" s="32">
        <f t="shared" si="82"/>
        <v>1.1805626934000001E-5</v>
      </c>
      <c r="E601" s="31">
        <f t="shared" si="83"/>
        <v>502.19430514647195</v>
      </c>
      <c r="F601" s="1">
        <v>0.32</v>
      </c>
      <c r="G601" s="31">
        <f t="shared" si="84"/>
        <v>726.53147604258038</v>
      </c>
      <c r="H601" s="31">
        <f t="shared" si="80"/>
        <v>224.33717089610843</v>
      </c>
      <c r="I601" s="34">
        <f t="shared" si="85"/>
        <v>559</v>
      </c>
    </row>
    <row r="602" spans="2:9" x14ac:dyDescent="0.4">
      <c r="B602">
        <v>560</v>
      </c>
      <c r="C602">
        <f t="shared" si="81"/>
        <v>77600</v>
      </c>
      <c r="D602" s="32">
        <f t="shared" si="82"/>
        <v>1.18132704E-5</v>
      </c>
      <c r="E602" s="31">
        <f t="shared" si="83"/>
        <v>500.67668992000006</v>
      </c>
      <c r="F602" s="1">
        <v>0.32</v>
      </c>
      <c r="G602" s="31">
        <f t="shared" si="84"/>
        <v>727.97541594352947</v>
      </c>
      <c r="H602" s="31">
        <f t="shared" si="80"/>
        <v>227.29872602352941</v>
      </c>
      <c r="I602" s="34">
        <f t="shared" si="85"/>
        <v>560</v>
      </c>
    </row>
    <row r="603" spans="2:9" x14ac:dyDescent="0.4">
      <c r="B603">
        <v>561</v>
      </c>
      <c r="C603">
        <f t="shared" si="81"/>
        <v>77560</v>
      </c>
      <c r="D603" s="32">
        <f t="shared" si="82"/>
        <v>1.1820918293999999E-5</v>
      </c>
      <c r="E603" s="31">
        <f t="shared" si="83"/>
        <v>499.15606343143196</v>
      </c>
      <c r="F603" s="1">
        <v>0.32</v>
      </c>
      <c r="G603" s="31">
        <f t="shared" si="84"/>
        <v>729.41949820515924</v>
      </c>
      <c r="H603" s="31">
        <f t="shared" si="80"/>
        <v>230.26343477372728</v>
      </c>
      <c r="I603" s="34">
        <f t="shared" si="85"/>
        <v>561</v>
      </c>
    </row>
    <row r="604" spans="2:9" x14ac:dyDescent="0.4">
      <c r="B604">
        <v>562</v>
      </c>
      <c r="C604">
        <f t="shared" si="81"/>
        <v>77520</v>
      </c>
      <c r="D604" s="32">
        <f t="shared" si="82"/>
        <v>1.1828570616E-5</v>
      </c>
      <c r="E604" s="31">
        <f t="shared" si="83"/>
        <v>497.63243903667211</v>
      </c>
      <c r="F604" s="1">
        <v>0.32</v>
      </c>
      <c r="G604" s="31">
        <f t="shared" si="84"/>
        <v>730.86372122140801</v>
      </c>
      <c r="H604" s="31">
        <f t="shared" si="80"/>
        <v>233.2312821847359</v>
      </c>
      <c r="I604" s="34">
        <f t="shared" si="85"/>
        <v>562</v>
      </c>
    </row>
    <row r="605" spans="2:9" x14ac:dyDescent="0.4">
      <c r="B605">
        <v>563</v>
      </c>
      <c r="C605">
        <f t="shared" si="81"/>
        <v>77480</v>
      </c>
      <c r="D605" s="32">
        <f t="shared" si="82"/>
        <v>1.1836227366E-5</v>
      </c>
      <c r="E605" s="31">
        <f t="shared" si="83"/>
        <v>496.10583022967194</v>
      </c>
      <c r="F605" s="1">
        <v>0.32</v>
      </c>
      <c r="G605" s="31">
        <f t="shared" si="84"/>
        <v>732.30808338308873</v>
      </c>
      <c r="H605" s="31">
        <f t="shared" si="80"/>
        <v>236.20225315341679</v>
      </c>
      <c r="I605" s="34">
        <f t="shared" si="85"/>
        <v>563</v>
      </c>
    </row>
    <row r="606" spans="2:9" x14ac:dyDescent="0.4">
      <c r="B606">
        <v>564</v>
      </c>
      <c r="C606">
        <f t="shared" si="81"/>
        <v>77440</v>
      </c>
      <c r="D606" s="32">
        <f t="shared" si="82"/>
        <v>1.1843888543999999E-5</v>
      </c>
      <c r="E606" s="31">
        <f t="shared" si="83"/>
        <v>494.57625064243194</v>
      </c>
      <c r="F606" s="1">
        <v>0.32</v>
      </c>
      <c r="G606" s="31">
        <f t="shared" si="84"/>
        <v>733.75258307788795</v>
      </c>
      <c r="H606" s="31">
        <f t="shared" si="80"/>
        <v>239.176332435456</v>
      </c>
      <c r="I606" s="34">
        <f t="shared" si="85"/>
        <v>564</v>
      </c>
    </row>
    <row r="607" spans="2:9" x14ac:dyDescent="0.4">
      <c r="B607">
        <v>565</v>
      </c>
      <c r="C607">
        <f t="shared" si="81"/>
        <v>77400</v>
      </c>
      <c r="D607" s="32">
        <f t="shared" si="82"/>
        <v>1.185155415E-5</v>
      </c>
      <c r="E607" s="31">
        <f t="shared" si="83"/>
        <v>493.04371404500006</v>
      </c>
      <c r="F607" s="1">
        <v>0.32</v>
      </c>
      <c r="G607" s="31">
        <f t="shared" si="84"/>
        <v>735.19721869036766</v>
      </c>
      <c r="H607" s="31">
        <f t="shared" si="80"/>
        <v>242.1535046453676</v>
      </c>
      <c r="I607" s="34">
        <f t="shared" si="85"/>
        <v>565</v>
      </c>
    </row>
    <row r="608" spans="2:9" x14ac:dyDescent="0.4">
      <c r="B608">
        <v>566</v>
      </c>
      <c r="C608">
        <f t="shared" si="81"/>
        <v>77360</v>
      </c>
      <c r="D608" s="32">
        <f t="shared" si="82"/>
        <v>1.1859224184E-5</v>
      </c>
      <c r="E608" s="31">
        <f t="shared" si="83"/>
        <v>491.50823434547209</v>
      </c>
      <c r="F608" s="1">
        <v>0.32</v>
      </c>
      <c r="G608" s="31">
        <f t="shared" si="84"/>
        <v>736.64198860196336</v>
      </c>
      <c r="H608" s="31">
        <f t="shared" si="80"/>
        <v>245.13375425649127</v>
      </c>
      <c r="I608" s="34">
        <f t="shared" si="85"/>
        <v>566</v>
      </c>
    </row>
    <row r="609" spans="2:9" x14ac:dyDescent="0.4">
      <c r="B609">
        <v>567</v>
      </c>
      <c r="C609">
        <f t="shared" si="81"/>
        <v>77320</v>
      </c>
      <c r="D609" s="32">
        <f t="shared" si="82"/>
        <v>1.1866898646E-5</v>
      </c>
      <c r="E609" s="31">
        <f t="shared" si="83"/>
        <v>489.96982558999201</v>
      </c>
      <c r="F609" s="1">
        <v>0.32</v>
      </c>
      <c r="G609" s="31">
        <f t="shared" si="84"/>
        <v>738.08689119098517</v>
      </c>
      <c r="H609" s="31">
        <f t="shared" si="80"/>
        <v>248.11706560099316</v>
      </c>
      <c r="I609" s="34">
        <f t="shared" si="85"/>
        <v>567</v>
      </c>
    </row>
    <row r="610" spans="2:9" x14ac:dyDescent="0.4">
      <c r="B610">
        <v>568</v>
      </c>
      <c r="C610">
        <f t="shared" si="81"/>
        <v>77280</v>
      </c>
      <c r="D610" s="32">
        <f t="shared" si="82"/>
        <v>1.1874577536000001E-5</v>
      </c>
      <c r="E610" s="31">
        <f t="shared" si="83"/>
        <v>488.42850196275185</v>
      </c>
      <c r="F610" s="1">
        <v>0.32</v>
      </c>
      <c r="G610" s="31">
        <f t="shared" si="84"/>
        <v>739.53192483261751</v>
      </c>
      <c r="H610" s="31">
        <f t="shared" si="80"/>
        <v>251.10342286986565</v>
      </c>
      <c r="I610" s="34">
        <f t="shared" si="85"/>
        <v>568</v>
      </c>
    </row>
    <row r="611" spans="2:9" x14ac:dyDescent="0.4">
      <c r="B611">
        <v>569</v>
      </c>
      <c r="C611">
        <f t="shared" si="81"/>
        <v>77240</v>
      </c>
      <c r="D611" s="32">
        <f t="shared" si="82"/>
        <v>1.1882260854E-5</v>
      </c>
      <c r="E611" s="31">
        <f t="shared" si="83"/>
        <v>486.88427778599214</v>
      </c>
      <c r="F611" s="1">
        <v>0.32</v>
      </c>
      <c r="G611" s="31">
        <f t="shared" si="84"/>
        <v>740.97708789891919</v>
      </c>
      <c r="H611" s="31">
        <f t="shared" si="80"/>
        <v>254.09281011292705</v>
      </c>
      <c r="I611" s="34">
        <f t="shared" si="85"/>
        <v>569</v>
      </c>
    </row>
    <row r="612" spans="2:9" x14ac:dyDescent="0.4">
      <c r="B612">
        <v>570</v>
      </c>
      <c r="C612">
        <f t="shared" si="81"/>
        <v>77200</v>
      </c>
      <c r="D612" s="32">
        <f t="shared" si="82"/>
        <v>1.18899486E-5</v>
      </c>
      <c r="E612" s="31">
        <f t="shared" si="83"/>
        <v>485.33716751999998</v>
      </c>
      <c r="F612" s="1">
        <v>0.32</v>
      </c>
      <c r="G612" s="31">
        <f t="shared" si="84"/>
        <v>742.4223787588237</v>
      </c>
      <c r="H612" s="31">
        <f t="shared" si="80"/>
        <v>257.08521123882372</v>
      </c>
      <c r="I612" s="34">
        <f t="shared" si="85"/>
        <v>570</v>
      </c>
    </row>
    <row r="613" spans="2:9" x14ac:dyDescent="0.4">
      <c r="B613">
        <v>571</v>
      </c>
      <c r="C613">
        <f t="shared" si="81"/>
        <v>77160</v>
      </c>
      <c r="D613" s="32">
        <f t="shared" si="82"/>
        <v>1.1897640774E-5</v>
      </c>
      <c r="E613" s="31">
        <f t="shared" si="83"/>
        <v>483.78718576311206</v>
      </c>
      <c r="F613" s="1">
        <v>0.32</v>
      </c>
      <c r="G613" s="31">
        <f t="shared" si="84"/>
        <v>743.86779577813809</v>
      </c>
      <c r="H613" s="31">
        <f t="shared" si="80"/>
        <v>260.08061001502602</v>
      </c>
      <c r="I613" s="34">
        <f t="shared" si="85"/>
        <v>571</v>
      </c>
    </row>
    <row r="614" spans="2:9" x14ac:dyDescent="0.4">
      <c r="B614">
        <v>572</v>
      </c>
      <c r="C614">
        <f t="shared" si="81"/>
        <v>77120</v>
      </c>
      <c r="D614" s="32">
        <f t="shared" si="82"/>
        <v>1.1905337376000001E-5</v>
      </c>
      <c r="E614" s="31">
        <f t="shared" si="83"/>
        <v>482.23434725171182</v>
      </c>
      <c r="F614" s="1">
        <v>0.32</v>
      </c>
      <c r="G614" s="31">
        <f t="shared" si="84"/>
        <v>745.31333731954464</v>
      </c>
      <c r="H614" s="31">
        <f t="shared" si="80"/>
        <v>263.07899006783282</v>
      </c>
      <c r="I614" s="34">
        <f t="shared" si="85"/>
        <v>572</v>
      </c>
    </row>
    <row r="615" spans="2:9" x14ac:dyDescent="0.4">
      <c r="B615">
        <v>573</v>
      </c>
      <c r="C615">
        <f t="shared" si="81"/>
        <v>77080</v>
      </c>
      <c r="D615" s="32">
        <f t="shared" si="82"/>
        <v>1.1913038406000002E-5</v>
      </c>
      <c r="E615" s="31">
        <f t="shared" si="83"/>
        <v>480.67866686023183</v>
      </c>
      <c r="F615" s="1">
        <v>0.32</v>
      </c>
      <c r="G615" s="31">
        <f t="shared" si="84"/>
        <v>746.75900174259937</v>
      </c>
      <c r="H615" s="31">
        <f t="shared" si="80"/>
        <v>266.08033488236754</v>
      </c>
      <c r="I615" s="34">
        <f t="shared" si="85"/>
        <v>573</v>
      </c>
    </row>
    <row r="616" spans="2:9" x14ac:dyDescent="0.4">
      <c r="B616">
        <v>574</v>
      </c>
      <c r="C616">
        <f t="shared" si="81"/>
        <v>77040</v>
      </c>
      <c r="D616" s="32">
        <f t="shared" si="82"/>
        <v>1.1920743864E-5</v>
      </c>
      <c r="E616" s="31">
        <f t="shared" si="83"/>
        <v>479.1201596011519</v>
      </c>
      <c r="F616" s="1">
        <v>0.32</v>
      </c>
      <c r="G616" s="31">
        <f t="shared" si="84"/>
        <v>748.20478740373278</v>
      </c>
      <c r="H616" s="31">
        <f t="shared" si="80"/>
        <v>269.08462780258088</v>
      </c>
      <c r="I616" s="34">
        <f t="shared" si="85"/>
        <v>574</v>
      </c>
    </row>
    <row r="617" spans="2:9" x14ac:dyDescent="0.4">
      <c r="B617">
        <v>575</v>
      </c>
      <c r="C617">
        <f t="shared" si="81"/>
        <v>77000</v>
      </c>
      <c r="D617" s="32">
        <f t="shared" si="82"/>
        <v>1.1928453749999998E-5</v>
      </c>
      <c r="E617" s="31">
        <f t="shared" si="83"/>
        <v>477.55884062499996</v>
      </c>
      <c r="F617" s="1">
        <v>0.32</v>
      </c>
      <c r="G617" s="31">
        <f t="shared" si="84"/>
        <v>749.65069265624993</v>
      </c>
      <c r="H617" s="31">
        <f t="shared" si="80"/>
        <v>272.09185203124997</v>
      </c>
      <c r="I617" s="34">
        <f t="shared" si="85"/>
        <v>575</v>
      </c>
    </row>
    <row r="618" spans="2:9" x14ac:dyDescent="0.4">
      <c r="B618">
        <v>576</v>
      </c>
      <c r="C618">
        <f t="shared" si="81"/>
        <v>76960</v>
      </c>
      <c r="D618" s="32">
        <f t="shared" si="82"/>
        <v>1.1936168064000002E-5</v>
      </c>
      <c r="E618" s="31">
        <f t="shared" si="83"/>
        <v>475.99472522035194</v>
      </c>
      <c r="F618" s="1">
        <v>0.32</v>
      </c>
      <c r="G618" s="31">
        <f t="shared" si="84"/>
        <v>751.0967158503305</v>
      </c>
      <c r="H618" s="31">
        <f t="shared" si="80"/>
        <v>275.10199062997856</v>
      </c>
      <c r="I618" s="34">
        <f t="shared" si="85"/>
        <v>576</v>
      </c>
    </row>
    <row r="619" spans="2:9" x14ac:dyDescent="0.4">
      <c r="B619">
        <v>577</v>
      </c>
      <c r="C619">
        <f t="shared" si="81"/>
        <v>76920</v>
      </c>
      <c r="D619" s="32">
        <f t="shared" si="82"/>
        <v>1.1943886806000001E-5</v>
      </c>
      <c r="E619" s="31">
        <f t="shared" si="83"/>
        <v>474.42782881383226</v>
      </c>
      <c r="F619" s="1">
        <v>0.32</v>
      </c>
      <c r="G619" s="31">
        <f t="shared" si="84"/>
        <v>752.54285533302755</v>
      </c>
      <c r="H619" s="31">
        <f t="shared" si="80"/>
        <v>278.11502651919528</v>
      </c>
      <c r="I619" s="34">
        <f t="shared" si="85"/>
        <v>577</v>
      </c>
    </row>
    <row r="620" spans="2:9" x14ac:dyDescent="0.4">
      <c r="B620">
        <v>578</v>
      </c>
      <c r="C620">
        <f t="shared" si="81"/>
        <v>76880</v>
      </c>
      <c r="D620" s="32">
        <f t="shared" si="82"/>
        <v>1.1951609975999999E-5</v>
      </c>
      <c r="E620" s="31">
        <f t="shared" si="83"/>
        <v>472.85816697011205</v>
      </c>
      <c r="F620" s="1">
        <v>0.32</v>
      </c>
      <c r="G620" s="31">
        <f t="shared" si="84"/>
        <v>753.98910944826923</v>
      </c>
      <c r="H620" s="31">
        <f t="shared" si="80"/>
        <v>281.13094247815718</v>
      </c>
      <c r="I620" s="34">
        <f t="shared" si="85"/>
        <v>578</v>
      </c>
    </row>
    <row r="621" spans="2:9" x14ac:dyDescent="0.4">
      <c r="B621">
        <v>579</v>
      </c>
      <c r="C621">
        <f t="shared" si="81"/>
        <v>76840</v>
      </c>
      <c r="D621" s="32">
        <f t="shared" si="82"/>
        <v>1.1959337574E-5</v>
      </c>
      <c r="E621" s="31">
        <f t="shared" si="83"/>
        <v>471.28575539191195</v>
      </c>
      <c r="F621" s="1">
        <v>0.32</v>
      </c>
      <c r="G621" s="31">
        <f t="shared" si="84"/>
        <v>755.43547653685812</v>
      </c>
      <c r="H621" s="31">
        <f t="shared" si="80"/>
        <v>284.14972114494617</v>
      </c>
      <c r="I621" s="34">
        <f t="shared" si="85"/>
        <v>579</v>
      </c>
    </row>
    <row r="622" spans="2:9" x14ac:dyDescent="0.4">
      <c r="B622">
        <v>580</v>
      </c>
      <c r="C622">
        <f t="shared" si="81"/>
        <v>76800</v>
      </c>
      <c r="D622" s="32">
        <f t="shared" si="82"/>
        <v>1.1967069599999999E-5</v>
      </c>
      <c r="E622" s="31">
        <f t="shared" si="83"/>
        <v>469.71060992000008</v>
      </c>
      <c r="F622" s="1">
        <v>0.32</v>
      </c>
      <c r="G622" s="31">
        <f t="shared" si="84"/>
        <v>756.88195493647061</v>
      </c>
      <c r="H622" s="31">
        <f t="shared" si="80"/>
        <v>287.17134501647053</v>
      </c>
      <c r="I622" s="34">
        <f t="shared" si="85"/>
        <v>580</v>
      </c>
    </row>
    <row r="623" spans="2:9" x14ac:dyDescent="0.4">
      <c r="B623">
        <v>581</v>
      </c>
      <c r="C623">
        <f t="shared" si="81"/>
        <v>76760</v>
      </c>
      <c r="D623" s="32">
        <f t="shared" si="82"/>
        <v>1.1974806053999999E-5</v>
      </c>
      <c r="E623" s="31">
        <f t="shared" si="83"/>
        <v>468.13274653319212</v>
      </c>
      <c r="F623" s="1">
        <v>0.32</v>
      </c>
      <c r="G623" s="31">
        <f t="shared" si="84"/>
        <v>758.32854298165796</v>
      </c>
      <c r="H623" s="31">
        <f t="shared" si="80"/>
        <v>290.19579644846584</v>
      </c>
      <c r="I623" s="34">
        <f t="shared" si="85"/>
        <v>581</v>
      </c>
    </row>
    <row r="624" spans="2:9" x14ac:dyDescent="0.4">
      <c r="B624">
        <v>582</v>
      </c>
      <c r="C624">
        <f t="shared" si="81"/>
        <v>76720</v>
      </c>
      <c r="D624" s="32">
        <f t="shared" si="82"/>
        <v>1.1982546935999999E-5</v>
      </c>
      <c r="E624" s="31">
        <f t="shared" si="83"/>
        <v>466.55218134835195</v>
      </c>
      <c r="F624" s="1">
        <v>0.32</v>
      </c>
      <c r="G624" s="31">
        <f t="shared" si="84"/>
        <v>759.77523900384563</v>
      </c>
      <c r="H624" s="31">
        <f t="shared" ref="H624:H687" si="86">IF(G624&gt;E624,G624-E624,0)</f>
        <v>293.22305765549368</v>
      </c>
      <c r="I624" s="34">
        <f t="shared" si="85"/>
        <v>582</v>
      </c>
    </row>
    <row r="625" spans="2:9" x14ac:dyDescent="0.4">
      <c r="B625">
        <v>583</v>
      </c>
      <c r="C625">
        <f t="shared" si="81"/>
        <v>76680</v>
      </c>
      <c r="D625" s="32">
        <f t="shared" si="82"/>
        <v>1.1990292246E-5</v>
      </c>
      <c r="E625" s="31">
        <f t="shared" si="83"/>
        <v>464.96893062039209</v>
      </c>
      <c r="F625" s="1">
        <v>0.32</v>
      </c>
      <c r="G625" s="31">
        <f t="shared" si="84"/>
        <v>761.22204133133334</v>
      </c>
      <c r="H625" s="31">
        <f t="shared" si="86"/>
        <v>296.25311071094126</v>
      </c>
      <c r="I625" s="34">
        <f t="shared" si="85"/>
        <v>583</v>
      </c>
    </row>
    <row r="626" spans="2:9" x14ac:dyDescent="0.4">
      <c r="B626">
        <v>584</v>
      </c>
      <c r="C626">
        <f t="shared" si="81"/>
        <v>76640</v>
      </c>
      <c r="D626" s="32">
        <f t="shared" si="82"/>
        <v>1.1998041983999999E-5</v>
      </c>
      <c r="E626" s="31">
        <f t="shared" si="83"/>
        <v>463.38301074227189</v>
      </c>
      <c r="F626" s="1">
        <v>0.32</v>
      </c>
      <c r="G626" s="31">
        <f t="shared" si="84"/>
        <v>762.66894828929492</v>
      </c>
      <c r="H626" s="31">
        <f t="shared" si="86"/>
        <v>299.28593754702302</v>
      </c>
      <c r="I626" s="34">
        <f t="shared" si="85"/>
        <v>584</v>
      </c>
    </row>
    <row r="627" spans="2:9" x14ac:dyDescent="0.4">
      <c r="B627">
        <v>585</v>
      </c>
      <c r="C627">
        <f t="shared" si="81"/>
        <v>76600</v>
      </c>
      <c r="D627" s="32">
        <f t="shared" si="82"/>
        <v>1.2005796149999999E-5</v>
      </c>
      <c r="E627" s="31">
        <f t="shared" si="83"/>
        <v>461.79443824499987</v>
      </c>
      <c r="F627" s="1">
        <v>0.32</v>
      </c>
      <c r="G627" s="31">
        <f t="shared" si="84"/>
        <v>764.11595819977936</v>
      </c>
      <c r="H627" s="31">
        <f t="shared" si="86"/>
        <v>302.32151995477949</v>
      </c>
      <c r="I627" s="34">
        <f t="shared" si="85"/>
        <v>585</v>
      </c>
    </row>
    <row r="628" spans="2:9" x14ac:dyDescent="0.4">
      <c r="B628">
        <v>586</v>
      </c>
      <c r="C628">
        <f t="shared" si="81"/>
        <v>76560</v>
      </c>
      <c r="D628" s="32">
        <f t="shared" si="82"/>
        <v>1.2013554744000002E-5</v>
      </c>
      <c r="E628" s="31">
        <f t="shared" si="83"/>
        <v>460.20322979763222</v>
      </c>
      <c r="F628" s="1">
        <v>0.32</v>
      </c>
      <c r="G628" s="31">
        <f t="shared" si="84"/>
        <v>765.5630693817094</v>
      </c>
      <c r="H628" s="31">
        <f t="shared" si="86"/>
        <v>305.35983958407718</v>
      </c>
      <c r="I628" s="34">
        <f t="shared" si="85"/>
        <v>586</v>
      </c>
    </row>
    <row r="629" spans="2:9" x14ac:dyDescent="0.4">
      <c r="B629">
        <v>587</v>
      </c>
      <c r="C629">
        <f t="shared" si="81"/>
        <v>76520</v>
      </c>
      <c r="D629" s="32">
        <f t="shared" si="82"/>
        <v>1.2021317766E-5</v>
      </c>
      <c r="E629" s="31">
        <f t="shared" si="83"/>
        <v>458.6094022072723</v>
      </c>
      <c r="F629" s="1">
        <v>0.32</v>
      </c>
      <c r="G629" s="31">
        <f t="shared" si="84"/>
        <v>767.01028015088161</v>
      </c>
      <c r="H629" s="31">
        <f t="shared" si="86"/>
        <v>308.40087794360932</v>
      </c>
      <c r="I629" s="34">
        <f t="shared" si="85"/>
        <v>587</v>
      </c>
    </row>
    <row r="630" spans="2:9" x14ac:dyDescent="0.4">
      <c r="B630">
        <v>588</v>
      </c>
      <c r="C630">
        <f t="shared" si="81"/>
        <v>76480</v>
      </c>
      <c r="D630" s="32">
        <f t="shared" si="82"/>
        <v>1.2029085216E-5</v>
      </c>
      <c r="E630" s="31">
        <f t="shared" si="83"/>
        <v>457.01297241907213</v>
      </c>
      <c r="F630" s="1">
        <v>0.32</v>
      </c>
      <c r="G630" s="31">
        <f t="shared" si="84"/>
        <v>768.45758881996824</v>
      </c>
      <c r="H630" s="31">
        <f t="shared" si="86"/>
        <v>311.44461640089611</v>
      </c>
      <c r="I630" s="34">
        <f t="shared" si="85"/>
        <v>588</v>
      </c>
    </row>
    <row r="631" spans="2:9" x14ac:dyDescent="0.4">
      <c r="B631">
        <v>589</v>
      </c>
      <c r="C631">
        <f t="shared" si="81"/>
        <v>76440</v>
      </c>
      <c r="D631" s="32">
        <f t="shared" si="82"/>
        <v>1.2036857094000002E-5</v>
      </c>
      <c r="E631" s="31">
        <f t="shared" si="83"/>
        <v>455.41395751623202</v>
      </c>
      <c r="F631" s="1">
        <v>0.32</v>
      </c>
      <c r="G631" s="31">
        <f t="shared" si="84"/>
        <v>769.90499369851466</v>
      </c>
      <c r="H631" s="31">
        <f t="shared" si="86"/>
        <v>314.49103618228264</v>
      </c>
      <c r="I631" s="34">
        <f t="shared" si="85"/>
        <v>589</v>
      </c>
    </row>
    <row r="632" spans="2:9" x14ac:dyDescent="0.4">
      <c r="B632">
        <v>590</v>
      </c>
      <c r="C632">
        <f t="shared" si="81"/>
        <v>76400</v>
      </c>
      <c r="D632" s="32">
        <f t="shared" si="82"/>
        <v>1.2044633400000002E-5</v>
      </c>
      <c r="E632" s="31">
        <f t="shared" si="83"/>
        <v>453.81237471999998</v>
      </c>
      <c r="F632" s="1">
        <v>0.32</v>
      </c>
      <c r="G632" s="31">
        <f t="shared" si="84"/>
        <v>771.35249309294124</v>
      </c>
      <c r="H632" s="31">
        <f t="shared" si="86"/>
        <v>317.54011837294127</v>
      </c>
      <c r="I632" s="34">
        <f t="shared" si="85"/>
        <v>590</v>
      </c>
    </row>
    <row r="633" spans="2:9" x14ac:dyDescent="0.4">
      <c r="B633">
        <v>591</v>
      </c>
      <c r="C633">
        <f t="shared" si="81"/>
        <v>76360</v>
      </c>
      <c r="D633" s="32">
        <f t="shared" si="82"/>
        <v>1.2052414134000001E-5</v>
      </c>
      <c r="E633" s="31">
        <f t="shared" si="83"/>
        <v>452.2082413896718</v>
      </c>
      <c r="F633" s="1">
        <v>0.32</v>
      </c>
      <c r="G633" s="31">
        <f t="shared" si="84"/>
        <v>772.80008530654288</v>
      </c>
      <c r="H633" s="31">
        <f t="shared" si="86"/>
        <v>320.59184391687108</v>
      </c>
      <c r="I633" s="34">
        <f t="shared" si="85"/>
        <v>591</v>
      </c>
    </row>
    <row r="634" spans="2:9" x14ac:dyDescent="0.4">
      <c r="B634">
        <v>592</v>
      </c>
      <c r="C634">
        <f t="shared" si="81"/>
        <v>76320</v>
      </c>
      <c r="D634" s="32">
        <f t="shared" si="82"/>
        <v>1.2060199295999999E-5</v>
      </c>
      <c r="E634" s="31">
        <f t="shared" si="83"/>
        <v>450.60157502259204</v>
      </c>
      <c r="F634" s="1">
        <v>0.32</v>
      </c>
      <c r="G634" s="31">
        <f t="shared" si="84"/>
        <v>774.24776863948796</v>
      </c>
      <c r="H634" s="31">
        <f t="shared" si="86"/>
        <v>323.64619361689591</v>
      </c>
      <c r="I634" s="34">
        <f t="shared" si="85"/>
        <v>592</v>
      </c>
    </row>
    <row r="635" spans="2:9" x14ac:dyDescent="0.4">
      <c r="B635">
        <v>593</v>
      </c>
      <c r="C635">
        <f t="shared" si="81"/>
        <v>76280</v>
      </c>
      <c r="D635" s="32">
        <f t="shared" si="82"/>
        <v>1.2067988886000001E-5</v>
      </c>
      <c r="E635" s="31">
        <f t="shared" si="83"/>
        <v>448.99239325415181</v>
      </c>
      <c r="F635" s="1">
        <v>0.32</v>
      </c>
      <c r="G635" s="31">
        <f t="shared" si="84"/>
        <v>775.69554138882052</v>
      </c>
      <c r="H635" s="31">
        <f t="shared" si="86"/>
        <v>326.70314813466871</v>
      </c>
      <c r="I635" s="34">
        <f t="shared" si="85"/>
        <v>593</v>
      </c>
    </row>
    <row r="636" spans="2:9" x14ac:dyDescent="0.4">
      <c r="B636">
        <v>594</v>
      </c>
      <c r="C636">
        <f t="shared" si="81"/>
        <v>76240</v>
      </c>
      <c r="D636" s="32">
        <f t="shared" si="82"/>
        <v>1.2075782904000002E-5</v>
      </c>
      <c r="E636" s="31">
        <f t="shared" si="83"/>
        <v>447.38071385779187</v>
      </c>
      <c r="F636" s="1">
        <v>0.32</v>
      </c>
      <c r="G636" s="31">
        <f t="shared" si="84"/>
        <v>777.14340184845776</v>
      </c>
      <c r="H636" s="31">
        <f t="shared" si="86"/>
        <v>329.76268799066588</v>
      </c>
      <c r="I636" s="34">
        <f t="shared" si="85"/>
        <v>594</v>
      </c>
    </row>
    <row r="637" spans="2:9" x14ac:dyDescent="0.4">
      <c r="B637">
        <v>595</v>
      </c>
      <c r="C637">
        <f t="shared" si="81"/>
        <v>76200</v>
      </c>
      <c r="D637" s="32">
        <f t="shared" si="82"/>
        <v>1.2083581350000001E-5</v>
      </c>
      <c r="E637" s="31">
        <f t="shared" si="83"/>
        <v>445.76655474499984</v>
      </c>
      <c r="F637" s="1">
        <v>0.32</v>
      </c>
      <c r="G637" s="31">
        <f t="shared" si="84"/>
        <v>778.59134830919129</v>
      </c>
      <c r="H637" s="31">
        <f t="shared" si="86"/>
        <v>332.82479356419145</v>
      </c>
      <c r="I637" s="34">
        <f t="shared" si="85"/>
        <v>595</v>
      </c>
    </row>
    <row r="638" spans="2:9" x14ac:dyDescent="0.4">
      <c r="B638">
        <v>596</v>
      </c>
      <c r="C638">
        <f t="shared" si="81"/>
        <v>76160</v>
      </c>
      <c r="D638" s="32">
        <f t="shared" si="82"/>
        <v>1.2091384223999999E-5</v>
      </c>
      <c r="E638" s="31">
        <f t="shared" si="83"/>
        <v>444.14993396531196</v>
      </c>
      <c r="F638" s="1">
        <v>0.32</v>
      </c>
      <c r="G638" s="31">
        <f t="shared" si="84"/>
        <v>780.03937905868793</v>
      </c>
      <c r="H638" s="31">
        <f t="shared" si="86"/>
        <v>335.88944509337597</v>
      </c>
      <c r="I638" s="34">
        <f t="shared" si="85"/>
        <v>596</v>
      </c>
    </row>
    <row r="639" spans="2:9" x14ac:dyDescent="0.4">
      <c r="B639">
        <v>597</v>
      </c>
      <c r="C639">
        <f t="shared" ref="C639:C702" si="87">(-4*10^7*B639+1*10^11)*10^-6</f>
        <v>76120</v>
      </c>
      <c r="D639" s="32">
        <f t="shared" ref="D639:D702" si="88">(1.23*10^-6*B639^2+2.87*10^-3*B639+4.57)*1.8*10^-6</f>
        <v>1.2099191525999999E-5</v>
      </c>
      <c r="E639" s="31">
        <f t="shared" ref="E639:E702" si="89">(0.005752*B639^4-10.67*B639^3+5597*B639^2-1.79*10^6*B639+1.056*10^9)*10^-6</f>
        <v>442.53086970631216</v>
      </c>
      <c r="F639" s="1">
        <v>0.32</v>
      </c>
      <c r="G639" s="31">
        <f t="shared" ref="G639:G702" si="90">C639*D639*(B639-$B$62)/(1-F639)</f>
        <v>781.48749238148855</v>
      </c>
      <c r="H639" s="31">
        <f t="shared" si="86"/>
        <v>338.95662267517639</v>
      </c>
      <c r="I639" s="34">
        <f t="shared" ref="I639:I702" si="91">IF(H639&gt;0,B639)</f>
        <v>597</v>
      </c>
    </row>
    <row r="640" spans="2:9" x14ac:dyDescent="0.4">
      <c r="B640">
        <v>598</v>
      </c>
      <c r="C640">
        <f t="shared" si="87"/>
        <v>76080</v>
      </c>
      <c r="D640" s="32">
        <f t="shared" si="88"/>
        <v>1.2107003256E-5</v>
      </c>
      <c r="E640" s="31">
        <f t="shared" si="89"/>
        <v>440.90938029363201</v>
      </c>
      <c r="F640" s="1">
        <v>0.32</v>
      </c>
      <c r="G640" s="31">
        <f t="shared" si="90"/>
        <v>782.9356865590081</v>
      </c>
      <c r="H640" s="31">
        <f t="shared" si="86"/>
        <v>342.02630626537609</v>
      </c>
      <c r="I640" s="34">
        <f t="shared" si="91"/>
        <v>598</v>
      </c>
    </row>
    <row r="641" spans="2:9" x14ac:dyDescent="0.4">
      <c r="B641">
        <v>599</v>
      </c>
      <c r="C641">
        <f t="shared" si="87"/>
        <v>76040</v>
      </c>
      <c r="D641" s="32">
        <f t="shared" si="88"/>
        <v>1.2114819414000001E-5</v>
      </c>
      <c r="E641" s="31">
        <f t="shared" si="89"/>
        <v>439.28548419095205</v>
      </c>
      <c r="F641" s="1">
        <v>0.32</v>
      </c>
      <c r="G641" s="31">
        <f t="shared" si="90"/>
        <v>784.38395986953583</v>
      </c>
      <c r="H641" s="31">
        <f t="shared" si="86"/>
        <v>345.09847567858378</v>
      </c>
      <c r="I641" s="34">
        <f t="shared" si="91"/>
        <v>599</v>
      </c>
    </row>
    <row r="642" spans="2:9" x14ac:dyDescent="0.4">
      <c r="B642">
        <v>600</v>
      </c>
      <c r="C642">
        <f t="shared" si="87"/>
        <v>76000</v>
      </c>
      <c r="D642" s="32">
        <f t="shared" si="88"/>
        <v>1.2122639999999999E-5</v>
      </c>
      <c r="E642" s="31">
        <f t="shared" si="89"/>
        <v>437.6592</v>
      </c>
      <c r="F642" s="1">
        <v>0.32</v>
      </c>
      <c r="G642" s="31">
        <f t="shared" si="90"/>
        <v>785.83231058823537</v>
      </c>
      <c r="H642" s="31">
        <f t="shared" si="86"/>
        <v>348.17311058823537</v>
      </c>
      <c r="I642" s="34">
        <f t="shared" si="91"/>
        <v>600</v>
      </c>
    </row>
    <row r="643" spans="2:9" x14ac:dyDescent="0.4">
      <c r="B643">
        <v>601</v>
      </c>
      <c r="C643">
        <f t="shared" si="87"/>
        <v>75960</v>
      </c>
      <c r="D643" s="32">
        <f t="shared" si="88"/>
        <v>1.2130465014000001E-5</v>
      </c>
      <c r="E643" s="31">
        <f t="shared" si="89"/>
        <v>436.03054646055193</v>
      </c>
      <c r="F643" s="1">
        <v>0.32</v>
      </c>
      <c r="G643" s="31">
        <f t="shared" si="90"/>
        <v>787.28073698714513</v>
      </c>
      <c r="H643" s="31">
        <f t="shared" si="86"/>
        <v>351.2501905265932</v>
      </c>
      <c r="I643" s="34">
        <f t="shared" si="91"/>
        <v>601</v>
      </c>
    </row>
    <row r="644" spans="2:9" x14ac:dyDescent="0.4">
      <c r="B644">
        <v>602</v>
      </c>
      <c r="C644">
        <f t="shared" si="87"/>
        <v>75920</v>
      </c>
      <c r="D644" s="32">
        <f t="shared" si="88"/>
        <v>1.2138294456E-5</v>
      </c>
      <c r="E644" s="31">
        <f t="shared" si="89"/>
        <v>434.3995424504318</v>
      </c>
      <c r="F644" s="1">
        <v>0.32</v>
      </c>
      <c r="G644" s="31">
        <f t="shared" si="90"/>
        <v>788.72923733517746</v>
      </c>
      <c r="H644" s="31">
        <f t="shared" si="86"/>
        <v>354.32969488474566</v>
      </c>
      <c r="I644" s="34">
        <f t="shared" si="91"/>
        <v>602</v>
      </c>
    </row>
    <row r="645" spans="2:9" x14ac:dyDescent="0.4">
      <c r="B645">
        <v>603</v>
      </c>
      <c r="C645">
        <f t="shared" si="87"/>
        <v>75880</v>
      </c>
      <c r="D645" s="32">
        <f t="shared" si="88"/>
        <v>1.2146128326E-5</v>
      </c>
      <c r="E645" s="31">
        <f t="shared" si="89"/>
        <v>432.76620698551176</v>
      </c>
      <c r="F645" s="1">
        <v>0.32</v>
      </c>
      <c r="G645" s="31">
        <f t="shared" si="90"/>
        <v>790.17780989811922</v>
      </c>
      <c r="H645" s="31">
        <f t="shared" si="86"/>
        <v>357.41160291260746</v>
      </c>
      <c r="I645" s="34">
        <f t="shared" si="91"/>
        <v>603</v>
      </c>
    </row>
    <row r="646" spans="2:9" x14ac:dyDescent="0.4">
      <c r="B646">
        <v>604</v>
      </c>
      <c r="C646">
        <f t="shared" si="87"/>
        <v>75840</v>
      </c>
      <c r="D646" s="32">
        <f t="shared" si="88"/>
        <v>1.2153966624000002E-5</v>
      </c>
      <c r="E646" s="31">
        <f t="shared" si="89"/>
        <v>431.13055921971176</v>
      </c>
      <c r="F646" s="1">
        <v>0.32</v>
      </c>
      <c r="G646" s="31">
        <f t="shared" si="90"/>
        <v>791.6264529386317</v>
      </c>
      <c r="H646" s="31">
        <f t="shared" si="86"/>
        <v>360.49589371891994</v>
      </c>
      <c r="I646" s="34">
        <f t="shared" si="91"/>
        <v>604</v>
      </c>
    </row>
    <row r="647" spans="2:9" x14ac:dyDescent="0.4">
      <c r="B647">
        <v>605</v>
      </c>
      <c r="C647">
        <f t="shared" si="87"/>
        <v>75800</v>
      </c>
      <c r="D647" s="32">
        <f t="shared" si="88"/>
        <v>1.216180935E-5</v>
      </c>
      <c r="E647" s="31">
        <f t="shared" si="89"/>
        <v>429.49261844500018</v>
      </c>
      <c r="F647" s="1">
        <v>0.32</v>
      </c>
      <c r="G647" s="31">
        <f t="shared" si="90"/>
        <v>793.07516471625001</v>
      </c>
      <c r="H647" s="31">
        <f t="shared" si="86"/>
        <v>363.58254627124984</v>
      </c>
      <c r="I647" s="34">
        <f t="shared" si="91"/>
        <v>605</v>
      </c>
    </row>
    <row r="648" spans="2:9" x14ac:dyDescent="0.4">
      <c r="B648">
        <v>606</v>
      </c>
      <c r="C648">
        <f t="shared" si="87"/>
        <v>75760</v>
      </c>
      <c r="D648" s="32">
        <f t="shared" si="88"/>
        <v>1.2169656504E-5</v>
      </c>
      <c r="E648" s="31">
        <f t="shared" si="89"/>
        <v>427.85240409139226</v>
      </c>
      <c r="F648" s="1">
        <v>0.32</v>
      </c>
      <c r="G648" s="31">
        <f t="shared" si="90"/>
        <v>794.5239434873846</v>
      </c>
      <c r="H648" s="31">
        <f t="shared" si="86"/>
        <v>366.67153939599234</v>
      </c>
      <c r="I648" s="34">
        <f t="shared" si="91"/>
        <v>606</v>
      </c>
    </row>
    <row r="649" spans="2:9" x14ac:dyDescent="0.4">
      <c r="B649">
        <v>607</v>
      </c>
      <c r="C649">
        <f t="shared" si="87"/>
        <v>75720</v>
      </c>
      <c r="D649" s="32">
        <f t="shared" si="88"/>
        <v>1.2177508086000001E-5</v>
      </c>
      <c r="E649" s="31">
        <f t="shared" si="89"/>
        <v>426.20993572695204</v>
      </c>
      <c r="F649" s="1">
        <v>0.32</v>
      </c>
      <c r="G649" s="31">
        <f t="shared" si="90"/>
        <v>795.97278750531927</v>
      </c>
      <c r="H649" s="31">
        <f t="shared" si="86"/>
        <v>369.76285177836724</v>
      </c>
      <c r="I649" s="34">
        <f t="shared" si="91"/>
        <v>607</v>
      </c>
    </row>
    <row r="650" spans="2:9" x14ac:dyDescent="0.4">
      <c r="B650">
        <v>608</v>
      </c>
      <c r="C650">
        <f t="shared" si="87"/>
        <v>75680</v>
      </c>
      <c r="D650" s="32">
        <f t="shared" si="88"/>
        <v>1.2185364096000002E-5</v>
      </c>
      <c r="E650" s="31">
        <f t="shared" si="89"/>
        <v>424.56523305779217</v>
      </c>
      <c r="F650" s="1">
        <v>0.32</v>
      </c>
      <c r="G650" s="31">
        <f t="shared" si="90"/>
        <v>797.42169502021295</v>
      </c>
      <c r="H650" s="31">
        <f t="shared" si="86"/>
        <v>372.85646196242078</v>
      </c>
      <c r="I650" s="34">
        <f t="shared" si="91"/>
        <v>608</v>
      </c>
    </row>
    <row r="651" spans="2:9" x14ac:dyDescent="0.4">
      <c r="B651">
        <v>609</v>
      </c>
      <c r="C651">
        <f t="shared" si="87"/>
        <v>75640</v>
      </c>
      <c r="D651" s="32">
        <f t="shared" si="88"/>
        <v>1.2193224534000002E-5</v>
      </c>
      <c r="E651" s="31">
        <f t="shared" si="89"/>
        <v>422.91831592807222</v>
      </c>
      <c r="F651" s="1">
        <v>0.32</v>
      </c>
      <c r="G651" s="31">
        <f t="shared" si="90"/>
        <v>798.87066427909826</v>
      </c>
      <c r="H651" s="31">
        <f t="shared" si="86"/>
        <v>375.95234835102605</v>
      </c>
      <c r="I651" s="34">
        <f t="shared" si="91"/>
        <v>609</v>
      </c>
    </row>
    <row r="652" spans="2:9" x14ac:dyDescent="0.4">
      <c r="B652">
        <v>610</v>
      </c>
      <c r="C652">
        <f t="shared" si="87"/>
        <v>75600</v>
      </c>
      <c r="D652" s="32">
        <f t="shared" si="88"/>
        <v>1.22010894E-5</v>
      </c>
      <c r="E652" s="31">
        <f t="shared" si="89"/>
        <v>421.26920432000014</v>
      </c>
      <c r="F652" s="1">
        <v>0.32</v>
      </c>
      <c r="G652" s="31">
        <f t="shared" si="90"/>
        <v>800.31969352588237</v>
      </c>
      <c r="H652" s="31">
        <f t="shared" si="86"/>
        <v>379.05048920588223</v>
      </c>
      <c r="I652" s="34">
        <f t="shared" si="91"/>
        <v>610</v>
      </c>
    </row>
    <row r="653" spans="2:9" x14ac:dyDescent="0.4">
      <c r="B653">
        <v>611</v>
      </c>
      <c r="C653">
        <f t="shared" si="87"/>
        <v>75560</v>
      </c>
      <c r="D653" s="32">
        <f t="shared" si="88"/>
        <v>1.2208958693999999E-5</v>
      </c>
      <c r="E653" s="31">
        <f t="shared" si="89"/>
        <v>419.61791835383201</v>
      </c>
      <c r="F653" s="1">
        <v>0.32</v>
      </c>
      <c r="G653" s="31">
        <f t="shared" si="90"/>
        <v>801.76878100134752</v>
      </c>
      <c r="H653" s="31">
        <f t="shared" si="86"/>
        <v>382.15086264751551</v>
      </c>
      <c r="I653" s="34">
        <f t="shared" si="91"/>
        <v>611</v>
      </c>
    </row>
    <row r="654" spans="2:9" x14ac:dyDescent="0.4">
      <c r="B654">
        <v>612</v>
      </c>
      <c r="C654">
        <f t="shared" si="87"/>
        <v>75520</v>
      </c>
      <c r="D654" s="32">
        <f t="shared" si="88"/>
        <v>1.2216832416E-5</v>
      </c>
      <c r="E654" s="31">
        <f t="shared" si="89"/>
        <v>417.96447828787228</v>
      </c>
      <c r="F654" s="1">
        <v>0.32</v>
      </c>
      <c r="G654" s="31">
        <f t="shared" si="90"/>
        <v>803.21792494314923</v>
      </c>
      <c r="H654" s="31">
        <f t="shared" si="86"/>
        <v>385.25344665527695</v>
      </c>
      <c r="I654" s="34">
        <f t="shared" si="91"/>
        <v>612</v>
      </c>
    </row>
    <row r="655" spans="2:9" x14ac:dyDescent="0.4">
      <c r="B655">
        <v>613</v>
      </c>
      <c r="C655">
        <f t="shared" si="87"/>
        <v>75480</v>
      </c>
      <c r="D655" s="32">
        <f t="shared" si="88"/>
        <v>1.2224710566E-5</v>
      </c>
      <c r="E655" s="31">
        <f t="shared" si="89"/>
        <v>416.30890451847216</v>
      </c>
      <c r="F655" s="1">
        <v>0.32</v>
      </c>
      <c r="G655" s="31">
        <f t="shared" si="90"/>
        <v>804.66712358581799</v>
      </c>
      <c r="H655" s="31">
        <f t="shared" si="86"/>
        <v>388.35821906734583</v>
      </c>
      <c r="I655" s="34">
        <f t="shared" si="91"/>
        <v>613</v>
      </c>
    </row>
    <row r="656" spans="2:9" x14ac:dyDescent="0.4">
      <c r="B656">
        <v>614</v>
      </c>
      <c r="C656">
        <f t="shared" si="87"/>
        <v>75440</v>
      </c>
      <c r="D656" s="32">
        <f t="shared" si="88"/>
        <v>1.2232593143999998E-5</v>
      </c>
      <c r="E656" s="31">
        <f t="shared" si="89"/>
        <v>414.65121758003187</v>
      </c>
      <c r="F656" s="1">
        <v>0.32</v>
      </c>
      <c r="G656" s="31">
        <f t="shared" si="90"/>
        <v>806.11637516075859</v>
      </c>
      <c r="H656" s="31">
        <f t="shared" si="86"/>
        <v>391.46515758072672</v>
      </c>
      <c r="I656" s="34">
        <f t="shared" si="91"/>
        <v>614</v>
      </c>
    </row>
    <row r="657" spans="2:9" x14ac:dyDescent="0.4">
      <c r="B657">
        <v>615</v>
      </c>
      <c r="C657">
        <f t="shared" si="87"/>
        <v>75400</v>
      </c>
      <c r="D657" s="32">
        <f t="shared" si="88"/>
        <v>1.2240480150000002E-5</v>
      </c>
      <c r="E657" s="31">
        <f t="shared" si="89"/>
        <v>412.99143814499996</v>
      </c>
      <c r="F657" s="1">
        <v>0.32</v>
      </c>
      <c r="G657" s="31">
        <f t="shared" si="90"/>
        <v>807.56567789625024</v>
      </c>
      <c r="H657" s="31">
        <f t="shared" si="86"/>
        <v>394.57423975125027</v>
      </c>
      <c r="I657" s="34">
        <f t="shared" si="91"/>
        <v>615</v>
      </c>
    </row>
    <row r="658" spans="2:9" x14ac:dyDescent="0.4">
      <c r="B658">
        <v>616</v>
      </c>
      <c r="C658">
        <f t="shared" si="87"/>
        <v>75360</v>
      </c>
      <c r="D658" s="32">
        <f t="shared" si="88"/>
        <v>1.2248371584E-5</v>
      </c>
      <c r="E658" s="31">
        <f t="shared" si="89"/>
        <v>411.32958702387185</v>
      </c>
      <c r="F658" s="1">
        <v>0.32</v>
      </c>
      <c r="G658" s="31">
        <f t="shared" si="90"/>
        <v>809.01503001744561</v>
      </c>
      <c r="H658" s="31">
        <f t="shared" si="86"/>
        <v>397.68544299357376</v>
      </c>
      <c r="I658" s="34">
        <f t="shared" si="91"/>
        <v>616</v>
      </c>
    </row>
    <row r="659" spans="2:9" x14ac:dyDescent="0.4">
      <c r="B659">
        <v>617</v>
      </c>
      <c r="C659">
        <f t="shared" si="87"/>
        <v>75320</v>
      </c>
      <c r="D659" s="32">
        <f t="shared" si="88"/>
        <v>1.2256267446000001E-5</v>
      </c>
      <c r="E659" s="31">
        <f t="shared" si="89"/>
        <v>409.66568516519209</v>
      </c>
      <c r="F659" s="1">
        <v>0.32</v>
      </c>
      <c r="G659" s="31">
        <f t="shared" si="90"/>
        <v>810.46442974637341</v>
      </c>
      <c r="H659" s="31">
        <f t="shared" si="86"/>
        <v>400.79874458118132</v>
      </c>
      <c r="I659" s="34">
        <f t="shared" si="91"/>
        <v>617</v>
      </c>
    </row>
    <row r="660" spans="2:9" x14ac:dyDescent="0.4">
      <c r="B660">
        <v>618</v>
      </c>
      <c r="C660">
        <f t="shared" si="87"/>
        <v>75280</v>
      </c>
      <c r="D660" s="32">
        <f t="shared" si="88"/>
        <v>1.2264167736000001E-5</v>
      </c>
      <c r="E660" s="31">
        <f t="shared" si="89"/>
        <v>407.9997536555519</v>
      </c>
      <c r="F660" s="1">
        <v>0.32</v>
      </c>
      <c r="G660" s="31">
        <f t="shared" si="90"/>
        <v>811.91387530193526</v>
      </c>
      <c r="H660" s="31">
        <f t="shared" si="86"/>
        <v>403.91412164638336</v>
      </c>
      <c r="I660" s="34">
        <f t="shared" si="91"/>
        <v>618</v>
      </c>
    </row>
    <row r="661" spans="2:9" x14ac:dyDescent="0.4">
      <c r="B661">
        <v>619</v>
      </c>
      <c r="C661">
        <f t="shared" si="87"/>
        <v>75240</v>
      </c>
      <c r="D661" s="32">
        <f t="shared" si="88"/>
        <v>1.2272072454000001E-5</v>
      </c>
      <c r="E661" s="31">
        <f t="shared" si="89"/>
        <v>406.33181371959182</v>
      </c>
      <c r="F661" s="1">
        <v>0.32</v>
      </c>
      <c r="G661" s="31">
        <f t="shared" si="90"/>
        <v>813.36336489990754</v>
      </c>
      <c r="H661" s="31">
        <f t="shared" si="86"/>
        <v>407.03155118031572</v>
      </c>
      <c r="I661" s="34">
        <f t="shared" si="91"/>
        <v>619</v>
      </c>
    </row>
    <row r="662" spans="2:9" x14ac:dyDescent="0.4">
      <c r="B662">
        <v>620</v>
      </c>
      <c r="C662">
        <f t="shared" si="87"/>
        <v>75200</v>
      </c>
      <c r="D662" s="32">
        <f t="shared" si="88"/>
        <v>1.22799816E-5</v>
      </c>
      <c r="E662" s="31">
        <f t="shared" si="89"/>
        <v>404.66188671999998</v>
      </c>
      <c r="F662" s="1">
        <v>0.32</v>
      </c>
      <c r="G662" s="31">
        <f t="shared" si="90"/>
        <v>814.81289675294124</v>
      </c>
      <c r="H662" s="31">
        <f t="shared" si="86"/>
        <v>410.15101003294126</v>
      </c>
      <c r="I662" s="34">
        <f t="shared" si="91"/>
        <v>620</v>
      </c>
    </row>
    <row r="663" spans="2:9" x14ac:dyDescent="0.4">
      <c r="B663">
        <v>621</v>
      </c>
      <c r="C663">
        <f t="shared" si="87"/>
        <v>75160</v>
      </c>
      <c r="D663" s="32">
        <f t="shared" si="88"/>
        <v>1.2287895174000001E-5</v>
      </c>
      <c r="E663" s="31">
        <f t="shared" si="89"/>
        <v>402.98999415751217</v>
      </c>
      <c r="F663" s="1">
        <v>0.32</v>
      </c>
      <c r="G663" s="31">
        <f t="shared" si="90"/>
        <v>816.26246907056156</v>
      </c>
      <c r="H663" s="31">
        <f t="shared" si="86"/>
        <v>413.27247491304939</v>
      </c>
      <c r="I663" s="34">
        <f t="shared" si="91"/>
        <v>621</v>
      </c>
    </row>
    <row r="664" spans="2:9" x14ac:dyDescent="0.4">
      <c r="B664">
        <v>622</v>
      </c>
      <c r="C664">
        <f t="shared" si="87"/>
        <v>75120</v>
      </c>
      <c r="D664" s="32">
        <f t="shared" si="88"/>
        <v>1.2295813176000001E-5</v>
      </c>
      <c r="E664" s="31">
        <f t="shared" si="89"/>
        <v>401.31615767091228</v>
      </c>
      <c r="F664" s="1">
        <v>0.32</v>
      </c>
      <c r="G664" s="31">
        <f t="shared" si="90"/>
        <v>817.71208005916822</v>
      </c>
      <c r="H664" s="31">
        <f t="shared" si="86"/>
        <v>416.39592238825594</v>
      </c>
      <c r="I664" s="34">
        <f t="shared" si="91"/>
        <v>622</v>
      </c>
    </row>
    <row r="665" spans="2:9" x14ac:dyDescent="0.4">
      <c r="B665">
        <v>623</v>
      </c>
      <c r="C665">
        <f t="shared" si="87"/>
        <v>75080</v>
      </c>
      <c r="D665" s="32">
        <f t="shared" si="88"/>
        <v>1.2303735606000001E-5</v>
      </c>
      <c r="E665" s="31">
        <f t="shared" si="89"/>
        <v>399.64039903703213</v>
      </c>
      <c r="F665" s="1">
        <v>0.32</v>
      </c>
      <c r="G665" s="31">
        <f t="shared" si="90"/>
        <v>819.16172792203463</v>
      </c>
      <c r="H665" s="31">
        <f t="shared" si="86"/>
        <v>419.5213288850025</v>
      </c>
      <c r="I665" s="34">
        <f t="shared" si="91"/>
        <v>623</v>
      </c>
    </row>
    <row r="666" spans="2:9" x14ac:dyDescent="0.4">
      <c r="B666">
        <v>624</v>
      </c>
      <c r="C666">
        <f t="shared" si="87"/>
        <v>75040</v>
      </c>
      <c r="D666" s="32">
        <f t="shared" si="88"/>
        <v>1.2311662464E-5</v>
      </c>
      <c r="E666" s="31">
        <f t="shared" si="89"/>
        <v>397.96274017075206</v>
      </c>
      <c r="F666" s="1">
        <v>0.32</v>
      </c>
      <c r="G666" s="31">
        <f t="shared" si="90"/>
        <v>820.61141085930933</v>
      </c>
      <c r="H666" s="31">
        <f t="shared" si="86"/>
        <v>422.64867068855727</v>
      </c>
      <c r="I666" s="34">
        <f t="shared" si="91"/>
        <v>624</v>
      </c>
    </row>
    <row r="667" spans="2:9" x14ac:dyDescent="0.4">
      <c r="B667">
        <v>625</v>
      </c>
      <c r="C667">
        <f t="shared" si="87"/>
        <v>75000</v>
      </c>
      <c r="D667" s="32">
        <f t="shared" si="88"/>
        <v>1.2319593750000001E-5</v>
      </c>
      <c r="E667" s="31">
        <f t="shared" si="89"/>
        <v>396.283203125</v>
      </c>
      <c r="F667" s="1">
        <v>0.32</v>
      </c>
      <c r="G667" s="31">
        <f t="shared" si="90"/>
        <v>822.0611270680148</v>
      </c>
      <c r="H667" s="31">
        <f t="shared" si="86"/>
        <v>425.7779239430148</v>
      </c>
      <c r="I667" s="34">
        <f t="shared" si="91"/>
        <v>625</v>
      </c>
    </row>
    <row r="668" spans="2:9" x14ac:dyDescent="0.4">
      <c r="B668">
        <v>626</v>
      </c>
      <c r="C668">
        <f t="shared" si="87"/>
        <v>74960</v>
      </c>
      <c r="D668" s="32">
        <f t="shared" si="88"/>
        <v>1.2327529464000001E-5</v>
      </c>
      <c r="E668" s="31">
        <f t="shared" si="89"/>
        <v>394.60181009075211</v>
      </c>
      <c r="F668" s="1">
        <v>0.32</v>
      </c>
      <c r="G668" s="31">
        <f t="shared" si="90"/>
        <v>823.51087474204814</v>
      </c>
      <c r="H668" s="31">
        <f t="shared" si="86"/>
        <v>428.90906465129603</v>
      </c>
      <c r="I668" s="34">
        <f t="shared" si="91"/>
        <v>626</v>
      </c>
    </row>
    <row r="669" spans="2:9" x14ac:dyDescent="0.4">
      <c r="B669">
        <v>627</v>
      </c>
      <c r="C669">
        <f t="shared" si="87"/>
        <v>74920</v>
      </c>
      <c r="D669" s="32">
        <f t="shared" si="88"/>
        <v>1.2335469605999999E-5</v>
      </c>
      <c r="E669" s="31">
        <f t="shared" si="89"/>
        <v>392.91858339703174</v>
      </c>
      <c r="F669" s="1">
        <v>0.32</v>
      </c>
      <c r="G669" s="31">
        <f t="shared" si="90"/>
        <v>824.96065207218044</v>
      </c>
      <c r="H669" s="31">
        <f t="shared" si="86"/>
        <v>432.0420686751487</v>
      </c>
      <c r="I669" s="34">
        <f t="shared" si="91"/>
        <v>627</v>
      </c>
    </row>
    <row r="670" spans="2:9" x14ac:dyDescent="0.4">
      <c r="B670">
        <v>628</v>
      </c>
      <c r="C670">
        <f t="shared" si="87"/>
        <v>74880</v>
      </c>
      <c r="D670" s="32">
        <f t="shared" si="88"/>
        <v>1.2343414176E-5</v>
      </c>
      <c r="E670" s="31">
        <f t="shared" si="89"/>
        <v>391.23354551091194</v>
      </c>
      <c r="F670" s="1">
        <v>0.32</v>
      </c>
      <c r="G670" s="31">
        <f t="shared" si="90"/>
        <v>826.4104572460576</v>
      </c>
      <c r="H670" s="31">
        <f t="shared" si="86"/>
        <v>435.17691173514567</v>
      </c>
      <c r="I670" s="34">
        <f t="shared" si="91"/>
        <v>628</v>
      </c>
    </row>
    <row r="671" spans="2:9" x14ac:dyDescent="0.4">
      <c r="B671">
        <v>629</v>
      </c>
      <c r="C671">
        <f t="shared" si="87"/>
        <v>74840</v>
      </c>
      <c r="D671" s="32">
        <f t="shared" si="88"/>
        <v>1.2351363174E-5</v>
      </c>
      <c r="E671" s="31">
        <f t="shared" si="89"/>
        <v>389.54671903751182</v>
      </c>
      <c r="F671" s="1">
        <v>0.32</v>
      </c>
      <c r="G671" s="31">
        <f t="shared" si="90"/>
        <v>827.8602884481993</v>
      </c>
      <c r="H671" s="31">
        <f t="shared" si="86"/>
        <v>438.31356941068748</v>
      </c>
      <c r="I671" s="34">
        <f t="shared" si="91"/>
        <v>629</v>
      </c>
    </row>
    <row r="672" spans="2:9" x14ac:dyDescent="0.4">
      <c r="B672">
        <v>630</v>
      </c>
      <c r="C672">
        <f t="shared" si="87"/>
        <v>74800</v>
      </c>
      <c r="D672" s="32">
        <f t="shared" si="88"/>
        <v>1.2359316599999999E-5</v>
      </c>
      <c r="E672" s="31">
        <f t="shared" si="89"/>
        <v>387.85812672000003</v>
      </c>
      <c r="F672" s="1">
        <v>0.32</v>
      </c>
      <c r="G672" s="31">
        <f t="shared" si="90"/>
        <v>829.31014385999993</v>
      </c>
      <c r="H672" s="31">
        <f t="shared" si="86"/>
        <v>441.4520171399999</v>
      </c>
      <c r="I672" s="34">
        <f t="shared" si="91"/>
        <v>630</v>
      </c>
    </row>
    <row r="673" spans="2:9" x14ac:dyDescent="0.4">
      <c r="B673">
        <v>631</v>
      </c>
      <c r="C673">
        <f t="shared" si="87"/>
        <v>74760</v>
      </c>
      <c r="D673" s="32">
        <f t="shared" si="88"/>
        <v>1.2367274454E-5</v>
      </c>
      <c r="E673" s="31">
        <f t="shared" si="89"/>
        <v>386.16779143959235</v>
      </c>
      <c r="F673" s="1">
        <v>0.32</v>
      </c>
      <c r="G673" s="31">
        <f t="shared" si="90"/>
        <v>830.76002165972875</v>
      </c>
      <c r="H673" s="31">
        <f t="shared" si="86"/>
        <v>444.5922302201364</v>
      </c>
      <c r="I673" s="34">
        <f t="shared" si="91"/>
        <v>631</v>
      </c>
    </row>
    <row r="674" spans="2:9" x14ac:dyDescent="0.4">
      <c r="B674">
        <v>632</v>
      </c>
      <c r="C674">
        <f t="shared" si="87"/>
        <v>74720</v>
      </c>
      <c r="D674" s="32">
        <f t="shared" si="88"/>
        <v>1.2375236735999999E-5</v>
      </c>
      <c r="E674" s="31">
        <f t="shared" si="89"/>
        <v>384.47573621555205</v>
      </c>
      <c r="F674" s="1">
        <v>0.32</v>
      </c>
      <c r="G674" s="31">
        <f t="shared" si="90"/>
        <v>832.20992002252797</v>
      </c>
      <c r="H674" s="31">
        <f t="shared" si="86"/>
        <v>447.73418380697592</v>
      </c>
      <c r="I674" s="34">
        <f t="shared" si="91"/>
        <v>632</v>
      </c>
    </row>
    <row r="675" spans="2:9" x14ac:dyDescent="0.4">
      <c r="B675">
        <v>633</v>
      </c>
      <c r="C675">
        <f t="shared" si="87"/>
        <v>74680</v>
      </c>
      <c r="D675" s="32">
        <f t="shared" si="88"/>
        <v>1.2383203445999999E-5</v>
      </c>
      <c r="E675" s="31">
        <f t="shared" si="89"/>
        <v>382.78198420519209</v>
      </c>
      <c r="F675" s="1">
        <v>0.32</v>
      </c>
      <c r="G675" s="31">
        <f t="shared" si="90"/>
        <v>833.65983712041566</v>
      </c>
      <c r="H675" s="31">
        <f t="shared" si="86"/>
        <v>450.87785291522357</v>
      </c>
      <c r="I675" s="34">
        <f t="shared" si="91"/>
        <v>633</v>
      </c>
    </row>
    <row r="676" spans="2:9" x14ac:dyDescent="0.4">
      <c r="B676">
        <v>634</v>
      </c>
      <c r="C676">
        <f t="shared" si="87"/>
        <v>74640</v>
      </c>
      <c r="D676" s="32">
        <f t="shared" si="88"/>
        <v>1.2391174584000001E-5</v>
      </c>
      <c r="E676" s="31">
        <f t="shared" si="89"/>
        <v>381.08655870387219</v>
      </c>
      <c r="F676" s="1">
        <v>0.32</v>
      </c>
      <c r="G676" s="31">
        <f t="shared" si="90"/>
        <v>835.10977112228341</v>
      </c>
      <c r="H676" s="31">
        <f t="shared" si="86"/>
        <v>454.02321241841122</v>
      </c>
      <c r="I676" s="34">
        <f t="shared" si="91"/>
        <v>634</v>
      </c>
    </row>
    <row r="677" spans="2:9" x14ac:dyDescent="0.4">
      <c r="B677">
        <v>635</v>
      </c>
      <c r="C677">
        <f t="shared" si="87"/>
        <v>74600</v>
      </c>
      <c r="D677" s="32">
        <f t="shared" si="88"/>
        <v>1.239915015E-5</v>
      </c>
      <c r="E677" s="31">
        <f t="shared" si="89"/>
        <v>379.38948314499999</v>
      </c>
      <c r="F677" s="1">
        <v>0.32</v>
      </c>
      <c r="G677" s="31">
        <f t="shared" si="90"/>
        <v>836.55972019389708</v>
      </c>
      <c r="H677" s="31">
        <f t="shared" si="86"/>
        <v>457.17023704889709</v>
      </c>
      <c r="I677" s="34">
        <f t="shared" si="91"/>
        <v>635</v>
      </c>
    </row>
    <row r="678" spans="2:9" x14ac:dyDescent="0.4">
      <c r="B678">
        <v>636</v>
      </c>
      <c r="C678">
        <f t="shared" si="87"/>
        <v>74560</v>
      </c>
      <c r="D678" s="32">
        <f t="shared" si="88"/>
        <v>1.2407130144000001E-5</v>
      </c>
      <c r="E678" s="31">
        <f t="shared" si="89"/>
        <v>377.6907811000321</v>
      </c>
      <c r="F678" s="1">
        <v>0.32</v>
      </c>
      <c r="G678" s="31">
        <f t="shared" si="90"/>
        <v>838.00968249789753</v>
      </c>
      <c r="H678" s="31">
        <f t="shared" si="86"/>
        <v>460.31890139786543</v>
      </c>
      <c r="I678" s="34">
        <f t="shared" si="91"/>
        <v>636</v>
      </c>
    </row>
    <row r="679" spans="2:9" x14ac:dyDescent="0.4">
      <c r="B679">
        <v>637</v>
      </c>
      <c r="C679">
        <f t="shared" si="87"/>
        <v>74520</v>
      </c>
      <c r="D679" s="32">
        <f t="shared" si="88"/>
        <v>1.2415114566000001E-5</v>
      </c>
      <c r="E679" s="31">
        <f t="shared" si="89"/>
        <v>375.99047627847239</v>
      </c>
      <c r="F679" s="1">
        <v>0.32</v>
      </c>
      <c r="G679" s="31">
        <f t="shared" si="90"/>
        <v>839.45965619379933</v>
      </c>
      <c r="H679" s="31">
        <f t="shared" si="86"/>
        <v>463.46917991532695</v>
      </c>
      <c r="I679" s="34">
        <f t="shared" si="91"/>
        <v>637</v>
      </c>
    </row>
    <row r="680" spans="2:9" x14ac:dyDescent="0.4">
      <c r="B680">
        <v>638</v>
      </c>
      <c r="C680">
        <f t="shared" si="87"/>
        <v>74480</v>
      </c>
      <c r="D680" s="32">
        <f t="shared" si="88"/>
        <v>1.2423103416000001E-5</v>
      </c>
      <c r="E680" s="31">
        <f t="shared" si="89"/>
        <v>374.28859252787208</v>
      </c>
      <c r="F680" s="1">
        <v>0.32</v>
      </c>
      <c r="G680" s="31">
        <f t="shared" si="90"/>
        <v>840.9096394379917</v>
      </c>
      <c r="H680" s="31">
        <f t="shared" si="86"/>
        <v>466.62104691011962</v>
      </c>
      <c r="I680" s="34">
        <f t="shared" si="91"/>
        <v>638</v>
      </c>
    </row>
    <row r="681" spans="2:9" x14ac:dyDescent="0.4">
      <c r="B681">
        <v>639</v>
      </c>
      <c r="C681">
        <f t="shared" si="87"/>
        <v>74440</v>
      </c>
      <c r="D681" s="32">
        <f t="shared" si="88"/>
        <v>1.2431096694E-5</v>
      </c>
      <c r="E681" s="31">
        <f t="shared" si="89"/>
        <v>372.58515383383201</v>
      </c>
      <c r="F681" s="1">
        <v>0.32</v>
      </c>
      <c r="G681" s="31">
        <f t="shared" si="90"/>
        <v>842.35963038373802</v>
      </c>
      <c r="H681" s="31">
        <f t="shared" si="86"/>
        <v>469.77447654990601</v>
      </c>
      <c r="I681" s="34">
        <f t="shared" si="91"/>
        <v>639</v>
      </c>
    </row>
    <row r="682" spans="2:9" x14ac:dyDescent="0.4">
      <c r="B682">
        <v>640</v>
      </c>
      <c r="C682">
        <f t="shared" si="87"/>
        <v>74400</v>
      </c>
      <c r="D682" s="32">
        <f t="shared" si="88"/>
        <v>1.2439094399999999E-5</v>
      </c>
      <c r="E682" s="31">
        <f t="shared" si="89"/>
        <v>370.88018432000018</v>
      </c>
      <c r="F682" s="1">
        <v>0.32</v>
      </c>
      <c r="G682" s="31">
        <f t="shared" si="90"/>
        <v>843.80962718117644</v>
      </c>
      <c r="H682" s="31">
        <f t="shared" si="86"/>
        <v>472.92944286117626</v>
      </c>
      <c r="I682" s="34">
        <f t="shared" si="91"/>
        <v>640</v>
      </c>
    </row>
    <row r="683" spans="2:9" x14ac:dyDescent="0.4">
      <c r="B683">
        <v>641</v>
      </c>
      <c r="C683">
        <f t="shared" si="87"/>
        <v>74360</v>
      </c>
      <c r="D683" s="32">
        <f t="shared" si="88"/>
        <v>1.2447096534000001E-5</v>
      </c>
      <c r="E683" s="31">
        <f t="shared" si="89"/>
        <v>369.17370824807188</v>
      </c>
      <c r="F683" s="1">
        <v>0.32</v>
      </c>
      <c r="G683" s="31">
        <f t="shared" si="90"/>
        <v>845.25962797731938</v>
      </c>
      <c r="H683" s="31">
        <f t="shared" si="86"/>
        <v>476.08591972924751</v>
      </c>
      <c r="I683" s="34">
        <f t="shared" si="91"/>
        <v>641</v>
      </c>
    </row>
    <row r="684" spans="2:9" x14ac:dyDescent="0.4">
      <c r="B684">
        <v>642</v>
      </c>
      <c r="C684">
        <f t="shared" si="87"/>
        <v>74320</v>
      </c>
      <c r="D684" s="32">
        <f t="shared" si="88"/>
        <v>1.2455103095999999E-5</v>
      </c>
      <c r="E684" s="31">
        <f t="shared" si="89"/>
        <v>367.46575001779195</v>
      </c>
      <c r="F684" s="1">
        <v>0.32</v>
      </c>
      <c r="G684" s="31">
        <f t="shared" si="90"/>
        <v>846.70963091605267</v>
      </c>
      <c r="H684" s="31">
        <f t="shared" si="86"/>
        <v>479.24388089826073</v>
      </c>
      <c r="I684" s="34">
        <f t="shared" si="91"/>
        <v>642</v>
      </c>
    </row>
    <row r="685" spans="2:9" x14ac:dyDescent="0.4">
      <c r="B685">
        <v>643</v>
      </c>
      <c r="C685">
        <f t="shared" si="87"/>
        <v>74280</v>
      </c>
      <c r="D685" s="32">
        <f t="shared" si="88"/>
        <v>1.2463114086E-5</v>
      </c>
      <c r="E685" s="31">
        <f t="shared" si="89"/>
        <v>365.75633416695212</v>
      </c>
      <c r="F685" s="1">
        <v>0.32</v>
      </c>
      <c r="G685" s="31">
        <f t="shared" si="90"/>
        <v>848.15963413813813</v>
      </c>
      <c r="H685" s="31">
        <f t="shared" si="86"/>
        <v>482.40329997118602</v>
      </c>
      <c r="I685" s="34">
        <f t="shared" si="91"/>
        <v>643</v>
      </c>
    </row>
    <row r="686" spans="2:9" x14ac:dyDescent="0.4">
      <c r="B686">
        <v>644</v>
      </c>
      <c r="C686">
        <f t="shared" si="87"/>
        <v>74240</v>
      </c>
      <c r="D686" s="32">
        <f t="shared" si="88"/>
        <v>1.2471129504E-5</v>
      </c>
      <c r="E686" s="31">
        <f t="shared" si="89"/>
        <v>364.04548537139175</v>
      </c>
      <c r="F686" s="1">
        <v>0.32</v>
      </c>
      <c r="G686" s="31">
        <f t="shared" si="90"/>
        <v>849.60963578121039</v>
      </c>
      <c r="H686" s="31">
        <f t="shared" si="86"/>
        <v>485.56415040981864</v>
      </c>
      <c r="I686" s="34">
        <f t="shared" si="91"/>
        <v>644</v>
      </c>
    </row>
    <row r="687" spans="2:9" x14ac:dyDescent="0.4">
      <c r="B687">
        <v>645</v>
      </c>
      <c r="C687">
        <f t="shared" si="87"/>
        <v>74200</v>
      </c>
      <c r="D687" s="32">
        <f t="shared" si="88"/>
        <v>1.2479149350000002E-5</v>
      </c>
      <c r="E687" s="31">
        <f t="shared" si="89"/>
        <v>362.33322844500015</v>
      </c>
      <c r="F687" s="1">
        <v>0.32</v>
      </c>
      <c r="G687" s="31">
        <f t="shared" si="90"/>
        <v>851.05963397977973</v>
      </c>
      <c r="H687" s="31">
        <f t="shared" si="86"/>
        <v>488.72640553477959</v>
      </c>
      <c r="I687" s="34">
        <f t="shared" si="91"/>
        <v>645</v>
      </c>
    </row>
    <row r="688" spans="2:9" x14ac:dyDescent="0.4">
      <c r="B688">
        <v>646</v>
      </c>
      <c r="C688">
        <f t="shared" si="87"/>
        <v>74160</v>
      </c>
      <c r="D688" s="32">
        <f t="shared" si="88"/>
        <v>1.2487173624000001E-5</v>
      </c>
      <c r="E688" s="31">
        <f t="shared" si="89"/>
        <v>360.61958833971215</v>
      </c>
      <c r="F688" s="1">
        <v>0.32</v>
      </c>
      <c r="G688" s="31">
        <f t="shared" si="90"/>
        <v>852.50962686522939</v>
      </c>
      <c r="H688" s="31">
        <f t="shared" ref="H688:H751" si="92">IF(G688&gt;E688,G688-E688,0)</f>
        <v>491.89003852551724</v>
      </c>
      <c r="I688" s="34">
        <f t="shared" si="91"/>
        <v>646</v>
      </c>
    </row>
    <row r="689" spans="2:9" x14ac:dyDescent="0.4">
      <c r="B689">
        <v>647</v>
      </c>
      <c r="C689">
        <f t="shared" si="87"/>
        <v>74120</v>
      </c>
      <c r="D689" s="32">
        <f t="shared" si="88"/>
        <v>1.2495202326E-5</v>
      </c>
      <c r="E689" s="31">
        <f t="shared" si="89"/>
        <v>358.90459014551209</v>
      </c>
      <c r="F689" s="1">
        <v>0.32</v>
      </c>
      <c r="G689" s="31">
        <f t="shared" si="90"/>
        <v>853.95961256581813</v>
      </c>
      <c r="H689" s="31">
        <f t="shared" si="92"/>
        <v>495.05502242030605</v>
      </c>
      <c r="I689" s="34">
        <f t="shared" si="91"/>
        <v>647</v>
      </c>
    </row>
    <row r="690" spans="2:9" x14ac:dyDescent="0.4">
      <c r="B690">
        <v>648</v>
      </c>
      <c r="C690">
        <f t="shared" si="87"/>
        <v>74080</v>
      </c>
      <c r="D690" s="32">
        <f t="shared" si="88"/>
        <v>1.2503235456000001E-5</v>
      </c>
      <c r="E690" s="31">
        <f t="shared" si="89"/>
        <v>357.18825909043215</v>
      </c>
      <c r="F690" s="1">
        <v>0.32</v>
      </c>
      <c r="G690" s="31">
        <f t="shared" si="90"/>
        <v>855.40958920667879</v>
      </c>
      <c r="H690" s="31">
        <f t="shared" si="92"/>
        <v>498.22133011624663</v>
      </c>
      <c r="I690" s="34">
        <f t="shared" si="91"/>
        <v>648</v>
      </c>
    </row>
    <row r="691" spans="2:9" x14ac:dyDescent="0.4">
      <c r="B691">
        <v>649</v>
      </c>
      <c r="C691">
        <f t="shared" si="87"/>
        <v>74040</v>
      </c>
      <c r="D691" s="32">
        <f t="shared" si="88"/>
        <v>1.2511273014000002E-5</v>
      </c>
      <c r="E691" s="31">
        <f t="shared" si="89"/>
        <v>355.47062054055215</v>
      </c>
      <c r="F691" s="1">
        <v>0.32</v>
      </c>
      <c r="G691" s="31">
        <f t="shared" si="90"/>
        <v>856.85955490981826</v>
      </c>
      <c r="H691" s="31">
        <f t="shared" si="92"/>
        <v>501.38893436926611</v>
      </c>
      <c r="I691" s="34">
        <f t="shared" si="91"/>
        <v>649</v>
      </c>
    </row>
    <row r="692" spans="2:9" x14ac:dyDescent="0.4">
      <c r="B692">
        <v>650</v>
      </c>
      <c r="C692">
        <f t="shared" si="87"/>
        <v>74000</v>
      </c>
      <c r="D692" s="32">
        <f t="shared" si="88"/>
        <v>1.2519315E-5</v>
      </c>
      <c r="E692" s="31">
        <f t="shared" si="89"/>
        <v>353.75169999999997</v>
      </c>
      <c r="F692" s="1">
        <v>0.32</v>
      </c>
      <c r="G692" s="31">
        <f t="shared" si="90"/>
        <v>858.30950779411762</v>
      </c>
      <c r="H692" s="31">
        <f t="shared" si="92"/>
        <v>504.55780779411765</v>
      </c>
      <c r="I692" s="34">
        <f t="shared" si="91"/>
        <v>650</v>
      </c>
    </row>
    <row r="693" spans="2:9" x14ac:dyDescent="0.4">
      <c r="B693">
        <v>651</v>
      </c>
      <c r="C693">
        <f t="shared" si="87"/>
        <v>73960</v>
      </c>
      <c r="D693" s="32">
        <f t="shared" si="88"/>
        <v>1.2527361414000001E-5</v>
      </c>
      <c r="E693" s="31">
        <f t="shared" si="89"/>
        <v>352.03152311095187</v>
      </c>
      <c r="F693" s="1">
        <v>0.32</v>
      </c>
      <c r="G693" s="31">
        <f t="shared" si="90"/>
        <v>859.75944597533339</v>
      </c>
      <c r="H693" s="31">
        <f t="shared" si="92"/>
        <v>507.72792286438153</v>
      </c>
      <c r="I693" s="34">
        <f t="shared" si="91"/>
        <v>651</v>
      </c>
    </row>
    <row r="694" spans="2:9" x14ac:dyDescent="0.4">
      <c r="B694">
        <v>652</v>
      </c>
      <c r="C694">
        <f t="shared" si="87"/>
        <v>73920</v>
      </c>
      <c r="D694" s="32">
        <f t="shared" si="88"/>
        <v>1.2535412256000001E-5</v>
      </c>
      <c r="E694" s="31">
        <f t="shared" si="89"/>
        <v>350.3101156536319</v>
      </c>
      <c r="F694" s="1">
        <v>0.32</v>
      </c>
      <c r="G694" s="31">
        <f t="shared" si="90"/>
        <v>861.20936756609524</v>
      </c>
      <c r="H694" s="31">
        <f t="shared" si="92"/>
        <v>510.89925191246334</v>
      </c>
      <c r="I694" s="34">
        <f t="shared" si="91"/>
        <v>652</v>
      </c>
    </row>
    <row r="695" spans="2:9" x14ac:dyDescent="0.4">
      <c r="B695">
        <v>653</v>
      </c>
      <c r="C695">
        <f t="shared" si="87"/>
        <v>73880</v>
      </c>
      <c r="D695" s="32">
        <f t="shared" si="88"/>
        <v>1.2543467526000002E-5</v>
      </c>
      <c r="E695" s="31">
        <f t="shared" si="89"/>
        <v>348.58750354631184</v>
      </c>
      <c r="F695" s="1">
        <v>0.32</v>
      </c>
      <c r="G695" s="31">
        <f t="shared" si="90"/>
        <v>862.65927067590758</v>
      </c>
      <c r="H695" s="31">
        <f t="shared" si="92"/>
        <v>514.07176712959574</v>
      </c>
      <c r="I695" s="34">
        <f t="shared" si="91"/>
        <v>653</v>
      </c>
    </row>
    <row r="696" spans="2:9" x14ac:dyDescent="0.4">
      <c r="B696">
        <v>654</v>
      </c>
      <c r="C696">
        <f t="shared" si="87"/>
        <v>73840</v>
      </c>
      <c r="D696" s="32">
        <f t="shared" si="88"/>
        <v>1.2551527224E-5</v>
      </c>
      <c r="E696" s="31">
        <f t="shared" si="89"/>
        <v>346.86371284531185</v>
      </c>
      <c r="F696" s="1">
        <v>0.32</v>
      </c>
      <c r="G696" s="31">
        <f t="shared" si="90"/>
        <v>864.10915341114912</v>
      </c>
      <c r="H696" s="31">
        <f t="shared" si="92"/>
        <v>517.24544056583727</v>
      </c>
      <c r="I696" s="34">
        <f t="shared" si="91"/>
        <v>654</v>
      </c>
    </row>
    <row r="697" spans="2:9" x14ac:dyDescent="0.4">
      <c r="B697">
        <v>655</v>
      </c>
      <c r="C697">
        <f t="shared" si="87"/>
        <v>73800</v>
      </c>
      <c r="D697" s="32">
        <f t="shared" si="88"/>
        <v>1.2559591350000002E-5</v>
      </c>
      <c r="E697" s="31">
        <f t="shared" si="89"/>
        <v>345.13876974499988</v>
      </c>
      <c r="F697" s="1">
        <v>0.32</v>
      </c>
      <c r="G697" s="31">
        <f t="shared" si="90"/>
        <v>865.55901387507367</v>
      </c>
      <c r="H697" s="31">
        <f t="shared" si="92"/>
        <v>520.4202441300738</v>
      </c>
      <c r="I697" s="34">
        <f t="shared" si="91"/>
        <v>655</v>
      </c>
    </row>
    <row r="698" spans="2:9" x14ac:dyDescent="0.4">
      <c r="B698">
        <v>656</v>
      </c>
      <c r="C698">
        <f t="shared" si="87"/>
        <v>73760</v>
      </c>
      <c r="D698" s="32">
        <f t="shared" si="88"/>
        <v>1.2567659904E-5</v>
      </c>
      <c r="E698" s="31">
        <f t="shared" si="89"/>
        <v>343.41270057779218</v>
      </c>
      <c r="F698" s="1">
        <v>0.32</v>
      </c>
      <c r="G698" s="31">
        <f t="shared" si="90"/>
        <v>867.00885016780796</v>
      </c>
      <c r="H698" s="31">
        <f t="shared" si="92"/>
        <v>523.59614959001578</v>
      </c>
      <c r="I698" s="34">
        <f t="shared" si="91"/>
        <v>656</v>
      </c>
    </row>
    <row r="699" spans="2:9" x14ac:dyDescent="0.4">
      <c r="B699">
        <v>657</v>
      </c>
      <c r="C699">
        <f t="shared" si="87"/>
        <v>73720</v>
      </c>
      <c r="D699" s="32">
        <f t="shared" si="88"/>
        <v>1.2575732886E-5</v>
      </c>
      <c r="E699" s="31">
        <f t="shared" si="89"/>
        <v>341.68553181415223</v>
      </c>
      <c r="F699" s="1">
        <v>0.32</v>
      </c>
      <c r="G699" s="31">
        <f t="shared" si="90"/>
        <v>868.4586603863545</v>
      </c>
      <c r="H699" s="31">
        <f t="shared" si="92"/>
        <v>526.77312857220227</v>
      </c>
      <c r="I699" s="34">
        <f t="shared" si="91"/>
        <v>657</v>
      </c>
    </row>
    <row r="700" spans="2:9" x14ac:dyDescent="0.4">
      <c r="B700">
        <v>658</v>
      </c>
      <c r="C700">
        <f t="shared" si="87"/>
        <v>73680</v>
      </c>
      <c r="D700" s="32">
        <f t="shared" si="88"/>
        <v>1.2583810296000001E-5</v>
      </c>
      <c r="E700" s="31">
        <f t="shared" si="89"/>
        <v>339.95729006259199</v>
      </c>
      <c r="F700" s="1">
        <v>0.32</v>
      </c>
      <c r="G700" s="31">
        <f t="shared" si="90"/>
        <v>869.90844262458938</v>
      </c>
      <c r="H700" s="31">
        <f t="shared" si="92"/>
        <v>529.95115256199733</v>
      </c>
      <c r="I700" s="34">
        <f t="shared" si="91"/>
        <v>658</v>
      </c>
    </row>
    <row r="701" spans="2:9" x14ac:dyDescent="0.4">
      <c r="B701">
        <v>659</v>
      </c>
      <c r="C701">
        <f t="shared" si="87"/>
        <v>73640</v>
      </c>
      <c r="D701" s="32">
        <f t="shared" si="88"/>
        <v>1.2591892134000001E-5</v>
      </c>
      <c r="E701" s="31">
        <f t="shared" si="89"/>
        <v>338.22800206967207</v>
      </c>
      <c r="F701" s="1">
        <v>0.32</v>
      </c>
      <c r="G701" s="31">
        <f t="shared" si="90"/>
        <v>871.35819497326293</v>
      </c>
      <c r="H701" s="31">
        <f t="shared" si="92"/>
        <v>533.1301929035908</v>
      </c>
      <c r="I701" s="34">
        <f t="shared" si="91"/>
        <v>659</v>
      </c>
    </row>
    <row r="702" spans="2:9" x14ac:dyDescent="0.4">
      <c r="B702">
        <v>660</v>
      </c>
      <c r="C702">
        <f t="shared" si="87"/>
        <v>73600</v>
      </c>
      <c r="D702" s="32">
        <f t="shared" si="88"/>
        <v>1.2599978400000001E-5</v>
      </c>
      <c r="E702" s="31">
        <f t="shared" si="89"/>
        <v>336.49769472000003</v>
      </c>
      <c r="F702" s="1">
        <v>0.32</v>
      </c>
      <c r="G702" s="31">
        <f t="shared" si="90"/>
        <v>872.80791552000017</v>
      </c>
      <c r="H702" s="31">
        <f t="shared" si="92"/>
        <v>536.31022080000014</v>
      </c>
      <c r="I702" s="34">
        <f t="shared" si="91"/>
        <v>660</v>
      </c>
    </row>
    <row r="703" spans="2:9" x14ac:dyDescent="0.4">
      <c r="B703">
        <v>661</v>
      </c>
      <c r="C703">
        <f t="shared" ref="C703:C766" si="93">(-4*10^7*B703+1*10^11)*10^-6</f>
        <v>73560</v>
      </c>
      <c r="D703" s="32">
        <f t="shared" ref="D703:D766" si="94">(1.23*10^-6*B703^2+2.87*10^-3*B703+4.57)*1.8*10^-6</f>
        <v>1.2608069094E-5</v>
      </c>
      <c r="E703" s="31">
        <f t="shared" ref="E703:E766" si="95">(0.005752*B703^4-10.67*B703^3+5597*B703^2-1.79*10^6*B703+1.056*10^9)*10^-6</f>
        <v>334.76639503623198</v>
      </c>
      <c r="F703" s="1">
        <v>0.32</v>
      </c>
      <c r="G703" s="31">
        <f t="shared" ref="G703:G766" si="96">C703*D703*(B703-$B$62)/(1-F703)</f>
        <v>874.25760234930056</v>
      </c>
      <c r="H703" s="31">
        <f t="shared" si="92"/>
        <v>539.49120731306857</v>
      </c>
      <c r="I703" s="34">
        <f t="shared" ref="I703:I766" si="97">IF(H703&gt;0,B703)</f>
        <v>661</v>
      </c>
    </row>
    <row r="704" spans="2:9" x14ac:dyDescent="0.4">
      <c r="B704">
        <v>662</v>
      </c>
      <c r="C704">
        <f t="shared" si="93"/>
        <v>73520</v>
      </c>
      <c r="D704" s="32">
        <f t="shared" si="94"/>
        <v>1.2616164216000001E-5</v>
      </c>
      <c r="E704" s="31">
        <f t="shared" si="95"/>
        <v>333.03413017907235</v>
      </c>
      <c r="F704" s="1">
        <v>0.32</v>
      </c>
      <c r="G704" s="31">
        <f t="shared" si="96"/>
        <v>875.7072535425375</v>
      </c>
      <c r="H704" s="31">
        <f t="shared" si="92"/>
        <v>542.67312336346515</v>
      </c>
      <c r="I704" s="34">
        <f t="shared" si="97"/>
        <v>662</v>
      </c>
    </row>
    <row r="705" spans="2:9" x14ac:dyDescent="0.4">
      <c r="B705">
        <v>663</v>
      </c>
      <c r="C705">
        <f t="shared" si="93"/>
        <v>73480</v>
      </c>
      <c r="D705" s="32">
        <f t="shared" si="94"/>
        <v>1.2624263766E-5</v>
      </c>
      <c r="E705" s="31">
        <f t="shared" si="95"/>
        <v>331.30092744727227</v>
      </c>
      <c r="F705" s="1">
        <v>0.32</v>
      </c>
      <c r="G705" s="31">
        <f t="shared" si="96"/>
        <v>877.15686717795927</v>
      </c>
      <c r="H705" s="31">
        <f t="shared" si="92"/>
        <v>545.85593973068694</v>
      </c>
      <c r="I705" s="34">
        <f t="shared" si="97"/>
        <v>663</v>
      </c>
    </row>
    <row r="706" spans="2:9" x14ac:dyDescent="0.4">
      <c r="B706">
        <v>664</v>
      </c>
      <c r="C706">
        <f t="shared" si="93"/>
        <v>73440</v>
      </c>
      <c r="D706" s="32">
        <f t="shared" si="94"/>
        <v>1.2632367744000001E-5</v>
      </c>
      <c r="E706" s="31">
        <f t="shared" si="95"/>
        <v>329.56681427763198</v>
      </c>
      <c r="F706" s="1">
        <v>0.32</v>
      </c>
      <c r="G706" s="31">
        <f t="shared" si="96"/>
        <v>878.60644133068809</v>
      </c>
      <c r="H706" s="31">
        <f t="shared" si="92"/>
        <v>549.03962705305617</v>
      </c>
      <c r="I706" s="34">
        <f t="shared" si="97"/>
        <v>664</v>
      </c>
    </row>
    <row r="707" spans="2:9" x14ac:dyDescent="0.4">
      <c r="B707">
        <v>665</v>
      </c>
      <c r="C707">
        <f t="shared" si="93"/>
        <v>73400</v>
      </c>
      <c r="D707" s="32">
        <f t="shared" si="94"/>
        <v>1.264047615E-5</v>
      </c>
      <c r="E707" s="31">
        <f t="shared" si="95"/>
        <v>327.83181824500014</v>
      </c>
      <c r="F707" s="1">
        <v>0.32</v>
      </c>
      <c r="G707" s="31">
        <f t="shared" si="96"/>
        <v>880.0559740727208</v>
      </c>
      <c r="H707" s="31">
        <f t="shared" si="92"/>
        <v>552.22415582772067</v>
      </c>
      <c r="I707" s="34">
        <f t="shared" si="97"/>
        <v>665</v>
      </c>
    </row>
    <row r="708" spans="2:9" x14ac:dyDescent="0.4">
      <c r="B708">
        <v>666</v>
      </c>
      <c r="C708">
        <f t="shared" si="93"/>
        <v>73360</v>
      </c>
      <c r="D708" s="32">
        <f t="shared" si="94"/>
        <v>1.2648588984000001E-5</v>
      </c>
      <c r="E708" s="31">
        <f t="shared" si="95"/>
        <v>326.09596706227182</v>
      </c>
      <c r="F708" s="1">
        <v>0.32</v>
      </c>
      <c r="G708" s="31">
        <f t="shared" si="96"/>
        <v>881.50546347292811</v>
      </c>
      <c r="H708" s="31">
        <f t="shared" si="92"/>
        <v>555.40949641065629</v>
      </c>
      <c r="I708" s="34">
        <f t="shared" si="97"/>
        <v>666</v>
      </c>
    </row>
    <row r="709" spans="2:9" x14ac:dyDescent="0.4">
      <c r="B709">
        <v>667</v>
      </c>
      <c r="C709">
        <f t="shared" si="93"/>
        <v>73320</v>
      </c>
      <c r="D709" s="32">
        <f t="shared" si="94"/>
        <v>1.2656706245999999E-5</v>
      </c>
      <c r="E709" s="31">
        <f t="shared" si="95"/>
        <v>324.35928858039188</v>
      </c>
      <c r="F709" s="1">
        <v>0.32</v>
      </c>
      <c r="G709" s="31">
        <f t="shared" si="96"/>
        <v>882.95490759705569</v>
      </c>
      <c r="H709" s="31">
        <f t="shared" si="92"/>
        <v>558.59561901666382</v>
      </c>
      <c r="I709" s="34">
        <f t="shared" si="97"/>
        <v>667</v>
      </c>
    </row>
    <row r="710" spans="2:9" x14ac:dyDescent="0.4">
      <c r="B710">
        <v>668</v>
      </c>
      <c r="C710">
        <f t="shared" si="93"/>
        <v>73280</v>
      </c>
      <c r="D710" s="32">
        <f t="shared" si="94"/>
        <v>1.2664827935999999E-5</v>
      </c>
      <c r="E710" s="31">
        <f t="shared" si="95"/>
        <v>322.62181078835198</v>
      </c>
      <c r="F710" s="1">
        <v>0.32</v>
      </c>
      <c r="G710" s="31">
        <f t="shared" si="96"/>
        <v>884.4043045077234</v>
      </c>
      <c r="H710" s="31">
        <f t="shared" si="92"/>
        <v>561.78249371937136</v>
      </c>
      <c r="I710" s="34">
        <f t="shared" si="97"/>
        <v>668</v>
      </c>
    </row>
    <row r="711" spans="2:9" x14ac:dyDescent="0.4">
      <c r="B711">
        <v>669</v>
      </c>
      <c r="C711">
        <f t="shared" si="93"/>
        <v>73240</v>
      </c>
      <c r="D711" s="32">
        <f t="shared" si="94"/>
        <v>1.2672954054E-5</v>
      </c>
      <c r="E711" s="31">
        <f t="shared" si="95"/>
        <v>320.88356181319187</v>
      </c>
      <c r="F711" s="1">
        <v>0.32</v>
      </c>
      <c r="G711" s="31">
        <f t="shared" si="96"/>
        <v>885.85365226442525</v>
      </c>
      <c r="H711" s="31">
        <f t="shared" si="92"/>
        <v>564.97009045123332</v>
      </c>
      <c r="I711" s="34">
        <f t="shared" si="97"/>
        <v>669</v>
      </c>
    </row>
    <row r="712" spans="2:9" x14ac:dyDescent="0.4">
      <c r="B712">
        <v>670</v>
      </c>
      <c r="C712">
        <f t="shared" si="93"/>
        <v>73200</v>
      </c>
      <c r="D712" s="32">
        <f t="shared" si="94"/>
        <v>1.2681084599999999E-5</v>
      </c>
      <c r="E712" s="31">
        <f t="shared" si="95"/>
        <v>319.14456992000004</v>
      </c>
      <c r="F712" s="1">
        <v>0.32</v>
      </c>
      <c r="G712" s="31">
        <f t="shared" si="96"/>
        <v>887.30294892352947</v>
      </c>
      <c r="H712" s="31">
        <f t="shared" si="92"/>
        <v>568.15837900352949</v>
      </c>
      <c r="I712" s="34">
        <f t="shared" si="97"/>
        <v>670</v>
      </c>
    </row>
    <row r="713" spans="2:9" x14ac:dyDescent="0.4">
      <c r="B713">
        <v>671</v>
      </c>
      <c r="C713">
        <f t="shared" si="93"/>
        <v>73160</v>
      </c>
      <c r="D713" s="32">
        <f t="shared" si="94"/>
        <v>1.2689219574E-5</v>
      </c>
      <c r="E713" s="31">
        <f t="shared" si="95"/>
        <v>317.40486351191208</v>
      </c>
      <c r="F713" s="1">
        <v>0.32</v>
      </c>
      <c r="G713" s="31">
        <f t="shared" si="96"/>
        <v>888.75219253827936</v>
      </c>
      <c r="H713" s="31">
        <f t="shared" si="92"/>
        <v>571.34732902636733</v>
      </c>
      <c r="I713" s="34">
        <f t="shared" si="97"/>
        <v>671</v>
      </c>
    </row>
    <row r="714" spans="2:9" x14ac:dyDescent="0.4">
      <c r="B714">
        <v>672</v>
      </c>
      <c r="C714">
        <f t="shared" si="93"/>
        <v>73120</v>
      </c>
      <c r="D714" s="32">
        <f t="shared" si="94"/>
        <v>1.2697358976E-5</v>
      </c>
      <c r="E714" s="31">
        <f t="shared" si="95"/>
        <v>315.66447113011213</v>
      </c>
      <c r="F714" s="1">
        <v>0.32</v>
      </c>
      <c r="G714" s="31">
        <f t="shared" si="96"/>
        <v>890.20138115879161</v>
      </c>
      <c r="H714" s="31">
        <f t="shared" si="92"/>
        <v>574.53691002867947</v>
      </c>
      <c r="I714" s="34">
        <f t="shared" si="97"/>
        <v>672</v>
      </c>
    </row>
    <row r="715" spans="2:9" x14ac:dyDescent="0.4">
      <c r="B715">
        <v>673</v>
      </c>
      <c r="C715">
        <f t="shared" si="93"/>
        <v>73080</v>
      </c>
      <c r="D715" s="32">
        <f t="shared" si="94"/>
        <v>1.2705502806000001E-5</v>
      </c>
      <c r="E715" s="31">
        <f t="shared" si="95"/>
        <v>313.92342145383213</v>
      </c>
      <c r="F715" s="1">
        <v>0.32</v>
      </c>
      <c r="G715" s="31">
        <f t="shared" si="96"/>
        <v>891.65051283205821</v>
      </c>
      <c r="H715" s="31">
        <f t="shared" si="92"/>
        <v>577.72709137822608</v>
      </c>
      <c r="I715" s="34">
        <f t="shared" si="97"/>
        <v>673</v>
      </c>
    </row>
    <row r="716" spans="2:9" x14ac:dyDescent="0.4">
      <c r="B716">
        <v>674</v>
      </c>
      <c r="C716">
        <f t="shared" si="93"/>
        <v>73040</v>
      </c>
      <c r="D716" s="32">
        <f t="shared" si="94"/>
        <v>1.2713651063999999E-5</v>
      </c>
      <c r="E716" s="31">
        <f t="shared" si="95"/>
        <v>312.18174330035208</v>
      </c>
      <c r="F716" s="1">
        <v>0.32</v>
      </c>
      <c r="G716" s="31">
        <f t="shared" si="96"/>
        <v>893.09958560194445</v>
      </c>
      <c r="H716" s="31">
        <f t="shared" si="92"/>
        <v>580.91784230159237</v>
      </c>
      <c r="I716" s="34">
        <f t="shared" si="97"/>
        <v>674</v>
      </c>
    </row>
    <row r="717" spans="2:9" x14ac:dyDescent="0.4">
      <c r="B717">
        <v>675</v>
      </c>
      <c r="C717">
        <f t="shared" si="93"/>
        <v>73000</v>
      </c>
      <c r="D717" s="32">
        <f t="shared" si="94"/>
        <v>1.2721803750000001E-5</v>
      </c>
      <c r="E717" s="31">
        <f t="shared" si="95"/>
        <v>310.43946562499997</v>
      </c>
      <c r="F717" s="1">
        <v>0.32</v>
      </c>
      <c r="G717" s="31">
        <f t="shared" si="96"/>
        <v>894.54859750919138</v>
      </c>
      <c r="H717" s="31">
        <f t="shared" si="92"/>
        <v>584.10913188419136</v>
      </c>
      <c r="I717" s="34">
        <f t="shared" si="97"/>
        <v>675</v>
      </c>
    </row>
    <row r="718" spans="2:9" x14ac:dyDescent="0.4">
      <c r="B718">
        <v>676</v>
      </c>
      <c r="C718">
        <f t="shared" si="93"/>
        <v>72960</v>
      </c>
      <c r="D718" s="32">
        <f t="shared" si="94"/>
        <v>1.2729960864E-5</v>
      </c>
      <c r="E718" s="31">
        <f t="shared" si="95"/>
        <v>308.69661752115201</v>
      </c>
      <c r="F718" s="1">
        <v>0.32</v>
      </c>
      <c r="G718" s="31">
        <f t="shared" si="96"/>
        <v>895.99754659141286</v>
      </c>
      <c r="H718" s="31">
        <f t="shared" si="92"/>
        <v>587.30092907026085</v>
      </c>
      <c r="I718" s="34">
        <f t="shared" si="97"/>
        <v>676</v>
      </c>
    </row>
    <row r="719" spans="2:9" x14ac:dyDescent="0.4">
      <c r="B719">
        <v>677</v>
      </c>
      <c r="C719">
        <f t="shared" si="93"/>
        <v>72920</v>
      </c>
      <c r="D719" s="32">
        <f t="shared" si="94"/>
        <v>1.2738122405999999E-5</v>
      </c>
      <c r="E719" s="31">
        <f t="shared" si="95"/>
        <v>306.95322822023201</v>
      </c>
      <c r="F719" s="1">
        <v>0.32</v>
      </c>
      <c r="G719" s="31">
        <f t="shared" si="96"/>
        <v>897.44643088309795</v>
      </c>
      <c r="H719" s="31">
        <f t="shared" si="92"/>
        <v>590.493202662866</v>
      </c>
      <c r="I719" s="34">
        <f t="shared" si="97"/>
        <v>677</v>
      </c>
    </row>
    <row r="720" spans="2:9" x14ac:dyDescent="0.4">
      <c r="B720">
        <v>678</v>
      </c>
      <c r="C720">
        <f t="shared" si="93"/>
        <v>72880</v>
      </c>
      <c r="D720" s="32">
        <f t="shared" si="94"/>
        <v>1.2746288376000001E-5</v>
      </c>
      <c r="E720" s="31">
        <f t="shared" si="95"/>
        <v>305.209327091712</v>
      </c>
      <c r="F720" s="1">
        <v>0.32</v>
      </c>
      <c r="G720" s="31">
        <f t="shared" si="96"/>
        <v>898.89524841561058</v>
      </c>
      <c r="H720" s="31">
        <f t="shared" si="92"/>
        <v>593.68592132389858</v>
      </c>
      <c r="I720" s="34">
        <f t="shared" si="97"/>
        <v>678</v>
      </c>
    </row>
    <row r="721" spans="2:9" x14ac:dyDescent="0.4">
      <c r="B721">
        <v>679</v>
      </c>
      <c r="C721">
        <f t="shared" si="93"/>
        <v>72840</v>
      </c>
      <c r="D721" s="32">
        <f t="shared" si="94"/>
        <v>1.2754458774000001E-5</v>
      </c>
      <c r="E721" s="31">
        <f t="shared" si="95"/>
        <v>303.46494364311195</v>
      </c>
      <c r="F721" s="1">
        <v>0.32</v>
      </c>
      <c r="G721" s="31">
        <f t="shared" si="96"/>
        <v>900.34399721718751</v>
      </c>
      <c r="H721" s="31">
        <f t="shared" si="92"/>
        <v>596.87905357407556</v>
      </c>
      <c r="I721" s="34">
        <f t="shared" si="97"/>
        <v>679</v>
      </c>
    </row>
    <row r="722" spans="2:9" x14ac:dyDescent="0.4">
      <c r="B722">
        <v>680</v>
      </c>
      <c r="C722">
        <f t="shared" si="93"/>
        <v>72800</v>
      </c>
      <c r="D722" s="32">
        <f t="shared" si="94"/>
        <v>1.27626336E-5</v>
      </c>
      <c r="E722" s="31">
        <f t="shared" si="95"/>
        <v>301.72010751999994</v>
      </c>
      <c r="F722" s="1">
        <v>0.32</v>
      </c>
      <c r="G722" s="31">
        <f t="shared" si="96"/>
        <v>901.79267531294136</v>
      </c>
      <c r="H722" s="31">
        <f t="shared" si="92"/>
        <v>600.07256779294141</v>
      </c>
      <c r="I722" s="34">
        <f t="shared" si="97"/>
        <v>680</v>
      </c>
    </row>
    <row r="723" spans="2:9" x14ac:dyDescent="0.4">
      <c r="B723">
        <v>681</v>
      </c>
      <c r="C723">
        <f t="shared" si="93"/>
        <v>72760</v>
      </c>
      <c r="D723" s="32">
        <f t="shared" si="94"/>
        <v>1.2770812854000001E-5</v>
      </c>
      <c r="E723" s="31">
        <f t="shared" si="95"/>
        <v>299.97484850599216</v>
      </c>
      <c r="F723" s="1">
        <v>0.32</v>
      </c>
      <c r="G723" s="31">
        <f t="shared" si="96"/>
        <v>903.24128072485814</v>
      </c>
      <c r="H723" s="31">
        <f t="shared" si="92"/>
        <v>603.26643221886593</v>
      </c>
      <c r="I723" s="34">
        <f t="shared" si="97"/>
        <v>681</v>
      </c>
    </row>
    <row r="724" spans="2:9" x14ac:dyDescent="0.4">
      <c r="B724">
        <v>682</v>
      </c>
      <c r="C724">
        <f t="shared" si="93"/>
        <v>72720</v>
      </c>
      <c r="D724" s="32">
        <f t="shared" si="94"/>
        <v>1.2778996536000001E-5</v>
      </c>
      <c r="E724" s="31">
        <f t="shared" si="95"/>
        <v>298.22919652275203</v>
      </c>
      <c r="F724" s="1">
        <v>0.32</v>
      </c>
      <c r="G724" s="31">
        <f t="shared" si="96"/>
        <v>904.68981147179886</v>
      </c>
      <c r="H724" s="31">
        <f t="shared" si="92"/>
        <v>606.46061494904689</v>
      </c>
      <c r="I724" s="34">
        <f t="shared" si="97"/>
        <v>682</v>
      </c>
    </row>
    <row r="725" spans="2:9" x14ac:dyDescent="0.4">
      <c r="B725">
        <v>683</v>
      </c>
      <c r="C725">
        <f t="shared" si="93"/>
        <v>72680</v>
      </c>
      <c r="D725" s="32">
        <f t="shared" si="94"/>
        <v>1.2787184646000001E-5</v>
      </c>
      <c r="E725" s="31">
        <f t="shared" si="95"/>
        <v>296.48318162999198</v>
      </c>
      <c r="F725" s="1">
        <v>0.32</v>
      </c>
      <c r="G725" s="31">
        <f t="shared" si="96"/>
        <v>906.13826556949823</v>
      </c>
      <c r="H725" s="31">
        <f t="shared" si="92"/>
        <v>609.65508393950631</v>
      </c>
      <c r="I725" s="34">
        <f t="shared" si="97"/>
        <v>683</v>
      </c>
    </row>
    <row r="726" spans="2:9" x14ac:dyDescent="0.4">
      <c r="B726">
        <v>684</v>
      </c>
      <c r="C726">
        <f t="shared" si="93"/>
        <v>72640</v>
      </c>
      <c r="D726" s="32">
        <f t="shared" si="94"/>
        <v>1.2795377183999998E-5</v>
      </c>
      <c r="E726" s="31">
        <f t="shared" si="95"/>
        <v>294.73683402547215</v>
      </c>
      <c r="F726" s="1">
        <v>0.32</v>
      </c>
      <c r="G726" s="31">
        <f t="shared" si="96"/>
        <v>907.5866410305656</v>
      </c>
      <c r="H726" s="31">
        <f t="shared" si="92"/>
        <v>612.84980700509345</v>
      </c>
      <c r="I726" s="34">
        <f t="shared" si="97"/>
        <v>684</v>
      </c>
    </row>
    <row r="727" spans="2:9" x14ac:dyDescent="0.4">
      <c r="B727">
        <v>685</v>
      </c>
      <c r="C727">
        <f t="shared" si="93"/>
        <v>72600</v>
      </c>
      <c r="D727" s="32">
        <f t="shared" si="94"/>
        <v>1.280357415E-5</v>
      </c>
      <c r="E727" s="31">
        <f t="shared" si="95"/>
        <v>292.99018404500003</v>
      </c>
      <c r="F727" s="1">
        <v>0.32</v>
      </c>
      <c r="G727" s="31">
        <f t="shared" si="96"/>
        <v>909.03493586448531</v>
      </c>
      <c r="H727" s="31">
        <f t="shared" si="92"/>
        <v>616.04475181948533</v>
      </c>
      <c r="I727" s="34">
        <f t="shared" si="97"/>
        <v>685</v>
      </c>
    </row>
    <row r="728" spans="2:9" x14ac:dyDescent="0.4">
      <c r="B728">
        <v>686</v>
      </c>
      <c r="C728">
        <f t="shared" si="93"/>
        <v>72560</v>
      </c>
      <c r="D728" s="32">
        <f t="shared" si="94"/>
        <v>1.2811775544E-5</v>
      </c>
      <c r="E728" s="31">
        <f t="shared" si="95"/>
        <v>291.24326216243168</v>
      </c>
      <c r="F728" s="1">
        <v>0.32</v>
      </c>
      <c r="G728" s="31">
        <f t="shared" si="96"/>
        <v>910.48314807761506</v>
      </c>
      <c r="H728" s="31">
        <f t="shared" si="92"/>
        <v>619.23988591518332</v>
      </c>
      <c r="I728" s="34">
        <f t="shared" si="97"/>
        <v>686</v>
      </c>
    </row>
    <row r="729" spans="2:9" x14ac:dyDescent="0.4">
      <c r="B729">
        <v>687</v>
      </c>
      <c r="C729">
        <f t="shared" si="93"/>
        <v>72520</v>
      </c>
      <c r="D729" s="32">
        <f t="shared" si="94"/>
        <v>1.2819981366E-5</v>
      </c>
      <c r="E729" s="31">
        <f t="shared" si="95"/>
        <v>289.49609898967219</v>
      </c>
      <c r="F729" s="1">
        <v>0.32</v>
      </c>
      <c r="G729" s="31">
        <f t="shared" si="96"/>
        <v>911.93127567318743</v>
      </c>
      <c r="H729" s="31">
        <f t="shared" si="92"/>
        <v>622.43517668351524</v>
      </c>
      <c r="I729" s="34">
        <f t="shared" si="97"/>
        <v>687</v>
      </c>
    </row>
    <row r="730" spans="2:9" x14ac:dyDescent="0.4">
      <c r="B730">
        <v>688</v>
      </c>
      <c r="C730">
        <f t="shared" si="93"/>
        <v>72480</v>
      </c>
      <c r="D730" s="32">
        <f t="shared" si="94"/>
        <v>1.2828191615999999E-5</v>
      </c>
      <c r="E730" s="31">
        <f t="shared" si="95"/>
        <v>287.74872527667236</v>
      </c>
      <c r="F730" s="1">
        <v>0.32</v>
      </c>
      <c r="G730" s="31">
        <f t="shared" si="96"/>
        <v>913.37931665130918</v>
      </c>
      <c r="H730" s="31">
        <f t="shared" si="92"/>
        <v>625.63059137463688</v>
      </c>
      <c r="I730" s="34">
        <f t="shared" si="97"/>
        <v>688</v>
      </c>
    </row>
    <row r="731" spans="2:9" x14ac:dyDescent="0.4">
      <c r="B731">
        <v>689</v>
      </c>
      <c r="C731">
        <f t="shared" si="93"/>
        <v>72440</v>
      </c>
      <c r="D731" s="32">
        <f t="shared" si="94"/>
        <v>1.2836406294000001E-5</v>
      </c>
      <c r="E731" s="31">
        <f t="shared" si="95"/>
        <v>286.00117191143227</v>
      </c>
      <c r="F731" s="1">
        <v>0.32</v>
      </c>
      <c r="G731" s="31">
        <f t="shared" si="96"/>
        <v>914.82726900896171</v>
      </c>
      <c r="H731" s="31">
        <f t="shared" si="92"/>
        <v>628.82609709752944</v>
      </c>
      <c r="I731" s="34">
        <f t="shared" si="97"/>
        <v>689</v>
      </c>
    </row>
    <row r="732" spans="2:9" x14ac:dyDescent="0.4">
      <c r="B732">
        <v>690</v>
      </c>
      <c r="C732">
        <f t="shared" si="93"/>
        <v>72400</v>
      </c>
      <c r="D732" s="32">
        <f t="shared" si="94"/>
        <v>1.28446254E-5</v>
      </c>
      <c r="E732" s="31">
        <f t="shared" si="95"/>
        <v>284.25346992000004</v>
      </c>
      <c r="F732" s="1">
        <v>0.32</v>
      </c>
      <c r="G732" s="31">
        <f t="shared" si="96"/>
        <v>916.27513074000012</v>
      </c>
      <c r="H732" s="31">
        <f t="shared" si="92"/>
        <v>632.02166082000008</v>
      </c>
      <c r="I732" s="34">
        <f t="shared" si="97"/>
        <v>690</v>
      </c>
    </row>
    <row r="733" spans="2:9" x14ac:dyDescent="0.4">
      <c r="B733">
        <v>691</v>
      </c>
      <c r="C733">
        <f t="shared" si="93"/>
        <v>72360</v>
      </c>
      <c r="D733" s="32">
        <f t="shared" si="94"/>
        <v>1.2852848934E-5</v>
      </c>
      <c r="E733" s="31">
        <f t="shared" si="95"/>
        <v>282.50565046647165</v>
      </c>
      <c r="F733" s="1">
        <v>0.32</v>
      </c>
      <c r="G733" s="31">
        <f t="shared" si="96"/>
        <v>917.72289983515464</v>
      </c>
      <c r="H733" s="31">
        <f t="shared" si="92"/>
        <v>635.21724936868304</v>
      </c>
      <c r="I733" s="34">
        <f t="shared" si="97"/>
        <v>691</v>
      </c>
    </row>
    <row r="734" spans="2:9" x14ac:dyDescent="0.4">
      <c r="B734">
        <v>692</v>
      </c>
      <c r="C734">
        <f t="shared" si="93"/>
        <v>72320</v>
      </c>
      <c r="D734" s="32">
        <f t="shared" si="94"/>
        <v>1.2861076895999999E-5</v>
      </c>
      <c r="E734" s="31">
        <f t="shared" si="95"/>
        <v>280.75774485299206</v>
      </c>
      <c r="F734" s="1">
        <v>0.32</v>
      </c>
      <c r="G734" s="31">
        <f t="shared" si="96"/>
        <v>919.17057428202918</v>
      </c>
      <c r="H734" s="31">
        <f t="shared" si="92"/>
        <v>638.41282942903717</v>
      </c>
      <c r="I734" s="34">
        <f t="shared" si="97"/>
        <v>692</v>
      </c>
    </row>
    <row r="735" spans="2:9" x14ac:dyDescent="0.4">
      <c r="B735">
        <v>693</v>
      </c>
      <c r="C735">
        <f t="shared" si="93"/>
        <v>72280</v>
      </c>
      <c r="D735" s="32">
        <f t="shared" si="94"/>
        <v>1.2869309286000001E-5</v>
      </c>
      <c r="E735" s="31">
        <f t="shared" si="95"/>
        <v>279.00978451975203</v>
      </c>
      <c r="F735" s="1">
        <v>0.32</v>
      </c>
      <c r="G735" s="31">
        <f t="shared" si="96"/>
        <v>920.61815206510278</v>
      </c>
      <c r="H735" s="31">
        <f t="shared" si="92"/>
        <v>641.6083675453508</v>
      </c>
      <c r="I735" s="34">
        <f t="shared" si="97"/>
        <v>693</v>
      </c>
    </row>
    <row r="736" spans="2:9" x14ac:dyDescent="0.4">
      <c r="B736">
        <v>694</v>
      </c>
      <c r="C736">
        <f t="shared" si="93"/>
        <v>72240</v>
      </c>
      <c r="D736" s="32">
        <f t="shared" si="94"/>
        <v>1.2877546104E-5</v>
      </c>
      <c r="E736" s="31">
        <f t="shared" si="95"/>
        <v>277.2618010449915</v>
      </c>
      <c r="F736" s="1">
        <v>0.32</v>
      </c>
      <c r="G736" s="31">
        <f t="shared" si="96"/>
        <v>922.06563116572818</v>
      </c>
      <c r="H736" s="31">
        <f t="shared" si="92"/>
        <v>644.80383012073662</v>
      </c>
      <c r="I736" s="34">
        <f t="shared" si="97"/>
        <v>694</v>
      </c>
    </row>
    <row r="737" spans="2:9" x14ac:dyDescent="0.4">
      <c r="B737">
        <v>695</v>
      </c>
      <c r="C737">
        <f t="shared" si="93"/>
        <v>72200</v>
      </c>
      <c r="D737" s="32">
        <f t="shared" si="94"/>
        <v>1.2885787350000001E-5</v>
      </c>
      <c r="E737" s="31">
        <f t="shared" si="95"/>
        <v>275.513826145</v>
      </c>
      <c r="F737" s="1">
        <v>0.32</v>
      </c>
      <c r="G737" s="31">
        <f t="shared" si="96"/>
        <v>923.51300956213265</v>
      </c>
      <c r="H737" s="31">
        <f t="shared" si="92"/>
        <v>647.9991834171326</v>
      </c>
      <c r="I737" s="34">
        <f t="shared" si="97"/>
        <v>695</v>
      </c>
    </row>
    <row r="738" spans="2:9" x14ac:dyDescent="0.4">
      <c r="B738">
        <v>696</v>
      </c>
      <c r="C738">
        <f t="shared" si="93"/>
        <v>72160</v>
      </c>
      <c r="D738" s="32">
        <f t="shared" si="94"/>
        <v>1.2894033024E-5</v>
      </c>
      <c r="E738" s="31">
        <f t="shared" si="95"/>
        <v>273.76589167411231</v>
      </c>
      <c r="F738" s="1">
        <v>0.32</v>
      </c>
      <c r="G738" s="31">
        <f t="shared" si="96"/>
        <v>924.96028522941754</v>
      </c>
      <c r="H738" s="31">
        <f t="shared" si="92"/>
        <v>651.19439355530517</v>
      </c>
      <c r="I738" s="34">
        <f t="shared" si="97"/>
        <v>696</v>
      </c>
    </row>
    <row r="739" spans="2:9" x14ac:dyDescent="0.4">
      <c r="B739">
        <v>697</v>
      </c>
      <c r="C739">
        <f t="shared" si="93"/>
        <v>72120</v>
      </c>
      <c r="D739" s="32">
        <f t="shared" si="94"/>
        <v>1.2902283126E-5</v>
      </c>
      <c r="E739" s="31">
        <f t="shared" si="95"/>
        <v>272.01802962471197</v>
      </c>
      <c r="F739" s="1">
        <v>0.32</v>
      </c>
      <c r="G739" s="31">
        <f t="shared" si="96"/>
        <v>926.40745613955914</v>
      </c>
      <c r="H739" s="31">
        <f t="shared" si="92"/>
        <v>654.38942651484717</v>
      </c>
      <c r="I739" s="34">
        <f t="shared" si="97"/>
        <v>697</v>
      </c>
    </row>
    <row r="740" spans="2:9" x14ac:dyDescent="0.4">
      <c r="B740">
        <v>698</v>
      </c>
      <c r="C740">
        <f t="shared" si="93"/>
        <v>72080</v>
      </c>
      <c r="D740" s="32">
        <f t="shared" si="94"/>
        <v>1.2910537656E-5</v>
      </c>
      <c r="E740" s="31">
        <f t="shared" si="95"/>
        <v>270.27027212723209</v>
      </c>
      <c r="F740" s="1">
        <v>0.32</v>
      </c>
      <c r="G740" s="31">
        <f t="shared" si="96"/>
        <v>927.85452026140808</v>
      </c>
      <c r="H740" s="31">
        <f t="shared" si="92"/>
        <v>657.58424813417605</v>
      </c>
      <c r="I740" s="34">
        <f t="shared" si="97"/>
        <v>698</v>
      </c>
    </row>
    <row r="741" spans="2:9" x14ac:dyDescent="0.4">
      <c r="B741">
        <v>699</v>
      </c>
      <c r="C741">
        <f t="shared" si="93"/>
        <v>72040</v>
      </c>
      <c r="D741" s="32">
        <f t="shared" si="94"/>
        <v>1.2918796614000001E-5</v>
      </c>
      <c r="E741" s="31">
        <f t="shared" si="95"/>
        <v>268.52265145015241</v>
      </c>
      <c r="F741" s="1">
        <v>0.32</v>
      </c>
      <c r="G741" s="31">
        <f t="shared" si="96"/>
        <v>929.30147556068857</v>
      </c>
      <c r="H741" s="31">
        <f t="shared" si="92"/>
        <v>660.77882411053611</v>
      </c>
      <c r="I741" s="34">
        <f t="shared" si="97"/>
        <v>699</v>
      </c>
    </row>
    <row r="742" spans="2:9" x14ac:dyDescent="0.4">
      <c r="B742">
        <v>700</v>
      </c>
      <c r="C742">
        <f t="shared" si="93"/>
        <v>72000</v>
      </c>
      <c r="D742" s="32">
        <f t="shared" si="94"/>
        <v>1.2927060000000001E-5</v>
      </c>
      <c r="E742" s="31">
        <f t="shared" si="95"/>
        <v>266.77519999999998</v>
      </c>
      <c r="F742" s="1">
        <v>0.32</v>
      </c>
      <c r="G742" s="31">
        <f t="shared" si="96"/>
        <v>930.74832000000015</v>
      </c>
      <c r="H742" s="31">
        <f t="shared" si="92"/>
        <v>663.97312000000011</v>
      </c>
      <c r="I742" s="34">
        <f t="shared" si="97"/>
        <v>700</v>
      </c>
    </row>
    <row r="743" spans="2:9" x14ac:dyDescent="0.4">
      <c r="B743">
        <v>701</v>
      </c>
      <c r="C743">
        <f t="shared" si="93"/>
        <v>71960</v>
      </c>
      <c r="D743" s="32">
        <f t="shared" si="94"/>
        <v>1.2935327814000001E-5</v>
      </c>
      <c r="E743" s="31">
        <f t="shared" si="95"/>
        <v>265.02795032135197</v>
      </c>
      <c r="F743" s="1">
        <v>0.32</v>
      </c>
      <c r="G743" s="31">
        <f t="shared" si="96"/>
        <v>932.19505153881573</v>
      </c>
      <c r="H743" s="31">
        <f t="shared" si="92"/>
        <v>667.16710121746382</v>
      </c>
      <c r="I743" s="34">
        <f t="shared" si="97"/>
        <v>701</v>
      </c>
    </row>
    <row r="744" spans="2:9" x14ac:dyDescent="0.4">
      <c r="B744">
        <v>702</v>
      </c>
      <c r="C744">
        <f t="shared" si="93"/>
        <v>71920</v>
      </c>
      <c r="D744" s="32">
        <f t="shared" si="94"/>
        <v>1.2943600056E-5</v>
      </c>
      <c r="E744" s="31">
        <f t="shared" si="95"/>
        <v>263.2809350968318</v>
      </c>
      <c r="F744" s="1">
        <v>0.32</v>
      </c>
      <c r="G744" s="31">
        <f t="shared" si="96"/>
        <v>933.64166813348334</v>
      </c>
      <c r="H744" s="31">
        <f t="shared" si="92"/>
        <v>670.36073303665148</v>
      </c>
      <c r="I744" s="34">
        <f t="shared" si="97"/>
        <v>702</v>
      </c>
    </row>
    <row r="745" spans="2:9" x14ac:dyDescent="0.4">
      <c r="B745">
        <v>703</v>
      </c>
      <c r="C745">
        <f t="shared" si="93"/>
        <v>71880</v>
      </c>
      <c r="D745" s="32">
        <f t="shared" si="94"/>
        <v>1.2951876726000001E-5</v>
      </c>
      <c r="E745" s="31">
        <f t="shared" si="95"/>
        <v>261.53418714711188</v>
      </c>
      <c r="F745" s="1">
        <v>0.32</v>
      </c>
      <c r="G745" s="31">
        <f t="shared" si="96"/>
        <v>935.08816773722515</v>
      </c>
      <c r="H745" s="31">
        <f t="shared" si="92"/>
        <v>673.55398059011327</v>
      </c>
      <c r="I745" s="34">
        <f t="shared" si="97"/>
        <v>703</v>
      </c>
    </row>
    <row r="746" spans="2:9" x14ac:dyDescent="0.4">
      <c r="B746">
        <v>704</v>
      </c>
      <c r="C746">
        <f t="shared" si="93"/>
        <v>71840</v>
      </c>
      <c r="D746" s="32">
        <f t="shared" si="94"/>
        <v>1.2960157824000001E-5</v>
      </c>
      <c r="E746" s="31">
        <f t="shared" si="95"/>
        <v>259.78773943091198</v>
      </c>
      <c r="F746" s="1">
        <v>0.32</v>
      </c>
      <c r="G746" s="31">
        <f t="shared" si="96"/>
        <v>936.53454830013754</v>
      </c>
      <c r="H746" s="31">
        <f t="shared" si="92"/>
        <v>676.74680886922556</v>
      </c>
      <c r="I746" s="34">
        <f t="shared" si="97"/>
        <v>704</v>
      </c>
    </row>
    <row r="747" spans="2:9" x14ac:dyDescent="0.4">
      <c r="B747">
        <v>705</v>
      </c>
      <c r="C747">
        <f t="shared" si="93"/>
        <v>71800</v>
      </c>
      <c r="D747" s="32">
        <f t="shared" si="94"/>
        <v>1.2968443350000003E-5</v>
      </c>
      <c r="E747" s="31">
        <f t="shared" si="95"/>
        <v>258.04162504500005</v>
      </c>
      <c r="F747" s="1">
        <v>0.32</v>
      </c>
      <c r="G747" s="31">
        <f t="shared" si="96"/>
        <v>937.98080776919141</v>
      </c>
      <c r="H747" s="31">
        <f t="shared" si="92"/>
        <v>679.93918272419137</v>
      </c>
      <c r="I747" s="34">
        <f t="shared" si="97"/>
        <v>705</v>
      </c>
    </row>
    <row r="748" spans="2:9" x14ac:dyDescent="0.4">
      <c r="B748">
        <v>706</v>
      </c>
      <c r="C748">
        <f t="shared" si="93"/>
        <v>71760</v>
      </c>
      <c r="D748" s="32">
        <f t="shared" si="94"/>
        <v>1.2976733304E-5</v>
      </c>
      <c r="E748" s="31">
        <f t="shared" si="95"/>
        <v>256.29587722419211</v>
      </c>
      <c r="F748" s="1">
        <v>0.32</v>
      </c>
      <c r="G748" s="31">
        <f t="shared" si="96"/>
        <v>939.42694408823161</v>
      </c>
      <c r="H748" s="31">
        <f t="shared" si="92"/>
        <v>683.13106686403944</v>
      </c>
      <c r="I748" s="34">
        <f t="shared" si="97"/>
        <v>706</v>
      </c>
    </row>
    <row r="749" spans="2:9" x14ac:dyDescent="0.4">
      <c r="B749">
        <v>707</v>
      </c>
      <c r="C749">
        <f t="shared" si="93"/>
        <v>71720</v>
      </c>
      <c r="D749" s="32">
        <f t="shared" si="94"/>
        <v>1.2985027685999999E-5</v>
      </c>
      <c r="E749" s="31">
        <f t="shared" si="95"/>
        <v>254.55052934135196</v>
      </c>
      <c r="F749" s="1">
        <v>0.32</v>
      </c>
      <c r="G749" s="31">
        <f t="shared" si="96"/>
        <v>940.87295519797806</v>
      </c>
      <c r="H749" s="31">
        <f t="shared" si="92"/>
        <v>686.32242585662607</v>
      </c>
      <c r="I749" s="34">
        <f t="shared" si="97"/>
        <v>707</v>
      </c>
    </row>
    <row r="750" spans="2:9" x14ac:dyDescent="0.4">
      <c r="B750">
        <v>708</v>
      </c>
      <c r="C750">
        <f t="shared" si="93"/>
        <v>71680</v>
      </c>
      <c r="D750" s="32">
        <f t="shared" si="94"/>
        <v>1.2993326495999999E-5</v>
      </c>
      <c r="E750" s="31">
        <f t="shared" si="95"/>
        <v>252.80561490739203</v>
      </c>
      <c r="F750" s="1">
        <v>0.32</v>
      </c>
      <c r="G750" s="31">
        <f t="shared" si="96"/>
        <v>942.31883903602443</v>
      </c>
      <c r="H750" s="31">
        <f t="shared" si="92"/>
        <v>689.51322412863237</v>
      </c>
      <c r="I750" s="34">
        <f t="shared" si="97"/>
        <v>708</v>
      </c>
    </row>
    <row r="751" spans="2:9" x14ac:dyDescent="0.4">
      <c r="B751">
        <v>709</v>
      </c>
      <c r="C751">
        <f t="shared" si="93"/>
        <v>71640</v>
      </c>
      <c r="D751" s="32">
        <f t="shared" si="94"/>
        <v>1.3001629734000001E-5</v>
      </c>
      <c r="E751" s="31">
        <f t="shared" si="95"/>
        <v>251.06116757127188</v>
      </c>
      <c r="F751" s="1">
        <v>0.32</v>
      </c>
      <c r="G751" s="31">
        <f t="shared" si="96"/>
        <v>943.76459353683924</v>
      </c>
      <c r="H751" s="31">
        <f t="shared" si="92"/>
        <v>692.70342596556736</v>
      </c>
      <c r="I751" s="34">
        <f t="shared" si="97"/>
        <v>709</v>
      </c>
    </row>
    <row r="752" spans="2:9" x14ac:dyDescent="0.4">
      <c r="B752">
        <v>710</v>
      </c>
      <c r="C752">
        <f t="shared" si="93"/>
        <v>71600</v>
      </c>
      <c r="D752" s="32">
        <f t="shared" si="94"/>
        <v>1.30099374E-5</v>
      </c>
      <c r="E752" s="31">
        <f t="shared" si="95"/>
        <v>249.31722111999989</v>
      </c>
      <c r="F752" s="1">
        <v>0.32</v>
      </c>
      <c r="G752" s="31">
        <f t="shared" si="96"/>
        <v>945.21021663176487</v>
      </c>
      <c r="H752" s="31">
        <f t="shared" ref="H752:H815" si="98">IF(G752&gt;E752,G752-E752,0)</f>
        <v>695.89299551176498</v>
      </c>
      <c r="I752" s="34">
        <f t="shared" si="97"/>
        <v>710</v>
      </c>
    </row>
    <row r="753" spans="2:9" x14ac:dyDescent="0.4">
      <c r="B753">
        <v>711</v>
      </c>
      <c r="C753">
        <f t="shared" si="93"/>
        <v>71560</v>
      </c>
      <c r="D753" s="32">
        <f t="shared" si="94"/>
        <v>1.3018249494E-5</v>
      </c>
      <c r="E753" s="31">
        <f t="shared" si="95"/>
        <v>247.57380947863197</v>
      </c>
      <c r="F753" s="1">
        <v>0.32</v>
      </c>
      <c r="G753" s="31">
        <f t="shared" si="96"/>
        <v>946.65570624901807</v>
      </c>
      <c r="H753" s="31">
        <f t="shared" si="98"/>
        <v>699.08189677038604</v>
      </c>
      <c r="I753" s="34">
        <f t="shared" si="97"/>
        <v>711</v>
      </c>
    </row>
    <row r="754" spans="2:9" x14ac:dyDescent="0.4">
      <c r="B754">
        <v>712</v>
      </c>
      <c r="C754">
        <f t="shared" si="93"/>
        <v>71520</v>
      </c>
      <c r="D754" s="32">
        <f t="shared" si="94"/>
        <v>1.3026566016E-5</v>
      </c>
      <c r="E754" s="31">
        <f t="shared" si="95"/>
        <v>245.83096671027229</v>
      </c>
      <c r="F754" s="1">
        <v>0.32</v>
      </c>
      <c r="G754" s="31">
        <f t="shared" si="96"/>
        <v>948.1010603136906</v>
      </c>
      <c r="H754" s="31">
        <f t="shared" si="98"/>
        <v>702.27009360341833</v>
      </c>
      <c r="I754" s="34">
        <f t="shared" si="97"/>
        <v>712</v>
      </c>
    </row>
    <row r="755" spans="2:9" x14ac:dyDescent="0.4">
      <c r="B755">
        <v>713</v>
      </c>
      <c r="C755">
        <f t="shared" si="93"/>
        <v>71480</v>
      </c>
      <c r="D755" s="32">
        <f t="shared" si="94"/>
        <v>1.3034886966000002E-5</v>
      </c>
      <c r="E755" s="31">
        <f t="shared" si="95"/>
        <v>244.08872701607226</v>
      </c>
      <c r="F755" s="1">
        <v>0.32</v>
      </c>
      <c r="G755" s="31">
        <f t="shared" si="96"/>
        <v>949.54627674774758</v>
      </c>
      <c r="H755" s="31">
        <f t="shared" si="98"/>
        <v>705.45754973167527</v>
      </c>
      <c r="I755" s="34">
        <f t="shared" si="97"/>
        <v>713</v>
      </c>
    </row>
    <row r="756" spans="2:9" x14ac:dyDescent="0.4">
      <c r="B756">
        <v>714</v>
      </c>
      <c r="C756">
        <f t="shared" si="93"/>
        <v>71440</v>
      </c>
      <c r="D756" s="32">
        <f t="shared" si="94"/>
        <v>1.3043212344000002E-5</v>
      </c>
      <c r="E756" s="31">
        <f t="shared" si="95"/>
        <v>242.34712473523234</v>
      </c>
      <c r="F756" s="1">
        <v>0.32</v>
      </c>
      <c r="G756" s="31">
        <f t="shared" si="96"/>
        <v>950.99135347002948</v>
      </c>
      <c r="H756" s="31">
        <f t="shared" si="98"/>
        <v>708.64422873479714</v>
      </c>
      <c r="I756" s="34">
        <f t="shared" si="97"/>
        <v>714</v>
      </c>
    </row>
    <row r="757" spans="2:9" x14ac:dyDescent="0.4">
      <c r="B757">
        <v>715</v>
      </c>
      <c r="C757">
        <f t="shared" si="93"/>
        <v>71400</v>
      </c>
      <c r="D757" s="32">
        <f t="shared" si="94"/>
        <v>1.3051542150000001E-5</v>
      </c>
      <c r="E757" s="31">
        <f t="shared" si="95"/>
        <v>240.60619434500026</v>
      </c>
      <c r="F757" s="1">
        <v>0.32</v>
      </c>
      <c r="G757" s="31">
        <f t="shared" si="96"/>
        <v>952.43628839625023</v>
      </c>
      <c r="H757" s="31">
        <f t="shared" si="98"/>
        <v>711.83009405124994</v>
      </c>
      <c r="I757" s="34">
        <f t="shared" si="97"/>
        <v>715</v>
      </c>
    </row>
    <row r="758" spans="2:9" x14ac:dyDescent="0.4">
      <c r="B758">
        <v>716</v>
      </c>
      <c r="C758">
        <f t="shared" si="93"/>
        <v>71360</v>
      </c>
      <c r="D758" s="32">
        <f t="shared" si="94"/>
        <v>1.3059876384000001E-5</v>
      </c>
      <c r="E758" s="31">
        <f t="shared" si="95"/>
        <v>238.86597046067189</v>
      </c>
      <c r="F758" s="1">
        <v>0.32</v>
      </c>
      <c r="G758" s="31">
        <f t="shared" si="96"/>
        <v>953.88107943899865</v>
      </c>
      <c r="H758" s="31">
        <f t="shared" si="98"/>
        <v>715.01510897832679</v>
      </c>
      <c r="I758" s="34">
        <f t="shared" si="97"/>
        <v>716</v>
      </c>
    </row>
    <row r="759" spans="2:9" x14ac:dyDescent="0.4">
      <c r="B759">
        <v>717</v>
      </c>
      <c r="C759">
        <f t="shared" si="93"/>
        <v>71320</v>
      </c>
      <c r="D759" s="32">
        <f t="shared" si="94"/>
        <v>1.3068215046E-5</v>
      </c>
      <c r="E759" s="31">
        <f t="shared" si="95"/>
        <v>237.12648783559226</v>
      </c>
      <c r="F759" s="1">
        <v>0.32</v>
      </c>
      <c r="G759" s="31">
        <f t="shared" si="96"/>
        <v>955.32572450773807</v>
      </c>
      <c r="H759" s="31">
        <f t="shared" si="98"/>
        <v>718.19923667214584</v>
      </c>
      <c r="I759" s="34">
        <f t="shared" si="97"/>
        <v>717</v>
      </c>
    </row>
    <row r="760" spans="2:9" x14ac:dyDescent="0.4">
      <c r="B760">
        <v>718</v>
      </c>
      <c r="C760">
        <f t="shared" si="93"/>
        <v>71280</v>
      </c>
      <c r="D760" s="32">
        <f t="shared" si="94"/>
        <v>1.3076558136000001E-5</v>
      </c>
      <c r="E760" s="31">
        <f t="shared" si="95"/>
        <v>235.3877813611517</v>
      </c>
      <c r="F760" s="1">
        <v>0.32</v>
      </c>
      <c r="G760" s="31">
        <f t="shared" si="96"/>
        <v>956.77022150880589</v>
      </c>
      <c r="H760" s="31">
        <f t="shared" si="98"/>
        <v>721.38244014765417</v>
      </c>
      <c r="I760" s="34">
        <f t="shared" si="97"/>
        <v>718</v>
      </c>
    </row>
    <row r="761" spans="2:9" x14ac:dyDescent="0.4">
      <c r="B761">
        <v>719</v>
      </c>
      <c r="C761">
        <f t="shared" si="93"/>
        <v>71240</v>
      </c>
      <c r="D761" s="32">
        <f t="shared" si="94"/>
        <v>1.3084905654000001E-5</v>
      </c>
      <c r="E761" s="31">
        <f t="shared" si="95"/>
        <v>233.64988606679154</v>
      </c>
      <c r="F761" s="1">
        <v>0.32</v>
      </c>
      <c r="G761" s="31">
        <f t="shared" si="96"/>
        <v>958.21456834541345</v>
      </c>
      <c r="H761" s="31">
        <f t="shared" si="98"/>
        <v>724.56468227862194</v>
      </c>
      <c r="I761" s="34">
        <f t="shared" si="97"/>
        <v>719</v>
      </c>
    </row>
    <row r="762" spans="2:9" x14ac:dyDescent="0.4">
      <c r="B762">
        <v>720</v>
      </c>
      <c r="C762">
        <f t="shared" si="93"/>
        <v>71200</v>
      </c>
      <c r="D762" s="32">
        <f t="shared" si="94"/>
        <v>1.3093257600000001E-5</v>
      </c>
      <c r="E762" s="31">
        <f t="shared" si="95"/>
        <v>231.91283711999986</v>
      </c>
      <c r="F762" s="1">
        <v>0.32</v>
      </c>
      <c r="G762" s="31">
        <f t="shared" si="96"/>
        <v>959.65876291764732</v>
      </c>
      <c r="H762" s="31">
        <f t="shared" si="98"/>
        <v>727.74592579764749</v>
      </c>
      <c r="I762" s="34">
        <f t="shared" si="97"/>
        <v>720</v>
      </c>
    </row>
    <row r="763" spans="2:9" x14ac:dyDescent="0.4">
      <c r="B763">
        <v>721</v>
      </c>
      <c r="C763">
        <f t="shared" si="93"/>
        <v>71160</v>
      </c>
      <c r="D763" s="32">
        <f t="shared" si="94"/>
        <v>1.3101613974E-5</v>
      </c>
      <c r="E763" s="31">
        <f t="shared" si="95"/>
        <v>230.17666982631206</v>
      </c>
      <c r="F763" s="1">
        <v>0.32</v>
      </c>
      <c r="G763" s="31">
        <f t="shared" si="96"/>
        <v>961.10280312246744</v>
      </c>
      <c r="H763" s="31">
        <f t="shared" si="98"/>
        <v>730.9261332961554</v>
      </c>
      <c r="I763" s="34">
        <f t="shared" si="97"/>
        <v>721</v>
      </c>
    </row>
    <row r="764" spans="2:9" x14ac:dyDescent="0.4">
      <c r="B764">
        <v>722</v>
      </c>
      <c r="C764">
        <f t="shared" si="93"/>
        <v>71120</v>
      </c>
      <c r="D764" s="32">
        <f t="shared" si="94"/>
        <v>1.3109974776000001E-5</v>
      </c>
      <c r="E764" s="31">
        <f t="shared" si="95"/>
        <v>228.44141962931249</v>
      </c>
      <c r="F764" s="1">
        <v>0.32</v>
      </c>
      <c r="G764" s="31">
        <f t="shared" si="96"/>
        <v>962.54668685370916</v>
      </c>
      <c r="H764" s="31">
        <f t="shared" si="98"/>
        <v>734.1052672243967</v>
      </c>
      <c r="I764" s="34">
        <f t="shared" si="97"/>
        <v>722</v>
      </c>
    </row>
    <row r="765" spans="2:9" x14ac:dyDescent="0.4">
      <c r="B765">
        <v>723</v>
      </c>
      <c r="C765">
        <f t="shared" si="93"/>
        <v>71080</v>
      </c>
      <c r="D765" s="32">
        <f t="shared" si="94"/>
        <v>1.3118340005999999E-5</v>
      </c>
      <c r="E765" s="31">
        <f t="shared" si="95"/>
        <v>226.70712211063193</v>
      </c>
      <c r="F765" s="1">
        <v>0.32</v>
      </c>
      <c r="G765" s="31">
        <f t="shared" si="96"/>
        <v>963.99041200208148</v>
      </c>
      <c r="H765" s="31">
        <f t="shared" si="98"/>
        <v>737.28328989144961</v>
      </c>
      <c r="I765" s="34">
        <f t="shared" si="97"/>
        <v>723</v>
      </c>
    </row>
    <row r="766" spans="2:9" x14ac:dyDescent="0.4">
      <c r="B766">
        <v>724</v>
      </c>
      <c r="C766">
        <f t="shared" si="93"/>
        <v>71040</v>
      </c>
      <c r="D766" s="32">
        <f t="shared" si="94"/>
        <v>1.3126709664E-5</v>
      </c>
      <c r="E766" s="31">
        <f t="shared" si="95"/>
        <v>224.97381298995208</v>
      </c>
      <c r="F766" s="1">
        <v>0.32</v>
      </c>
      <c r="G766" s="31">
        <f t="shared" si="96"/>
        <v>965.43397645516814</v>
      </c>
      <c r="H766" s="31">
        <f t="shared" si="98"/>
        <v>740.46016346521606</v>
      </c>
      <c r="I766" s="34">
        <f t="shared" si="97"/>
        <v>724</v>
      </c>
    </row>
    <row r="767" spans="2:9" x14ac:dyDescent="0.4">
      <c r="B767">
        <v>725</v>
      </c>
      <c r="C767">
        <f t="shared" ref="C767:C830" si="99">(-4*10^7*B767+1*10^11)*10^-6</f>
        <v>71000</v>
      </c>
      <c r="D767" s="32">
        <f t="shared" ref="D767:D830" si="100">(1.23*10^-6*B767^2+2.87*10^-3*B767+4.57)*1.8*10^-6</f>
        <v>1.3135083750000001E-5</v>
      </c>
      <c r="E767" s="31">
        <f t="shared" ref="E767:E830" si="101">(0.005752*B767^4-10.67*B767^3+5597*B767^2-1.79*10^6*B767+1.056*10^9)*10^-6</f>
        <v>223.241528125</v>
      </c>
      <c r="F767" s="1">
        <v>0.32</v>
      </c>
      <c r="G767" s="31">
        <f t="shared" ref="G767:G830" si="102">C767*D767*(B767-$B$62)/(1-F767)</f>
        <v>966.87737809742657</v>
      </c>
      <c r="H767" s="31">
        <f t="shared" si="98"/>
        <v>743.63584997242651</v>
      </c>
      <c r="I767" s="34">
        <f t="shared" ref="I767:I830" si="103">IF(H767&gt;0,B767)</f>
        <v>725</v>
      </c>
    </row>
    <row r="768" spans="2:9" x14ac:dyDescent="0.4">
      <c r="B768">
        <v>726</v>
      </c>
      <c r="C768">
        <f t="shared" si="99"/>
        <v>70960</v>
      </c>
      <c r="D768" s="32">
        <f t="shared" si="100"/>
        <v>1.3143462264000002E-5</v>
      </c>
      <c r="E768" s="31">
        <f t="shared" si="101"/>
        <v>221.51030351155185</v>
      </c>
      <c r="F768" s="1">
        <v>0.32</v>
      </c>
      <c r="G768" s="31">
        <f t="shared" si="102"/>
        <v>968.32061481018934</v>
      </c>
      <c r="H768" s="31">
        <f t="shared" si="98"/>
        <v>746.81031129863754</v>
      </c>
      <c r="I768" s="34">
        <f t="shared" si="103"/>
        <v>726</v>
      </c>
    </row>
    <row r="769" spans="2:9" x14ac:dyDescent="0.4">
      <c r="B769">
        <v>727</v>
      </c>
      <c r="C769">
        <f t="shared" si="99"/>
        <v>70920</v>
      </c>
      <c r="D769" s="32">
        <f t="shared" si="100"/>
        <v>1.3151845206E-5</v>
      </c>
      <c r="E769" s="31">
        <f t="shared" si="101"/>
        <v>219.78017528343199</v>
      </c>
      <c r="F769" s="1">
        <v>0.32</v>
      </c>
      <c r="G769" s="31">
        <f t="shared" si="102"/>
        <v>969.76368447166283</v>
      </c>
      <c r="H769" s="31">
        <f t="shared" si="98"/>
        <v>749.98350918823087</v>
      </c>
      <c r="I769" s="34">
        <f t="shared" si="103"/>
        <v>727</v>
      </c>
    </row>
    <row r="770" spans="2:9" x14ac:dyDescent="0.4">
      <c r="B770">
        <v>728</v>
      </c>
      <c r="C770">
        <f t="shared" si="99"/>
        <v>70880</v>
      </c>
      <c r="D770" s="32">
        <f t="shared" si="100"/>
        <v>1.3160232575999999E-5</v>
      </c>
      <c r="E770" s="31">
        <f t="shared" si="101"/>
        <v>218.05117971251201</v>
      </c>
      <c r="F770" s="1">
        <v>0.32</v>
      </c>
      <c r="G770" s="31">
        <f t="shared" si="102"/>
        <v>971.20658495692805</v>
      </c>
      <c r="H770" s="31">
        <f t="shared" si="98"/>
        <v>753.15540524441599</v>
      </c>
      <c r="I770" s="34">
        <f t="shared" si="103"/>
        <v>728</v>
      </c>
    </row>
    <row r="771" spans="2:9" x14ac:dyDescent="0.4">
      <c r="B771">
        <v>729</v>
      </c>
      <c r="C771">
        <f t="shared" si="99"/>
        <v>70840</v>
      </c>
      <c r="D771" s="32">
        <f t="shared" si="100"/>
        <v>1.3168624374E-5</v>
      </c>
      <c r="E771" s="31">
        <f t="shared" si="101"/>
        <v>216.32335320871161</v>
      </c>
      <c r="F771" s="1">
        <v>0.32</v>
      </c>
      <c r="G771" s="31">
        <f t="shared" si="102"/>
        <v>972.64931413794045</v>
      </c>
      <c r="H771" s="31">
        <f t="shared" si="98"/>
        <v>756.32596092922881</v>
      </c>
      <c r="I771" s="34">
        <f t="shared" si="103"/>
        <v>729</v>
      </c>
    </row>
    <row r="772" spans="2:9" x14ac:dyDescent="0.4">
      <c r="B772">
        <v>730</v>
      </c>
      <c r="C772">
        <f t="shared" si="99"/>
        <v>70800</v>
      </c>
      <c r="D772" s="32">
        <f t="shared" si="100"/>
        <v>1.31770206E-5</v>
      </c>
      <c r="E772" s="31">
        <f t="shared" si="101"/>
        <v>214.59673231999969</v>
      </c>
      <c r="F772" s="1">
        <v>0.32</v>
      </c>
      <c r="G772" s="31">
        <f t="shared" si="102"/>
        <v>974.09186988352963</v>
      </c>
      <c r="H772" s="31">
        <f t="shared" si="98"/>
        <v>759.49513756352997</v>
      </c>
      <c r="I772" s="34">
        <f t="shared" si="103"/>
        <v>730</v>
      </c>
    </row>
    <row r="773" spans="2:9" x14ac:dyDescent="0.4">
      <c r="B773">
        <v>731</v>
      </c>
      <c r="C773">
        <f t="shared" si="99"/>
        <v>70760</v>
      </c>
      <c r="D773" s="32">
        <f t="shared" si="100"/>
        <v>1.3185421254E-5</v>
      </c>
      <c r="E773" s="31">
        <f t="shared" si="101"/>
        <v>212.87135373239229</v>
      </c>
      <c r="F773" s="1">
        <v>0.32</v>
      </c>
      <c r="G773" s="31">
        <f t="shared" si="102"/>
        <v>975.53425005939926</v>
      </c>
      <c r="H773" s="31">
        <f t="shared" si="98"/>
        <v>762.66289632700693</v>
      </c>
      <c r="I773" s="34">
        <f t="shared" si="103"/>
        <v>731</v>
      </c>
    </row>
    <row r="774" spans="2:9" x14ac:dyDescent="0.4">
      <c r="B774">
        <v>732</v>
      </c>
      <c r="C774">
        <f t="shared" si="99"/>
        <v>70720</v>
      </c>
      <c r="D774" s="32">
        <f t="shared" si="100"/>
        <v>1.3193826336E-5</v>
      </c>
      <c r="E774" s="31">
        <f t="shared" si="101"/>
        <v>211.14725426995182</v>
      </c>
      <c r="F774" s="1">
        <v>0.32</v>
      </c>
      <c r="G774" s="31">
        <f t="shared" si="102"/>
        <v>976.97645252812811</v>
      </c>
      <c r="H774" s="31">
        <f t="shared" si="98"/>
        <v>765.82919825817635</v>
      </c>
      <c r="I774" s="34">
        <f t="shared" si="103"/>
        <v>732</v>
      </c>
    </row>
    <row r="775" spans="2:9" x14ac:dyDescent="0.4">
      <c r="B775">
        <v>733</v>
      </c>
      <c r="C775">
        <f t="shared" si="99"/>
        <v>70680</v>
      </c>
      <c r="D775" s="32">
        <f t="shared" si="100"/>
        <v>1.3202235846000002E-5</v>
      </c>
      <c r="E775" s="31">
        <f t="shared" si="101"/>
        <v>209.42447089479208</v>
      </c>
      <c r="F775" s="1">
        <v>0.32</v>
      </c>
      <c r="G775" s="31">
        <f t="shared" si="102"/>
        <v>978.41847514916878</v>
      </c>
      <c r="H775" s="31">
        <f t="shared" si="98"/>
        <v>768.9940042543767</v>
      </c>
      <c r="I775" s="34">
        <f t="shared" si="103"/>
        <v>733</v>
      </c>
    </row>
    <row r="776" spans="2:9" x14ac:dyDescent="0.4">
      <c r="B776">
        <v>734</v>
      </c>
      <c r="C776">
        <f t="shared" si="99"/>
        <v>70640</v>
      </c>
      <c r="D776" s="32">
        <f t="shared" si="100"/>
        <v>1.3210649784E-5</v>
      </c>
      <c r="E776" s="31">
        <f t="shared" si="101"/>
        <v>207.70304070707226</v>
      </c>
      <c r="F776" s="1">
        <v>0.32</v>
      </c>
      <c r="G776" s="31">
        <f t="shared" si="102"/>
        <v>979.86031577884819</v>
      </c>
      <c r="H776" s="31">
        <f t="shared" si="98"/>
        <v>772.15727507177598</v>
      </c>
      <c r="I776" s="34">
        <f t="shared" si="103"/>
        <v>734</v>
      </c>
    </row>
    <row r="777" spans="2:9" x14ac:dyDescent="0.4">
      <c r="B777">
        <v>735</v>
      </c>
      <c r="C777">
        <f t="shared" si="99"/>
        <v>70600</v>
      </c>
      <c r="D777" s="32">
        <f t="shared" si="100"/>
        <v>1.3219068150000002E-5</v>
      </c>
      <c r="E777" s="31">
        <f t="shared" si="101"/>
        <v>205.98300094499967</v>
      </c>
      <c r="F777" s="1">
        <v>0.32</v>
      </c>
      <c r="G777" s="31">
        <f t="shared" si="102"/>
        <v>981.30197227036774</v>
      </c>
      <c r="H777" s="31">
        <f t="shared" si="98"/>
        <v>775.31897132536801</v>
      </c>
      <c r="I777" s="34">
        <f t="shared" si="103"/>
        <v>735</v>
      </c>
    </row>
    <row r="778" spans="2:9" x14ac:dyDescent="0.4">
      <c r="B778">
        <v>736</v>
      </c>
      <c r="C778">
        <f t="shared" si="99"/>
        <v>70560</v>
      </c>
      <c r="D778" s="32">
        <f t="shared" si="100"/>
        <v>1.3227490943999999E-5</v>
      </c>
      <c r="E778" s="31">
        <f t="shared" si="101"/>
        <v>204.26438898483181</v>
      </c>
      <c r="F778" s="1">
        <v>0.32</v>
      </c>
      <c r="G778" s="31">
        <f t="shared" si="102"/>
        <v>982.74344247380327</v>
      </c>
      <c r="H778" s="31">
        <f t="shared" si="98"/>
        <v>778.47905348897143</v>
      </c>
      <c r="I778" s="34">
        <f t="shared" si="103"/>
        <v>736</v>
      </c>
    </row>
    <row r="779" spans="2:9" x14ac:dyDescent="0.4">
      <c r="B779">
        <v>737</v>
      </c>
      <c r="C779">
        <f t="shared" si="99"/>
        <v>70520</v>
      </c>
      <c r="D779" s="32">
        <f t="shared" si="100"/>
        <v>1.3235918166E-5</v>
      </c>
      <c r="E779" s="31">
        <f t="shared" si="101"/>
        <v>202.54724234087229</v>
      </c>
      <c r="F779" s="1">
        <v>0.32</v>
      </c>
      <c r="G779" s="31">
        <f t="shared" si="102"/>
        <v>984.18472423610524</v>
      </c>
      <c r="H779" s="31">
        <f t="shared" si="98"/>
        <v>781.6374818952329</v>
      </c>
      <c r="I779" s="34">
        <f t="shared" si="103"/>
        <v>737</v>
      </c>
    </row>
    <row r="780" spans="2:9" x14ac:dyDescent="0.4">
      <c r="B780">
        <v>738</v>
      </c>
      <c r="C780">
        <f t="shared" si="99"/>
        <v>70480</v>
      </c>
      <c r="D780" s="32">
        <f t="shared" si="100"/>
        <v>1.3244349816000002E-5</v>
      </c>
      <c r="E780" s="31">
        <f t="shared" si="101"/>
        <v>200.83159866547203</v>
      </c>
      <c r="F780" s="1">
        <v>0.32</v>
      </c>
      <c r="G780" s="31">
        <f t="shared" si="102"/>
        <v>985.62581540109761</v>
      </c>
      <c r="H780" s="31">
        <f t="shared" si="98"/>
        <v>784.79421673562558</v>
      </c>
      <c r="I780" s="34">
        <f t="shared" si="103"/>
        <v>738</v>
      </c>
    </row>
    <row r="781" spans="2:9" x14ac:dyDescent="0.4">
      <c r="B781">
        <v>739</v>
      </c>
      <c r="C781">
        <f t="shared" si="99"/>
        <v>70440</v>
      </c>
      <c r="D781" s="32">
        <f t="shared" si="100"/>
        <v>1.3252785893999999E-5</v>
      </c>
      <c r="E781" s="31">
        <f t="shared" si="101"/>
        <v>199.11749574903249</v>
      </c>
      <c r="F781" s="1">
        <v>0.32</v>
      </c>
      <c r="G781" s="31">
        <f t="shared" si="102"/>
        <v>987.0667138094791</v>
      </c>
      <c r="H781" s="31">
        <f t="shared" si="98"/>
        <v>787.94921806044658</v>
      </c>
      <c r="I781" s="34">
        <f t="shared" si="103"/>
        <v>739</v>
      </c>
    </row>
    <row r="782" spans="2:9" x14ac:dyDescent="0.4">
      <c r="B782">
        <v>740</v>
      </c>
      <c r="C782">
        <f t="shared" si="99"/>
        <v>70400</v>
      </c>
      <c r="D782" s="32">
        <f t="shared" si="100"/>
        <v>1.3261226399999999E-5</v>
      </c>
      <c r="E782" s="31">
        <f t="shared" si="101"/>
        <v>197.40497151999998</v>
      </c>
      <c r="F782" s="1">
        <v>0.32</v>
      </c>
      <c r="G782" s="31">
        <f t="shared" si="102"/>
        <v>988.5074172988235</v>
      </c>
      <c r="H782" s="31">
        <f t="shared" si="98"/>
        <v>791.10244577882349</v>
      </c>
      <c r="I782" s="34">
        <f t="shared" si="103"/>
        <v>740</v>
      </c>
    </row>
    <row r="783" spans="2:9" x14ac:dyDescent="0.4">
      <c r="B783">
        <v>741</v>
      </c>
      <c r="C783">
        <f t="shared" si="99"/>
        <v>70360</v>
      </c>
      <c r="D783" s="32">
        <f t="shared" si="100"/>
        <v>1.3269671334000001E-5</v>
      </c>
      <c r="E783" s="31">
        <f t="shared" si="101"/>
        <v>195.69406404487228</v>
      </c>
      <c r="F783" s="1">
        <v>0.32</v>
      </c>
      <c r="G783" s="31">
        <f t="shared" si="102"/>
        <v>989.94792370357811</v>
      </c>
      <c r="H783" s="31">
        <f t="shared" si="98"/>
        <v>794.25385965870578</v>
      </c>
      <c r="I783" s="34">
        <f t="shared" si="103"/>
        <v>741</v>
      </c>
    </row>
    <row r="784" spans="2:9" x14ac:dyDescent="0.4">
      <c r="B784">
        <v>742</v>
      </c>
      <c r="C784">
        <f t="shared" si="99"/>
        <v>70320</v>
      </c>
      <c r="D784" s="32">
        <f t="shared" si="100"/>
        <v>1.3278120696000002E-5</v>
      </c>
      <c r="E784" s="31">
        <f t="shared" si="101"/>
        <v>193.98481152819204</v>
      </c>
      <c r="F784" s="1">
        <v>0.32</v>
      </c>
      <c r="G784" s="31">
        <f t="shared" si="102"/>
        <v>991.38823085506465</v>
      </c>
      <c r="H784" s="31">
        <f t="shared" si="98"/>
        <v>797.40341932687261</v>
      </c>
      <c r="I784" s="34">
        <f t="shared" si="103"/>
        <v>742</v>
      </c>
    </row>
    <row r="785" spans="2:9" x14ac:dyDescent="0.4">
      <c r="B785">
        <v>743</v>
      </c>
      <c r="C785">
        <f t="shared" si="99"/>
        <v>70280</v>
      </c>
      <c r="D785" s="32">
        <f t="shared" si="100"/>
        <v>1.3286574486000002E-5</v>
      </c>
      <c r="E785" s="31">
        <f t="shared" si="101"/>
        <v>192.27725231255243</v>
      </c>
      <c r="F785" s="1">
        <v>0.32</v>
      </c>
      <c r="G785" s="31">
        <f t="shared" si="102"/>
        <v>992.82833658147933</v>
      </c>
      <c r="H785" s="31">
        <f t="shared" si="98"/>
        <v>800.55108426892684</v>
      </c>
      <c r="I785" s="34">
        <f t="shared" si="103"/>
        <v>743</v>
      </c>
    </row>
    <row r="786" spans="2:9" x14ac:dyDescent="0.4">
      <c r="B786">
        <v>744</v>
      </c>
      <c r="C786">
        <f t="shared" si="99"/>
        <v>70240</v>
      </c>
      <c r="D786" s="32">
        <f t="shared" si="100"/>
        <v>1.3295032704000001E-5</v>
      </c>
      <c r="E786" s="31">
        <f t="shared" si="101"/>
        <v>190.5714248785925</v>
      </c>
      <c r="F786" s="1">
        <v>0.32</v>
      </c>
      <c r="G786" s="31">
        <f t="shared" si="102"/>
        <v>994.26823870789292</v>
      </c>
      <c r="H786" s="31">
        <f t="shared" si="98"/>
        <v>803.69681382930048</v>
      </c>
      <c r="I786" s="34">
        <f t="shared" si="103"/>
        <v>744</v>
      </c>
    </row>
    <row r="787" spans="2:9" x14ac:dyDescent="0.4">
      <c r="B787">
        <v>745</v>
      </c>
      <c r="C787">
        <f t="shared" si="99"/>
        <v>70200</v>
      </c>
      <c r="D787" s="32">
        <f t="shared" si="100"/>
        <v>1.3303495349999999E-5</v>
      </c>
      <c r="E787" s="31">
        <f t="shared" si="101"/>
        <v>188.86736784500025</v>
      </c>
      <c r="F787" s="1">
        <v>0.32</v>
      </c>
      <c r="G787" s="31">
        <f t="shared" si="102"/>
        <v>995.70793505624999</v>
      </c>
      <c r="H787" s="31">
        <f t="shared" si="98"/>
        <v>806.84056721124978</v>
      </c>
      <c r="I787" s="34">
        <f t="shared" si="103"/>
        <v>745</v>
      </c>
    </row>
    <row r="788" spans="2:9" x14ac:dyDescent="0.4">
      <c r="B788">
        <v>746</v>
      </c>
      <c r="C788">
        <f t="shared" si="99"/>
        <v>70160</v>
      </c>
      <c r="D788" s="32">
        <f t="shared" si="100"/>
        <v>1.3311962424000002E-5</v>
      </c>
      <c r="E788" s="31">
        <f t="shared" si="101"/>
        <v>187.16511996851204</v>
      </c>
      <c r="F788" s="1">
        <v>0.32</v>
      </c>
      <c r="G788" s="31">
        <f t="shared" si="102"/>
        <v>997.14742344537069</v>
      </c>
      <c r="H788" s="31">
        <f t="shared" si="98"/>
        <v>809.98230347685865</v>
      </c>
      <c r="I788" s="34">
        <f t="shared" si="103"/>
        <v>746</v>
      </c>
    </row>
    <row r="789" spans="2:9" x14ac:dyDescent="0.4">
      <c r="B789">
        <v>747</v>
      </c>
      <c r="C789">
        <f t="shared" si="99"/>
        <v>70120</v>
      </c>
      <c r="D789" s="32">
        <f t="shared" si="100"/>
        <v>1.3320433926000002E-5</v>
      </c>
      <c r="E789" s="31">
        <f t="shared" si="101"/>
        <v>185.4647201439123</v>
      </c>
      <c r="F789" s="1">
        <v>0.32</v>
      </c>
      <c r="G789" s="31">
        <f t="shared" si="102"/>
        <v>998.58670169094762</v>
      </c>
      <c r="H789" s="31">
        <f t="shared" si="98"/>
        <v>813.12198154703538</v>
      </c>
      <c r="I789" s="34">
        <f t="shared" si="103"/>
        <v>747</v>
      </c>
    </row>
    <row r="790" spans="2:9" x14ac:dyDescent="0.4">
      <c r="B790">
        <v>748</v>
      </c>
      <c r="C790">
        <f t="shared" si="99"/>
        <v>70080</v>
      </c>
      <c r="D790" s="32">
        <f t="shared" si="100"/>
        <v>1.3328909856000001E-5</v>
      </c>
      <c r="E790" s="31">
        <f t="shared" si="101"/>
        <v>183.76620740403175</v>
      </c>
      <c r="F790" s="1">
        <v>0.32</v>
      </c>
      <c r="G790" s="31">
        <f t="shared" si="102"/>
        <v>1000.0257676055493</v>
      </c>
      <c r="H790" s="31">
        <f t="shared" si="98"/>
        <v>816.2595602015175</v>
      </c>
      <c r="I790" s="34">
        <f t="shared" si="103"/>
        <v>748</v>
      </c>
    </row>
    <row r="791" spans="2:9" x14ac:dyDescent="0.4">
      <c r="B791">
        <v>749</v>
      </c>
      <c r="C791">
        <f t="shared" si="99"/>
        <v>70040</v>
      </c>
      <c r="D791" s="32">
        <f t="shared" si="100"/>
        <v>1.3337390214000001E-5</v>
      </c>
      <c r="E791" s="31">
        <f t="shared" si="101"/>
        <v>182.06962091975211</v>
      </c>
      <c r="F791" s="1">
        <v>0.32</v>
      </c>
      <c r="G791" s="31">
        <f t="shared" si="102"/>
        <v>1001.4646189986182</v>
      </c>
      <c r="H791" s="31">
        <f t="shared" si="98"/>
        <v>819.39499807886614</v>
      </c>
      <c r="I791" s="34">
        <f t="shared" si="103"/>
        <v>749</v>
      </c>
    </row>
    <row r="792" spans="2:9" x14ac:dyDescent="0.4">
      <c r="B792">
        <v>750</v>
      </c>
      <c r="C792">
        <f t="shared" si="99"/>
        <v>70000</v>
      </c>
      <c r="D792" s="32">
        <f t="shared" si="100"/>
        <v>1.3345875E-5</v>
      </c>
      <c r="E792" s="31">
        <f t="shared" si="101"/>
        <v>180.375</v>
      </c>
      <c r="F792" s="1">
        <v>0.32</v>
      </c>
      <c r="G792" s="31">
        <f t="shared" si="102"/>
        <v>1002.9032536764707</v>
      </c>
      <c r="H792" s="31">
        <f t="shared" si="98"/>
        <v>822.52825367647074</v>
      </c>
      <c r="I792" s="34">
        <f t="shared" si="103"/>
        <v>750</v>
      </c>
    </row>
    <row r="793" spans="2:9" x14ac:dyDescent="0.4">
      <c r="B793">
        <v>751</v>
      </c>
      <c r="C793">
        <f t="shared" si="99"/>
        <v>69960</v>
      </c>
      <c r="D793" s="32">
        <f t="shared" si="100"/>
        <v>1.3354364214E-5</v>
      </c>
      <c r="E793" s="31">
        <f t="shared" si="101"/>
        <v>178.68238409175206</v>
      </c>
      <c r="F793" s="1">
        <v>0.32</v>
      </c>
      <c r="G793" s="31">
        <f t="shared" si="102"/>
        <v>1004.3416694422981</v>
      </c>
      <c r="H793" s="31">
        <f t="shared" si="98"/>
        <v>825.65928535054604</v>
      </c>
      <c r="I793" s="34">
        <f t="shared" si="103"/>
        <v>751</v>
      </c>
    </row>
    <row r="794" spans="2:9" x14ac:dyDescent="0.4">
      <c r="B794">
        <v>752</v>
      </c>
      <c r="C794">
        <f t="shared" si="99"/>
        <v>69920</v>
      </c>
      <c r="D794" s="32">
        <f t="shared" si="100"/>
        <v>1.3362857855999998E-5</v>
      </c>
      <c r="E794" s="31">
        <f t="shared" si="101"/>
        <v>176.99181278003215</v>
      </c>
      <c r="F794" s="1">
        <v>0.32</v>
      </c>
      <c r="G794" s="31">
        <f t="shared" si="102"/>
        <v>1005.7798640961656</v>
      </c>
      <c r="H794" s="31">
        <f t="shared" si="98"/>
        <v>828.78805131613353</v>
      </c>
      <c r="I794" s="34">
        <f t="shared" si="103"/>
        <v>752</v>
      </c>
    </row>
    <row r="795" spans="2:9" x14ac:dyDescent="0.4">
      <c r="B795">
        <v>753</v>
      </c>
      <c r="C795">
        <f t="shared" si="99"/>
        <v>69880</v>
      </c>
      <c r="D795" s="32">
        <f t="shared" si="100"/>
        <v>1.3371355925999998E-5</v>
      </c>
      <c r="E795" s="31">
        <f t="shared" si="101"/>
        <v>175.30332578791189</v>
      </c>
      <c r="F795" s="1">
        <v>0.32</v>
      </c>
      <c r="G795" s="31">
        <f t="shared" si="102"/>
        <v>1007.2178354350133</v>
      </c>
      <c r="H795" s="31">
        <f t="shared" si="98"/>
        <v>831.91450964710134</v>
      </c>
      <c r="I795" s="34">
        <f t="shared" si="103"/>
        <v>753</v>
      </c>
    </row>
    <row r="796" spans="2:9" x14ac:dyDescent="0.4">
      <c r="B796">
        <v>754</v>
      </c>
      <c r="C796">
        <f t="shared" si="99"/>
        <v>69840</v>
      </c>
      <c r="D796" s="32">
        <f t="shared" si="100"/>
        <v>1.3379858424E-5</v>
      </c>
      <c r="E796" s="31">
        <f t="shared" si="101"/>
        <v>173.61696297651196</v>
      </c>
      <c r="F796" s="1">
        <v>0.32</v>
      </c>
      <c r="G796" s="31">
        <f t="shared" si="102"/>
        <v>1008.6555812526552</v>
      </c>
      <c r="H796" s="31">
        <f t="shared" si="98"/>
        <v>835.03861827614332</v>
      </c>
      <c r="I796" s="34">
        <f t="shared" si="103"/>
        <v>754</v>
      </c>
    </row>
    <row r="797" spans="2:9" x14ac:dyDescent="0.4">
      <c r="B797">
        <v>755</v>
      </c>
      <c r="C797">
        <f t="shared" si="99"/>
        <v>69800</v>
      </c>
      <c r="D797" s="32">
        <f t="shared" si="100"/>
        <v>1.338836535E-5</v>
      </c>
      <c r="E797" s="31">
        <f t="shared" si="101"/>
        <v>171.93276434500027</v>
      </c>
      <c r="F797" s="1">
        <v>0.32</v>
      </c>
      <c r="G797" s="31">
        <f t="shared" si="102"/>
        <v>1010.0930993397797</v>
      </c>
      <c r="H797" s="31">
        <f t="shared" si="98"/>
        <v>838.16033499477942</v>
      </c>
      <c r="I797" s="34">
        <f t="shared" si="103"/>
        <v>755</v>
      </c>
    </row>
    <row r="798" spans="2:9" x14ac:dyDescent="0.4">
      <c r="B798">
        <v>756</v>
      </c>
      <c r="C798">
        <f t="shared" si="99"/>
        <v>69760</v>
      </c>
      <c r="D798" s="32">
        <f t="shared" si="100"/>
        <v>1.3396876704000001E-5</v>
      </c>
      <c r="E798" s="31">
        <f t="shared" si="101"/>
        <v>170.25077003059195</v>
      </c>
      <c r="F798" s="1">
        <v>0.32</v>
      </c>
      <c r="G798" s="31">
        <f t="shared" si="102"/>
        <v>1011.5303874839493</v>
      </c>
      <c r="H798" s="31">
        <f t="shared" si="98"/>
        <v>841.27961745335733</v>
      </c>
      <c r="I798" s="34">
        <f t="shared" si="103"/>
        <v>756</v>
      </c>
    </row>
    <row r="799" spans="2:9" x14ac:dyDescent="0.4">
      <c r="B799">
        <v>757</v>
      </c>
      <c r="C799">
        <f t="shared" si="99"/>
        <v>69720</v>
      </c>
      <c r="D799" s="32">
        <f t="shared" si="100"/>
        <v>1.3405392485999999E-5</v>
      </c>
      <c r="E799" s="31">
        <f t="shared" si="101"/>
        <v>168.57102030855179</v>
      </c>
      <c r="F799" s="1">
        <v>0.32</v>
      </c>
      <c r="G799" s="31">
        <f t="shared" si="102"/>
        <v>1012.9674434696016</v>
      </c>
      <c r="H799" s="31">
        <f t="shared" si="98"/>
        <v>844.39642316104982</v>
      </c>
      <c r="I799" s="34">
        <f t="shared" si="103"/>
        <v>757</v>
      </c>
    </row>
    <row r="800" spans="2:9" x14ac:dyDescent="0.4">
      <c r="B800">
        <v>758</v>
      </c>
      <c r="C800">
        <f t="shared" si="99"/>
        <v>69680</v>
      </c>
      <c r="D800" s="32">
        <f t="shared" si="100"/>
        <v>1.3413912696E-5</v>
      </c>
      <c r="E800" s="31">
        <f t="shared" si="101"/>
        <v>166.89355559219217</v>
      </c>
      <c r="F800" s="1">
        <v>0.32</v>
      </c>
      <c r="G800" s="31">
        <f t="shared" si="102"/>
        <v>1014.4042650780482</v>
      </c>
      <c r="H800" s="31">
        <f t="shared" si="98"/>
        <v>847.51070948585607</v>
      </c>
      <c r="I800" s="34">
        <f t="shared" si="103"/>
        <v>758</v>
      </c>
    </row>
    <row r="801" spans="2:9" x14ac:dyDescent="0.4">
      <c r="B801">
        <v>759</v>
      </c>
      <c r="C801">
        <f t="shared" si="99"/>
        <v>69640</v>
      </c>
      <c r="D801" s="32">
        <f t="shared" si="100"/>
        <v>1.3422437334000001E-5</v>
      </c>
      <c r="E801" s="31">
        <f t="shared" si="101"/>
        <v>165.21841643287181</v>
      </c>
      <c r="F801" s="1">
        <v>0.32</v>
      </c>
      <c r="G801" s="31">
        <f t="shared" si="102"/>
        <v>1015.8408500874747</v>
      </c>
      <c r="H801" s="31">
        <f t="shared" si="98"/>
        <v>850.6224336546029</v>
      </c>
      <c r="I801" s="34">
        <f t="shared" si="103"/>
        <v>759</v>
      </c>
    </row>
    <row r="802" spans="2:9" x14ac:dyDescent="0.4">
      <c r="B802">
        <v>760</v>
      </c>
      <c r="C802">
        <f t="shared" si="99"/>
        <v>69600</v>
      </c>
      <c r="D802" s="32">
        <f t="shared" si="100"/>
        <v>1.3430966400000001E-5</v>
      </c>
      <c r="E802" s="31">
        <f t="shared" si="101"/>
        <v>163.54564351999997</v>
      </c>
      <c r="F802" s="1">
        <v>0.32</v>
      </c>
      <c r="G802" s="31">
        <f t="shared" si="102"/>
        <v>1017.2771962729414</v>
      </c>
      <c r="H802" s="31">
        <f t="shared" si="98"/>
        <v>853.73155275294141</v>
      </c>
      <c r="I802" s="34">
        <f t="shared" si="103"/>
        <v>760</v>
      </c>
    </row>
    <row r="803" spans="2:9" x14ac:dyDescent="0.4">
      <c r="B803">
        <v>761</v>
      </c>
      <c r="C803">
        <f t="shared" si="99"/>
        <v>69560</v>
      </c>
      <c r="D803" s="32">
        <f t="shared" si="100"/>
        <v>1.3439499894E-5</v>
      </c>
      <c r="E803" s="31">
        <f t="shared" si="101"/>
        <v>161.87527768103266</v>
      </c>
      <c r="F803" s="1">
        <v>0.32</v>
      </c>
      <c r="G803" s="31">
        <f t="shared" si="102"/>
        <v>1018.7133014063829</v>
      </c>
      <c r="H803" s="31">
        <f t="shared" si="98"/>
        <v>856.83802372535024</v>
      </c>
      <c r="I803" s="34">
        <f t="shared" si="103"/>
        <v>761</v>
      </c>
    </row>
    <row r="804" spans="2:9" x14ac:dyDescent="0.4">
      <c r="B804">
        <v>762</v>
      </c>
      <c r="C804">
        <f t="shared" si="99"/>
        <v>69520</v>
      </c>
      <c r="D804" s="32">
        <f t="shared" si="100"/>
        <v>1.3448037816E-5</v>
      </c>
      <c r="E804" s="31">
        <f t="shared" si="101"/>
        <v>160.20735988147163</v>
      </c>
      <c r="F804" s="1">
        <v>0.32</v>
      </c>
      <c r="G804" s="31">
        <f t="shared" si="102"/>
        <v>1020.1491632566081</v>
      </c>
      <c r="H804" s="31">
        <f t="shared" si="98"/>
        <v>859.94180337513649</v>
      </c>
      <c r="I804" s="34">
        <f t="shared" si="103"/>
        <v>762</v>
      </c>
    </row>
    <row r="805" spans="2:9" x14ac:dyDescent="0.4">
      <c r="B805">
        <v>763</v>
      </c>
      <c r="C805">
        <f t="shared" si="99"/>
        <v>69480</v>
      </c>
      <c r="D805" s="32">
        <f t="shared" si="100"/>
        <v>1.3456580166E-5</v>
      </c>
      <c r="E805" s="31">
        <f t="shared" si="101"/>
        <v>158.54193122487257</v>
      </c>
      <c r="F805" s="1">
        <v>0.32</v>
      </c>
      <c r="G805" s="31">
        <f t="shared" si="102"/>
        <v>1021.5847795893004</v>
      </c>
      <c r="H805" s="31">
        <f t="shared" si="98"/>
        <v>863.04284836442787</v>
      </c>
      <c r="I805" s="34">
        <f t="shared" si="103"/>
        <v>763</v>
      </c>
    </row>
    <row r="806" spans="2:9" x14ac:dyDescent="0.4">
      <c r="B806">
        <v>764</v>
      </c>
      <c r="C806">
        <f t="shared" si="99"/>
        <v>69440</v>
      </c>
      <c r="D806" s="32">
        <f t="shared" si="100"/>
        <v>1.3465126944E-5</v>
      </c>
      <c r="E806" s="31">
        <f t="shared" si="101"/>
        <v>156.8790329528322</v>
      </c>
      <c r="F806" s="1">
        <v>0.32</v>
      </c>
      <c r="G806" s="31">
        <f t="shared" si="102"/>
        <v>1023.0201481670176</v>
      </c>
      <c r="H806" s="31">
        <f t="shared" si="98"/>
        <v>866.14111521418545</v>
      </c>
      <c r="I806" s="34">
        <f t="shared" si="103"/>
        <v>764</v>
      </c>
    </row>
    <row r="807" spans="2:9" x14ac:dyDescent="0.4">
      <c r="B807">
        <v>765</v>
      </c>
      <c r="C807">
        <f t="shared" si="99"/>
        <v>69400</v>
      </c>
      <c r="D807" s="32">
        <f t="shared" si="100"/>
        <v>1.347367815E-5</v>
      </c>
      <c r="E807" s="31">
        <f t="shared" si="101"/>
        <v>155.21870644500015</v>
      </c>
      <c r="F807" s="1">
        <v>0.32</v>
      </c>
      <c r="G807" s="31">
        <f t="shared" si="102"/>
        <v>1024.4552667491912</v>
      </c>
      <c r="H807" s="31">
        <f t="shared" si="98"/>
        <v>869.23656030419102</v>
      </c>
      <c r="I807" s="34">
        <f t="shared" si="103"/>
        <v>765</v>
      </c>
    </row>
    <row r="808" spans="2:9" x14ac:dyDescent="0.4">
      <c r="B808">
        <v>766</v>
      </c>
      <c r="C808">
        <f t="shared" si="99"/>
        <v>69360</v>
      </c>
      <c r="D808" s="32">
        <f t="shared" si="100"/>
        <v>1.3482233784000001E-5</v>
      </c>
      <c r="E808" s="31">
        <f t="shared" si="101"/>
        <v>153.56099321907234</v>
      </c>
      <c r="F808" s="1">
        <v>0.32</v>
      </c>
      <c r="G808" s="31">
        <f t="shared" si="102"/>
        <v>1025.8901330921283</v>
      </c>
      <c r="H808" s="31">
        <f t="shared" si="98"/>
        <v>872.32913987305596</v>
      </c>
      <c r="I808" s="34">
        <f t="shared" si="103"/>
        <v>766</v>
      </c>
    </row>
    <row r="809" spans="2:9" x14ac:dyDescent="0.4">
      <c r="B809">
        <v>767</v>
      </c>
      <c r="C809">
        <f t="shared" si="99"/>
        <v>69320</v>
      </c>
      <c r="D809" s="32">
        <f t="shared" si="100"/>
        <v>1.3490793846E-5</v>
      </c>
      <c r="E809" s="31">
        <f t="shared" si="101"/>
        <v>151.90593493079186</v>
      </c>
      <c r="F809" s="1">
        <v>0.32</v>
      </c>
      <c r="G809" s="31">
        <f t="shared" si="102"/>
        <v>1027.3247449490086</v>
      </c>
      <c r="H809" s="31">
        <f t="shared" si="98"/>
        <v>875.41881001821673</v>
      </c>
      <c r="I809" s="34">
        <f t="shared" si="103"/>
        <v>767</v>
      </c>
    </row>
    <row r="810" spans="2:9" x14ac:dyDescent="0.4">
      <c r="B810">
        <v>768</v>
      </c>
      <c r="C810">
        <f t="shared" si="99"/>
        <v>69280</v>
      </c>
      <c r="D810" s="32">
        <f t="shared" si="100"/>
        <v>1.3499358336E-5</v>
      </c>
      <c r="E810" s="31">
        <f t="shared" si="101"/>
        <v>150.25357337395238</v>
      </c>
      <c r="F810" s="1">
        <v>0.32</v>
      </c>
      <c r="G810" s="31">
        <f t="shared" si="102"/>
        <v>1028.7591000698881</v>
      </c>
      <c r="H810" s="31">
        <f t="shared" si="98"/>
        <v>878.50552669593571</v>
      </c>
      <c r="I810" s="34">
        <f t="shared" si="103"/>
        <v>768</v>
      </c>
    </row>
    <row r="811" spans="2:9" x14ac:dyDescent="0.4">
      <c r="B811">
        <v>769</v>
      </c>
      <c r="C811">
        <f t="shared" si="99"/>
        <v>69240</v>
      </c>
      <c r="D811" s="32">
        <f t="shared" si="100"/>
        <v>1.3507927253999999E-5</v>
      </c>
      <c r="E811" s="31">
        <f t="shared" si="101"/>
        <v>148.60395048039246</v>
      </c>
      <c r="F811" s="1">
        <v>0.32</v>
      </c>
      <c r="G811" s="31">
        <f t="shared" si="102"/>
        <v>1030.1931962016956</v>
      </c>
      <c r="H811" s="31">
        <f t="shared" si="98"/>
        <v>881.5892457213032</v>
      </c>
      <c r="I811" s="34">
        <f t="shared" si="103"/>
        <v>769</v>
      </c>
    </row>
    <row r="812" spans="2:9" x14ac:dyDescent="0.4">
      <c r="B812">
        <v>770</v>
      </c>
      <c r="C812">
        <f t="shared" si="99"/>
        <v>69200</v>
      </c>
      <c r="D812" s="32">
        <f t="shared" si="100"/>
        <v>1.35165006E-5</v>
      </c>
      <c r="E812" s="31">
        <f t="shared" si="101"/>
        <v>146.95710832000017</v>
      </c>
      <c r="F812" s="1">
        <v>0.32</v>
      </c>
      <c r="G812" s="31">
        <f t="shared" si="102"/>
        <v>1031.6270310882355</v>
      </c>
      <c r="H812" s="31">
        <f t="shared" si="98"/>
        <v>884.66992276823532</v>
      </c>
      <c r="I812" s="34">
        <f t="shared" si="103"/>
        <v>770</v>
      </c>
    </row>
    <row r="813" spans="2:9" x14ac:dyDescent="0.4">
      <c r="B813">
        <v>771</v>
      </c>
      <c r="C813">
        <f t="shared" si="99"/>
        <v>69160</v>
      </c>
      <c r="D813" s="32">
        <f t="shared" si="100"/>
        <v>1.3525078374E-5</v>
      </c>
      <c r="E813" s="31">
        <f t="shared" si="101"/>
        <v>145.31308910071181</v>
      </c>
      <c r="F813" s="1">
        <v>0.32</v>
      </c>
      <c r="G813" s="31">
        <f t="shared" si="102"/>
        <v>1033.0606024701851</v>
      </c>
      <c r="H813" s="31">
        <f t="shared" si="98"/>
        <v>887.74751336947338</v>
      </c>
      <c r="I813" s="34">
        <f t="shared" si="103"/>
        <v>771</v>
      </c>
    </row>
    <row r="814" spans="2:9" x14ac:dyDescent="0.4">
      <c r="B814">
        <v>772</v>
      </c>
      <c r="C814">
        <f t="shared" si="99"/>
        <v>69120</v>
      </c>
      <c r="D814" s="32">
        <f t="shared" si="100"/>
        <v>1.3533660576E-5</v>
      </c>
      <c r="E814" s="31">
        <f t="shared" si="101"/>
        <v>143.67193516851233</v>
      </c>
      <c r="F814" s="1">
        <v>0.32</v>
      </c>
      <c r="G814" s="31">
        <f t="shared" si="102"/>
        <v>1034.4939080850975</v>
      </c>
      <c r="H814" s="31">
        <f t="shared" si="98"/>
        <v>890.82197291658508</v>
      </c>
      <c r="I814" s="34">
        <f t="shared" si="103"/>
        <v>772</v>
      </c>
    </row>
    <row r="815" spans="2:9" x14ac:dyDescent="0.4">
      <c r="B815">
        <v>773</v>
      </c>
      <c r="C815">
        <f t="shared" si="99"/>
        <v>69080</v>
      </c>
      <c r="D815" s="32">
        <f t="shared" si="100"/>
        <v>1.3542247206000001E-5</v>
      </c>
      <c r="E815" s="31">
        <f t="shared" si="101"/>
        <v>142.03368900743197</v>
      </c>
      <c r="F815" s="1">
        <v>0.32</v>
      </c>
      <c r="G815" s="31">
        <f t="shared" si="102"/>
        <v>1035.9269456673992</v>
      </c>
      <c r="H815" s="31">
        <f t="shared" si="98"/>
        <v>893.89325665996716</v>
      </c>
      <c r="I815" s="34">
        <f t="shared" si="103"/>
        <v>773</v>
      </c>
    </row>
    <row r="816" spans="2:9" x14ac:dyDescent="0.4">
      <c r="B816">
        <v>774</v>
      </c>
      <c r="C816">
        <f t="shared" si="99"/>
        <v>69040</v>
      </c>
      <c r="D816" s="32">
        <f t="shared" si="100"/>
        <v>1.3550838264E-5</v>
      </c>
      <c r="E816" s="31">
        <f t="shared" si="101"/>
        <v>140.39839323955201</v>
      </c>
      <c r="F816" s="1">
        <v>0.32</v>
      </c>
      <c r="G816" s="31">
        <f t="shared" si="102"/>
        <v>1037.3597129483915</v>
      </c>
      <c r="H816" s="31">
        <f t="shared" ref="H816:H879" si="104">IF(G816&gt;E816,G816-E816,0)</f>
        <v>896.96131970883948</v>
      </c>
      <c r="I816" s="34">
        <f t="shared" si="103"/>
        <v>774</v>
      </c>
    </row>
    <row r="817" spans="2:9" x14ac:dyDescent="0.4">
      <c r="B817">
        <v>775</v>
      </c>
      <c r="C817">
        <f t="shared" si="99"/>
        <v>69000</v>
      </c>
      <c r="D817" s="32">
        <f t="shared" si="100"/>
        <v>1.355943375E-5</v>
      </c>
      <c r="E817" s="31">
        <f t="shared" si="101"/>
        <v>138.766090625</v>
      </c>
      <c r="F817" s="1">
        <v>0.32</v>
      </c>
      <c r="G817" s="31">
        <f t="shared" si="102"/>
        <v>1038.79220765625</v>
      </c>
      <c r="H817" s="31">
        <f t="shared" si="104"/>
        <v>900.0261170312499</v>
      </c>
      <c r="I817" s="34">
        <f t="shared" si="103"/>
        <v>775</v>
      </c>
    </row>
    <row r="818" spans="2:9" x14ac:dyDescent="0.4">
      <c r="B818">
        <v>776</v>
      </c>
      <c r="C818">
        <f t="shared" si="99"/>
        <v>68960</v>
      </c>
      <c r="D818" s="32">
        <f t="shared" si="100"/>
        <v>1.3568033664000001E-5</v>
      </c>
      <c r="E818" s="31">
        <f t="shared" si="101"/>
        <v>137.13682406195164</v>
      </c>
      <c r="F818" s="1">
        <v>0.32</v>
      </c>
      <c r="G818" s="31">
        <f t="shared" si="102"/>
        <v>1040.2244275160247</v>
      </c>
      <c r="H818" s="31">
        <f t="shared" si="104"/>
        <v>903.08760345407302</v>
      </c>
      <c r="I818" s="34">
        <f t="shared" si="103"/>
        <v>776</v>
      </c>
    </row>
    <row r="819" spans="2:9" x14ac:dyDescent="0.4">
      <c r="B819">
        <v>777</v>
      </c>
      <c r="C819">
        <f t="shared" si="99"/>
        <v>68920</v>
      </c>
      <c r="D819" s="32">
        <f t="shared" si="100"/>
        <v>1.3576638005999999E-5</v>
      </c>
      <c r="E819" s="31">
        <f t="shared" si="101"/>
        <v>135.51063658663273</v>
      </c>
      <c r="F819" s="1">
        <v>0.32</v>
      </c>
      <c r="G819" s="31">
        <f t="shared" si="102"/>
        <v>1041.6563702496392</v>
      </c>
      <c r="H819" s="31">
        <f t="shared" si="104"/>
        <v>906.14573366300647</v>
      </c>
      <c r="I819" s="34">
        <f t="shared" si="103"/>
        <v>777</v>
      </c>
    </row>
    <row r="820" spans="2:9" x14ac:dyDescent="0.4">
      <c r="B820">
        <v>778</v>
      </c>
      <c r="C820">
        <f t="shared" si="99"/>
        <v>68880</v>
      </c>
      <c r="D820" s="32">
        <f t="shared" si="100"/>
        <v>1.3585246775999999E-5</v>
      </c>
      <c r="E820" s="31">
        <f t="shared" si="101"/>
        <v>133.887571373312</v>
      </c>
      <c r="F820" s="1">
        <v>0.32</v>
      </c>
      <c r="G820" s="31">
        <f t="shared" si="102"/>
        <v>1043.0880335758927</v>
      </c>
      <c r="H820" s="31">
        <f t="shared" si="104"/>
        <v>909.20046220258075</v>
      </c>
      <c r="I820" s="34">
        <f t="shared" si="103"/>
        <v>778</v>
      </c>
    </row>
    <row r="821" spans="2:9" x14ac:dyDescent="0.4">
      <c r="B821">
        <v>779</v>
      </c>
      <c r="C821">
        <f t="shared" si="99"/>
        <v>68840</v>
      </c>
      <c r="D821" s="32">
        <f t="shared" si="100"/>
        <v>1.3593859973999999E-5</v>
      </c>
      <c r="E821" s="31">
        <f t="shared" si="101"/>
        <v>132.26767173431205</v>
      </c>
      <c r="F821" s="1">
        <v>0.32</v>
      </c>
      <c r="G821" s="31">
        <f t="shared" si="102"/>
        <v>1044.519415210458</v>
      </c>
      <c r="H821" s="31">
        <f t="shared" si="104"/>
        <v>912.25174347614598</v>
      </c>
      <c r="I821" s="34">
        <f t="shared" si="103"/>
        <v>779</v>
      </c>
    </row>
    <row r="822" spans="2:9" x14ac:dyDescent="0.4">
      <c r="B822">
        <v>780</v>
      </c>
      <c r="C822">
        <f t="shared" si="99"/>
        <v>68800</v>
      </c>
      <c r="D822" s="32">
        <f t="shared" si="100"/>
        <v>1.3602477599999999E-5</v>
      </c>
      <c r="E822" s="31">
        <f t="shared" si="101"/>
        <v>130.65098111999987</v>
      </c>
      <c r="F822" s="1">
        <v>0.32</v>
      </c>
      <c r="G822" s="31">
        <f t="shared" si="102"/>
        <v>1045.9505128658825</v>
      </c>
      <c r="H822" s="31">
        <f t="shared" si="104"/>
        <v>915.29953174588263</v>
      </c>
      <c r="I822" s="34">
        <f t="shared" si="103"/>
        <v>780</v>
      </c>
    </row>
    <row r="823" spans="2:9" x14ac:dyDescent="0.4">
      <c r="B823">
        <v>781</v>
      </c>
      <c r="C823">
        <f t="shared" si="99"/>
        <v>68760</v>
      </c>
      <c r="D823" s="32">
        <f t="shared" si="100"/>
        <v>1.3611099654E-5</v>
      </c>
      <c r="E823" s="31">
        <f t="shared" si="101"/>
        <v>129.03754311879158</v>
      </c>
      <c r="F823" s="1">
        <v>0.32</v>
      </c>
      <c r="G823" s="31">
        <f t="shared" si="102"/>
        <v>1047.3813242515873</v>
      </c>
      <c r="H823" s="31">
        <f t="shared" si="104"/>
        <v>918.34378113279581</v>
      </c>
      <c r="I823" s="34">
        <f t="shared" si="103"/>
        <v>781</v>
      </c>
    </row>
    <row r="824" spans="2:9" x14ac:dyDescent="0.4">
      <c r="B824">
        <v>782</v>
      </c>
      <c r="C824">
        <f t="shared" si="99"/>
        <v>68720</v>
      </c>
      <c r="D824" s="32">
        <f t="shared" si="100"/>
        <v>1.3619726136E-5</v>
      </c>
      <c r="E824" s="31">
        <f t="shared" si="101"/>
        <v>127.4274014571514</v>
      </c>
      <c r="F824" s="1">
        <v>0.32</v>
      </c>
      <c r="G824" s="31">
        <f t="shared" si="102"/>
        <v>1048.8118470738693</v>
      </c>
      <c r="H824" s="31">
        <f t="shared" si="104"/>
        <v>921.38444561671793</v>
      </c>
      <c r="I824" s="34">
        <f t="shared" si="103"/>
        <v>782</v>
      </c>
    </row>
    <row r="825" spans="2:9" x14ac:dyDescent="0.4">
      <c r="B825">
        <v>783</v>
      </c>
      <c r="C825">
        <f t="shared" si="99"/>
        <v>68680</v>
      </c>
      <c r="D825" s="32">
        <f t="shared" si="100"/>
        <v>1.3628357045999998E-5</v>
      </c>
      <c r="E825" s="31">
        <f t="shared" si="101"/>
        <v>125.8205999995923</v>
      </c>
      <c r="F825" s="1">
        <v>0.32</v>
      </c>
      <c r="G825" s="31">
        <f t="shared" si="102"/>
        <v>1050.2420790358979</v>
      </c>
      <c r="H825" s="31">
        <f t="shared" si="104"/>
        <v>924.42147903630553</v>
      </c>
      <c r="I825" s="34">
        <f t="shared" si="103"/>
        <v>783</v>
      </c>
    </row>
    <row r="826" spans="2:9" x14ac:dyDescent="0.4">
      <c r="B826">
        <v>784</v>
      </c>
      <c r="C826">
        <f t="shared" si="99"/>
        <v>68640</v>
      </c>
      <c r="D826" s="32">
        <f t="shared" si="100"/>
        <v>1.3636992384E-5</v>
      </c>
      <c r="E826" s="31">
        <f t="shared" si="101"/>
        <v>124.21718274867153</v>
      </c>
      <c r="F826" s="1">
        <v>0.32</v>
      </c>
      <c r="G826" s="31">
        <f t="shared" si="102"/>
        <v>1051.6720178377186</v>
      </c>
      <c r="H826" s="31">
        <f t="shared" si="104"/>
        <v>927.45483508904704</v>
      </c>
      <c r="I826" s="34">
        <f t="shared" si="103"/>
        <v>784</v>
      </c>
    </row>
    <row r="827" spans="2:9" x14ac:dyDescent="0.4">
      <c r="B827">
        <v>785</v>
      </c>
      <c r="C827">
        <f t="shared" si="99"/>
        <v>68600</v>
      </c>
      <c r="D827" s="32">
        <f t="shared" si="100"/>
        <v>1.364563215E-5</v>
      </c>
      <c r="E827" s="31">
        <f t="shared" si="101"/>
        <v>122.61719384500026</v>
      </c>
      <c r="F827" s="1">
        <v>0.32</v>
      </c>
      <c r="G827" s="31">
        <f t="shared" si="102"/>
        <v>1053.1016611762502</v>
      </c>
      <c r="H827" s="31">
        <f t="shared" si="104"/>
        <v>930.48446733125002</v>
      </c>
      <c r="I827" s="34">
        <f t="shared" si="103"/>
        <v>785</v>
      </c>
    </row>
    <row r="828" spans="2:9" x14ac:dyDescent="0.4">
      <c r="B828">
        <v>786</v>
      </c>
      <c r="C828">
        <f t="shared" si="99"/>
        <v>68560</v>
      </c>
      <c r="D828" s="32">
        <f t="shared" si="100"/>
        <v>1.3654276343999999E-5</v>
      </c>
      <c r="E828" s="31">
        <f t="shared" si="101"/>
        <v>121.02067756723261</v>
      </c>
      <c r="F828" s="1">
        <v>0.32</v>
      </c>
      <c r="G828" s="31">
        <f t="shared" si="102"/>
        <v>1054.5310067452856</v>
      </c>
      <c r="H828" s="31">
        <f t="shared" si="104"/>
        <v>933.51032917805298</v>
      </c>
      <c r="I828" s="34">
        <f t="shared" si="103"/>
        <v>786</v>
      </c>
    </row>
    <row r="829" spans="2:9" x14ac:dyDescent="0.4">
      <c r="B829">
        <v>787</v>
      </c>
      <c r="C829">
        <f t="shared" si="99"/>
        <v>68520</v>
      </c>
      <c r="D829" s="32">
        <f t="shared" si="100"/>
        <v>1.3662924966000002E-5</v>
      </c>
      <c r="E829" s="31">
        <f t="shared" si="101"/>
        <v>119.42767833207178</v>
      </c>
      <c r="F829" s="1">
        <v>0.32</v>
      </c>
      <c r="G829" s="31">
        <f t="shared" si="102"/>
        <v>1055.9600522354935</v>
      </c>
      <c r="H829" s="31">
        <f t="shared" si="104"/>
        <v>936.53237390342179</v>
      </c>
      <c r="I829" s="34">
        <f t="shared" si="103"/>
        <v>787</v>
      </c>
    </row>
    <row r="830" spans="2:9" x14ac:dyDescent="0.4">
      <c r="B830">
        <v>788</v>
      </c>
      <c r="C830">
        <f t="shared" si="99"/>
        <v>68480</v>
      </c>
      <c r="D830" s="32">
        <f t="shared" si="100"/>
        <v>1.3671578016000001E-5</v>
      </c>
      <c r="E830" s="31">
        <f t="shared" si="101"/>
        <v>117.83824069427251</v>
      </c>
      <c r="F830" s="1">
        <v>0.32</v>
      </c>
      <c r="G830" s="31">
        <f t="shared" si="102"/>
        <v>1057.3887953344151</v>
      </c>
      <c r="H830" s="31">
        <f t="shared" si="104"/>
        <v>939.55055464014265</v>
      </c>
      <c r="I830" s="34">
        <f t="shared" si="103"/>
        <v>788</v>
      </c>
    </row>
    <row r="831" spans="2:9" x14ac:dyDescent="0.4">
      <c r="B831">
        <v>789</v>
      </c>
      <c r="C831">
        <f t="shared" ref="C831:C894" si="105">(-4*10^7*B831+1*10^11)*10^-6</f>
        <v>68440</v>
      </c>
      <c r="D831" s="32">
        <f t="shared" ref="D831:D894" si="106">(1.23*10^-6*B831^2+2.87*10^-3*B831+4.57)*1.8*10^-6</f>
        <v>1.3680235494E-5</v>
      </c>
      <c r="E831" s="31">
        <f t="shared" ref="E831:E894" si="107">(0.005752*B831^4-10.67*B831^3+5597*B831^2-1.79*10^6*B831+1.056*10^9)*10^-6</f>
        <v>116.25240934663248</v>
      </c>
      <c r="F831" s="1">
        <v>0.32</v>
      </c>
      <c r="G831" s="31">
        <f t="shared" ref="G831:G894" si="108">C831*D831*(B831-$B$62)/(1-F831)</f>
        <v>1058.8172337264675</v>
      </c>
      <c r="H831" s="31">
        <f t="shared" si="104"/>
        <v>942.56482437983504</v>
      </c>
      <c r="I831" s="34">
        <f t="shared" ref="I831:I894" si="109">IF(H831&gt;0,B831)</f>
        <v>789</v>
      </c>
    </row>
    <row r="832" spans="2:9" x14ac:dyDescent="0.4">
      <c r="B832">
        <v>790</v>
      </c>
      <c r="C832">
        <f t="shared" si="105"/>
        <v>68400</v>
      </c>
      <c r="D832" s="32">
        <f t="shared" si="106"/>
        <v>1.3688897400000002E-5</v>
      </c>
      <c r="E832" s="31">
        <f t="shared" si="107"/>
        <v>114.67022911999987</v>
      </c>
      <c r="F832" s="1">
        <v>0.32</v>
      </c>
      <c r="G832" s="31">
        <f t="shared" si="108"/>
        <v>1060.2453650929413</v>
      </c>
      <c r="H832" s="31">
        <f t="shared" si="104"/>
        <v>945.57513597294133</v>
      </c>
      <c r="I832" s="34">
        <f t="shared" si="109"/>
        <v>790</v>
      </c>
    </row>
    <row r="833" spans="2:9" x14ac:dyDescent="0.4">
      <c r="B833">
        <v>791</v>
      </c>
      <c r="C833">
        <f t="shared" si="105"/>
        <v>68360</v>
      </c>
      <c r="D833" s="32">
        <f t="shared" si="106"/>
        <v>1.3697563734E-5</v>
      </c>
      <c r="E833" s="31">
        <f t="shared" si="107"/>
        <v>113.09174498327255</v>
      </c>
      <c r="F833" s="1">
        <v>0.32</v>
      </c>
      <c r="G833" s="31">
        <f t="shared" si="108"/>
        <v>1061.6731871120016</v>
      </c>
      <c r="H833" s="31">
        <f t="shared" si="104"/>
        <v>948.58144212872912</v>
      </c>
      <c r="I833" s="34">
        <f t="shared" si="109"/>
        <v>791</v>
      </c>
    </row>
    <row r="834" spans="2:9" x14ac:dyDescent="0.4">
      <c r="B834">
        <v>792</v>
      </c>
      <c r="C834">
        <f t="shared" si="105"/>
        <v>68320</v>
      </c>
      <c r="D834" s="32">
        <f t="shared" si="106"/>
        <v>1.3706234495999999E-5</v>
      </c>
      <c r="E834" s="31">
        <f t="shared" si="107"/>
        <v>111.51700204339218</v>
      </c>
      <c r="F834" s="1">
        <v>0.32</v>
      </c>
      <c r="G834" s="31">
        <f t="shared" si="108"/>
        <v>1063.1006974586878</v>
      </c>
      <c r="H834" s="31">
        <f t="shared" si="104"/>
        <v>951.58369541529567</v>
      </c>
      <c r="I834" s="34">
        <f t="shared" si="109"/>
        <v>792</v>
      </c>
    </row>
    <row r="835" spans="2:9" x14ac:dyDescent="0.4">
      <c r="B835">
        <v>793</v>
      </c>
      <c r="C835">
        <f t="shared" si="105"/>
        <v>68280</v>
      </c>
      <c r="D835" s="32">
        <f t="shared" si="106"/>
        <v>1.3714909686000001E-5</v>
      </c>
      <c r="E835" s="31">
        <f t="shared" si="107"/>
        <v>109.94604554535245</v>
      </c>
      <c r="F835" s="1">
        <v>0.32</v>
      </c>
      <c r="G835" s="31">
        <f t="shared" si="108"/>
        <v>1064.5278938049146</v>
      </c>
      <c r="H835" s="31">
        <f t="shared" si="104"/>
        <v>954.58184825956209</v>
      </c>
      <c r="I835" s="34">
        <f t="shared" si="109"/>
        <v>793</v>
      </c>
    </row>
    <row r="836" spans="2:9" x14ac:dyDescent="0.4">
      <c r="B836">
        <v>794</v>
      </c>
      <c r="C836">
        <f t="shared" si="105"/>
        <v>68240</v>
      </c>
      <c r="D836" s="32">
        <f t="shared" si="106"/>
        <v>1.3723589304E-5</v>
      </c>
      <c r="E836" s="31">
        <f t="shared" si="107"/>
        <v>108.37892087219238</v>
      </c>
      <c r="F836" s="1">
        <v>0.32</v>
      </c>
      <c r="G836" s="31">
        <f t="shared" si="108"/>
        <v>1065.9547738194692</v>
      </c>
      <c r="H836" s="31">
        <f t="shared" si="104"/>
        <v>957.57585294727687</v>
      </c>
      <c r="I836" s="34">
        <f t="shared" si="109"/>
        <v>794</v>
      </c>
    </row>
    <row r="837" spans="2:9" x14ac:dyDescent="0.4">
      <c r="B837">
        <v>795</v>
      </c>
      <c r="C837">
        <f t="shared" si="105"/>
        <v>68200</v>
      </c>
      <c r="D837" s="32">
        <f t="shared" si="106"/>
        <v>1.3732273349999999E-5</v>
      </c>
      <c r="E837" s="31">
        <f t="shared" si="107"/>
        <v>106.81567354500007</v>
      </c>
      <c r="F837" s="1">
        <v>0.32</v>
      </c>
      <c r="G837" s="31">
        <f t="shared" si="108"/>
        <v>1067.3813351680149</v>
      </c>
      <c r="H837" s="31">
        <f t="shared" si="104"/>
        <v>960.56566162301476</v>
      </c>
      <c r="I837" s="34">
        <f t="shared" si="109"/>
        <v>795</v>
      </c>
    </row>
    <row r="838" spans="2:9" x14ac:dyDescent="0.4">
      <c r="B838">
        <v>796</v>
      </c>
      <c r="C838">
        <f t="shared" si="105"/>
        <v>68160</v>
      </c>
      <c r="D838" s="32">
        <f t="shared" si="106"/>
        <v>1.3740961823999998E-5</v>
      </c>
      <c r="E838" s="31">
        <f t="shared" si="107"/>
        <v>105.25634922291231</v>
      </c>
      <c r="F838" s="1">
        <v>0.32</v>
      </c>
      <c r="G838" s="31">
        <f t="shared" si="108"/>
        <v>1068.8075755130878</v>
      </c>
      <c r="H838" s="31">
        <f t="shared" si="104"/>
        <v>963.55122629017558</v>
      </c>
      <c r="I838" s="34">
        <f t="shared" si="109"/>
        <v>796</v>
      </c>
    </row>
    <row r="839" spans="2:9" x14ac:dyDescent="0.4">
      <c r="B839">
        <v>797</v>
      </c>
      <c r="C839">
        <f t="shared" si="105"/>
        <v>68120</v>
      </c>
      <c r="D839" s="32">
        <f t="shared" si="106"/>
        <v>1.3749654726000002E-5</v>
      </c>
      <c r="E839" s="31">
        <f t="shared" si="107"/>
        <v>103.70099370311212</v>
      </c>
      <c r="F839" s="1">
        <v>0.32</v>
      </c>
      <c r="G839" s="31">
        <f t="shared" si="108"/>
        <v>1070.2334925141006</v>
      </c>
      <c r="H839" s="31">
        <f t="shared" si="104"/>
        <v>966.5324988109885</v>
      </c>
      <c r="I839" s="34">
        <f t="shared" si="109"/>
        <v>797</v>
      </c>
    </row>
    <row r="840" spans="2:9" x14ac:dyDescent="0.4">
      <c r="B840">
        <v>798</v>
      </c>
      <c r="C840">
        <f t="shared" si="105"/>
        <v>68080</v>
      </c>
      <c r="D840" s="32">
        <f t="shared" si="106"/>
        <v>1.3758352055999998E-5</v>
      </c>
      <c r="E840" s="31">
        <f t="shared" si="107"/>
        <v>102.14965292083167</v>
      </c>
      <c r="F840" s="1">
        <v>0.32</v>
      </c>
      <c r="G840" s="31">
        <f t="shared" si="108"/>
        <v>1071.6590838273373</v>
      </c>
      <c r="H840" s="31">
        <f t="shared" si="104"/>
        <v>969.50943090650571</v>
      </c>
      <c r="I840" s="34">
        <f t="shared" si="109"/>
        <v>798</v>
      </c>
    </row>
    <row r="841" spans="2:9" x14ac:dyDescent="0.4">
      <c r="B841">
        <v>799</v>
      </c>
      <c r="C841">
        <f t="shared" si="105"/>
        <v>68040</v>
      </c>
      <c r="D841" s="32">
        <f t="shared" si="106"/>
        <v>1.3767053813999999E-5</v>
      </c>
      <c r="E841" s="31">
        <f t="shared" si="107"/>
        <v>100.60237294935226</v>
      </c>
      <c r="F841" s="1">
        <v>0.32</v>
      </c>
      <c r="G841" s="31">
        <f t="shared" si="108"/>
        <v>1073.0843471059593</v>
      </c>
      <c r="H841" s="31">
        <f t="shared" si="104"/>
        <v>972.48197415660707</v>
      </c>
      <c r="I841" s="34">
        <f t="shared" si="109"/>
        <v>799</v>
      </c>
    </row>
    <row r="842" spans="2:9" x14ac:dyDescent="0.4">
      <c r="B842">
        <v>800</v>
      </c>
      <c r="C842">
        <f t="shared" si="105"/>
        <v>68000</v>
      </c>
      <c r="D842" s="32">
        <f t="shared" si="106"/>
        <v>1.377576E-5</v>
      </c>
      <c r="E842" s="31">
        <f t="shared" si="107"/>
        <v>99.05919999999999</v>
      </c>
      <c r="F842" s="1">
        <v>0.32</v>
      </c>
      <c r="G842" s="31">
        <f t="shared" si="108"/>
        <v>1074.50928</v>
      </c>
      <c r="H842" s="31">
        <f t="shared" si="104"/>
        <v>975.45007999999996</v>
      </c>
      <c r="I842" s="34">
        <f t="shared" si="109"/>
        <v>800</v>
      </c>
    </row>
    <row r="843" spans="2:9" x14ac:dyDescent="0.4">
      <c r="B843">
        <v>801</v>
      </c>
      <c r="C843">
        <f t="shared" si="105"/>
        <v>67960</v>
      </c>
      <c r="D843" s="32">
        <f t="shared" si="106"/>
        <v>1.3784470613999999E-5</v>
      </c>
      <c r="E843" s="31">
        <f t="shared" si="107"/>
        <v>97.520180422152038</v>
      </c>
      <c r="F843" s="1">
        <v>0.32</v>
      </c>
      <c r="G843" s="31">
        <f t="shared" si="108"/>
        <v>1075.9338801563686</v>
      </c>
      <c r="H843" s="31">
        <f t="shared" si="104"/>
        <v>978.41369973421649</v>
      </c>
      <c r="I843" s="34">
        <f t="shared" si="109"/>
        <v>801</v>
      </c>
    </row>
    <row r="844" spans="2:9" x14ac:dyDescent="0.4">
      <c r="B844">
        <v>802</v>
      </c>
      <c r="C844">
        <f t="shared" si="105"/>
        <v>67920</v>
      </c>
      <c r="D844" s="32">
        <f t="shared" si="106"/>
        <v>1.3793185656E-5</v>
      </c>
      <c r="E844" s="31">
        <f t="shared" si="107"/>
        <v>95.985360703232288</v>
      </c>
      <c r="F844" s="1">
        <v>0.32</v>
      </c>
      <c r="G844" s="31">
        <f t="shared" si="108"/>
        <v>1077.358145218848</v>
      </c>
      <c r="H844" s="31">
        <f t="shared" si="104"/>
        <v>981.37278451561565</v>
      </c>
      <c r="I844" s="34">
        <f t="shared" si="109"/>
        <v>802</v>
      </c>
    </row>
    <row r="845" spans="2:9" x14ac:dyDescent="0.4">
      <c r="B845">
        <v>803</v>
      </c>
      <c r="C845">
        <f t="shared" si="105"/>
        <v>67880</v>
      </c>
      <c r="D845" s="32">
        <f t="shared" si="106"/>
        <v>1.3801905126000001E-5</v>
      </c>
      <c r="E845" s="31">
        <f t="shared" si="107"/>
        <v>94.454787468711842</v>
      </c>
      <c r="F845" s="1">
        <v>0.32</v>
      </c>
      <c r="G845" s="31">
        <f t="shared" si="108"/>
        <v>1078.7820728280958</v>
      </c>
      <c r="H845" s="31">
        <f t="shared" si="104"/>
        <v>984.32728535938395</v>
      </c>
      <c r="I845" s="34">
        <f t="shared" si="109"/>
        <v>803</v>
      </c>
    </row>
    <row r="846" spans="2:9" x14ac:dyDescent="0.4">
      <c r="B846">
        <v>804</v>
      </c>
      <c r="C846">
        <f t="shared" si="105"/>
        <v>67840</v>
      </c>
      <c r="D846" s="32">
        <f t="shared" si="106"/>
        <v>1.3810629024000001E-5</v>
      </c>
      <c r="E846" s="31">
        <f t="shared" si="107"/>
        <v>92.928507482111925</v>
      </c>
      <c r="F846" s="1">
        <v>0.32</v>
      </c>
      <c r="G846" s="31">
        <f t="shared" si="108"/>
        <v>1080.2056606216436</v>
      </c>
      <c r="H846" s="31">
        <f t="shared" si="104"/>
        <v>987.27715313953161</v>
      </c>
      <c r="I846" s="34">
        <f t="shared" si="109"/>
        <v>804</v>
      </c>
    </row>
    <row r="847" spans="2:9" x14ac:dyDescent="0.4">
      <c r="B847">
        <v>805</v>
      </c>
      <c r="C847">
        <f t="shared" si="105"/>
        <v>67800</v>
      </c>
      <c r="D847" s="32">
        <f t="shared" si="106"/>
        <v>1.381935735E-5</v>
      </c>
      <c r="E847" s="31">
        <f t="shared" si="107"/>
        <v>91.406567644999981</v>
      </c>
      <c r="F847" s="1">
        <v>0.32</v>
      </c>
      <c r="G847" s="31">
        <f t="shared" si="108"/>
        <v>1081.6289062338972</v>
      </c>
      <c r="H847" s="31">
        <f t="shared" si="104"/>
        <v>990.22233858889717</v>
      </c>
      <c r="I847" s="34">
        <f t="shared" si="109"/>
        <v>805</v>
      </c>
    </row>
    <row r="848" spans="2:9" x14ac:dyDescent="0.4">
      <c r="B848">
        <v>806</v>
      </c>
      <c r="C848">
        <f t="shared" si="105"/>
        <v>67760</v>
      </c>
      <c r="D848" s="32">
        <f t="shared" si="106"/>
        <v>1.3828090104000001E-5</v>
      </c>
      <c r="E848" s="31">
        <f t="shared" si="107"/>
        <v>89.889014996991634</v>
      </c>
      <c r="F848" s="1">
        <v>0.32</v>
      </c>
      <c r="G848" s="31">
        <f t="shared" si="108"/>
        <v>1083.0518072961377</v>
      </c>
      <c r="H848" s="31">
        <f t="shared" si="104"/>
        <v>993.16279229914608</v>
      </c>
      <c r="I848" s="34">
        <f t="shared" si="109"/>
        <v>806</v>
      </c>
    </row>
    <row r="849" spans="2:9" x14ac:dyDescent="0.4">
      <c r="B849">
        <v>807</v>
      </c>
      <c r="C849">
        <f t="shared" si="105"/>
        <v>67720</v>
      </c>
      <c r="D849" s="32">
        <f t="shared" si="106"/>
        <v>1.3836827286E-5</v>
      </c>
      <c r="E849" s="31">
        <f t="shared" si="107"/>
        <v>88.375896715751651</v>
      </c>
      <c r="F849" s="1">
        <v>0.32</v>
      </c>
      <c r="G849" s="31">
        <f t="shared" si="108"/>
        <v>1084.4743614365193</v>
      </c>
      <c r="H849" s="31">
        <f t="shared" si="104"/>
        <v>996.09846472076765</v>
      </c>
      <c r="I849" s="34">
        <f t="shared" si="109"/>
        <v>807</v>
      </c>
    </row>
    <row r="850" spans="2:9" x14ac:dyDescent="0.4">
      <c r="B850">
        <v>808</v>
      </c>
      <c r="C850">
        <f t="shared" si="105"/>
        <v>67680</v>
      </c>
      <c r="D850" s="32">
        <f t="shared" si="106"/>
        <v>1.3845568896000001E-5</v>
      </c>
      <c r="E850" s="31">
        <f t="shared" si="107"/>
        <v>86.867260116991986</v>
      </c>
      <c r="F850" s="1">
        <v>0.32</v>
      </c>
      <c r="G850" s="31">
        <f t="shared" si="108"/>
        <v>1085.8965662800717</v>
      </c>
      <c r="H850" s="31">
        <f t="shared" si="104"/>
        <v>999.02930616307981</v>
      </c>
      <c r="I850" s="34">
        <f t="shared" si="109"/>
        <v>808</v>
      </c>
    </row>
    <row r="851" spans="2:9" x14ac:dyDescent="0.4">
      <c r="B851">
        <v>809</v>
      </c>
      <c r="C851">
        <f t="shared" si="105"/>
        <v>67640</v>
      </c>
      <c r="D851" s="32">
        <f t="shared" si="106"/>
        <v>1.3854314934000001E-5</v>
      </c>
      <c r="E851" s="31">
        <f t="shared" si="107"/>
        <v>85.363152654471875</v>
      </c>
      <c r="F851" s="1">
        <v>0.32</v>
      </c>
      <c r="G851" s="31">
        <f t="shared" si="108"/>
        <v>1087.3184194486983</v>
      </c>
      <c r="H851" s="31">
        <f t="shared" si="104"/>
        <v>1001.9552667942264</v>
      </c>
      <c r="I851" s="34">
        <f t="shared" si="109"/>
        <v>809</v>
      </c>
    </row>
    <row r="852" spans="2:9" x14ac:dyDescent="0.4">
      <c r="B852">
        <v>810</v>
      </c>
      <c r="C852">
        <f t="shared" si="105"/>
        <v>67600</v>
      </c>
      <c r="D852" s="32">
        <f t="shared" si="106"/>
        <v>1.38630654E-5</v>
      </c>
      <c r="E852" s="31">
        <f t="shared" si="107"/>
        <v>83.863621920000071</v>
      </c>
      <c r="F852" s="1">
        <v>0.32</v>
      </c>
      <c r="G852" s="31">
        <f t="shared" si="108"/>
        <v>1088.7399185611766</v>
      </c>
      <c r="H852" s="31">
        <f t="shared" si="104"/>
        <v>1004.8762966411766</v>
      </c>
      <c r="I852" s="34">
        <f t="shared" si="109"/>
        <v>810</v>
      </c>
    </row>
    <row r="853" spans="2:9" x14ac:dyDescent="0.4">
      <c r="B853">
        <v>811</v>
      </c>
      <c r="C853">
        <f t="shared" si="105"/>
        <v>67560</v>
      </c>
      <c r="D853" s="32">
        <f t="shared" si="106"/>
        <v>1.3871820294000001E-5</v>
      </c>
      <c r="E853" s="31">
        <f t="shared" si="107"/>
        <v>82.368715643432608</v>
      </c>
      <c r="F853" s="1">
        <v>0.32</v>
      </c>
      <c r="G853" s="31">
        <f t="shared" si="108"/>
        <v>1090.1610612331594</v>
      </c>
      <c r="H853" s="31">
        <f t="shared" si="104"/>
        <v>1007.7923455897269</v>
      </c>
      <c r="I853" s="34">
        <f t="shared" si="109"/>
        <v>811</v>
      </c>
    </row>
    <row r="854" spans="2:9" x14ac:dyDescent="0.4">
      <c r="B854">
        <v>812</v>
      </c>
      <c r="C854">
        <f t="shared" si="105"/>
        <v>67520</v>
      </c>
      <c r="D854" s="32">
        <f t="shared" si="106"/>
        <v>1.3880579616000001E-5</v>
      </c>
      <c r="E854" s="31">
        <f t="shared" si="107"/>
        <v>80.87848169267177</v>
      </c>
      <c r="F854" s="1">
        <v>0.32</v>
      </c>
      <c r="G854" s="31">
        <f t="shared" si="108"/>
        <v>1091.5818450771731</v>
      </c>
      <c r="H854" s="31">
        <f t="shared" si="104"/>
        <v>1010.7033633845012</v>
      </c>
      <c r="I854" s="34">
        <f t="shared" si="109"/>
        <v>812</v>
      </c>
    </row>
    <row r="855" spans="2:9" x14ac:dyDescent="0.4">
      <c r="B855">
        <v>813</v>
      </c>
      <c r="C855">
        <f t="shared" si="105"/>
        <v>67480</v>
      </c>
      <c r="D855" s="32">
        <f t="shared" si="106"/>
        <v>1.3889343366000001E-5</v>
      </c>
      <c r="E855" s="31">
        <f t="shared" si="107"/>
        <v>79.392968073672293</v>
      </c>
      <c r="F855" s="1">
        <v>0.32</v>
      </c>
      <c r="G855" s="31">
        <f t="shared" si="108"/>
        <v>1093.0022677026182</v>
      </c>
      <c r="H855" s="31">
        <f t="shared" si="104"/>
        <v>1013.6092996289459</v>
      </c>
      <c r="I855" s="34">
        <f t="shared" si="109"/>
        <v>813</v>
      </c>
    </row>
    <row r="856" spans="2:9" x14ac:dyDescent="0.4">
      <c r="B856">
        <v>814</v>
      </c>
      <c r="C856">
        <f t="shared" si="105"/>
        <v>67440</v>
      </c>
      <c r="D856" s="32">
        <f t="shared" si="106"/>
        <v>1.3898111544E-5</v>
      </c>
      <c r="E856" s="31">
        <f t="shared" si="107"/>
        <v>77.912222930432321</v>
      </c>
      <c r="F856" s="1">
        <v>0.32</v>
      </c>
      <c r="G856" s="31">
        <f t="shared" si="108"/>
        <v>1094.4223267157704</v>
      </c>
      <c r="H856" s="31">
        <f t="shared" si="104"/>
        <v>1016.5101037853381</v>
      </c>
      <c r="I856" s="34">
        <f t="shared" si="109"/>
        <v>814</v>
      </c>
    </row>
    <row r="857" spans="2:9" x14ac:dyDescent="0.4">
      <c r="B857">
        <v>815</v>
      </c>
      <c r="C857">
        <f t="shared" si="105"/>
        <v>67400</v>
      </c>
      <c r="D857" s="32">
        <f t="shared" si="106"/>
        <v>1.3906884149999999E-5</v>
      </c>
      <c r="E857" s="31">
        <f t="shared" si="107"/>
        <v>76.436294545000067</v>
      </c>
      <c r="F857" s="1">
        <v>0.32</v>
      </c>
      <c r="G857" s="31">
        <f t="shared" si="108"/>
        <v>1095.8420197197793</v>
      </c>
      <c r="H857" s="31">
        <f t="shared" si="104"/>
        <v>1019.4057251747793</v>
      </c>
      <c r="I857" s="34">
        <f t="shared" si="109"/>
        <v>815</v>
      </c>
    </row>
    <row r="858" spans="2:9" x14ac:dyDescent="0.4">
      <c r="B858">
        <v>816</v>
      </c>
      <c r="C858">
        <f t="shared" si="105"/>
        <v>67360</v>
      </c>
      <c r="D858" s="32">
        <f t="shared" si="106"/>
        <v>1.3915661183999999E-5</v>
      </c>
      <c r="E858" s="31">
        <f t="shared" si="107"/>
        <v>74.965231337472432</v>
      </c>
      <c r="F858" s="1">
        <v>0.32</v>
      </c>
      <c r="G858" s="31">
        <f t="shared" si="108"/>
        <v>1097.2613443146693</v>
      </c>
      <c r="H858" s="31">
        <f t="shared" si="104"/>
        <v>1022.2961129771968</v>
      </c>
      <c r="I858" s="34">
        <f t="shared" si="109"/>
        <v>816</v>
      </c>
    </row>
    <row r="859" spans="2:9" x14ac:dyDescent="0.4">
      <c r="B859">
        <v>817</v>
      </c>
      <c r="C859">
        <f t="shared" si="105"/>
        <v>67320</v>
      </c>
      <c r="D859" s="32">
        <f t="shared" si="106"/>
        <v>1.3924442646000001E-5</v>
      </c>
      <c r="E859" s="31">
        <f t="shared" si="107"/>
        <v>73.499081865992068</v>
      </c>
      <c r="F859" s="1">
        <v>0.32</v>
      </c>
      <c r="G859" s="31">
        <f t="shared" si="108"/>
        <v>1098.680298097338</v>
      </c>
      <c r="H859" s="31">
        <f t="shared" si="104"/>
        <v>1025.1812162313458</v>
      </c>
      <c r="I859" s="34">
        <f t="shared" si="109"/>
        <v>817</v>
      </c>
    </row>
    <row r="860" spans="2:9" x14ac:dyDescent="0.4">
      <c r="B860">
        <v>818</v>
      </c>
      <c r="C860">
        <f t="shared" si="105"/>
        <v>67280</v>
      </c>
      <c r="D860" s="32">
        <f t="shared" si="106"/>
        <v>1.3933228535999998E-5</v>
      </c>
      <c r="E860" s="31">
        <f t="shared" si="107"/>
        <v>72.037894826752662</v>
      </c>
      <c r="F860" s="1">
        <v>0.32</v>
      </c>
      <c r="G860" s="31">
        <f t="shared" si="108"/>
        <v>1100.0988786615585</v>
      </c>
      <c r="H860" s="31">
        <f t="shared" si="104"/>
        <v>1028.0609838348059</v>
      </c>
      <c r="I860" s="34">
        <f t="shared" si="109"/>
        <v>818</v>
      </c>
    </row>
    <row r="861" spans="2:9" x14ac:dyDescent="0.4">
      <c r="B861">
        <v>819</v>
      </c>
      <c r="C861">
        <f t="shared" si="105"/>
        <v>67240</v>
      </c>
      <c r="D861" s="32">
        <f t="shared" si="106"/>
        <v>1.3942018854000001E-5</v>
      </c>
      <c r="E861" s="31">
        <f t="shared" si="107"/>
        <v>70.581719053992273</v>
      </c>
      <c r="F861" s="1">
        <v>0.32</v>
      </c>
      <c r="G861" s="31">
        <f t="shared" si="108"/>
        <v>1101.5170835979782</v>
      </c>
      <c r="H861" s="31">
        <f t="shared" si="104"/>
        <v>1030.935364543986</v>
      </c>
      <c r="I861" s="34">
        <f t="shared" si="109"/>
        <v>819</v>
      </c>
    </row>
    <row r="862" spans="2:9" x14ac:dyDescent="0.4">
      <c r="B862">
        <v>820</v>
      </c>
      <c r="C862">
        <f t="shared" si="105"/>
        <v>67200</v>
      </c>
      <c r="D862" s="32">
        <f t="shared" si="106"/>
        <v>1.3950813599999999E-5</v>
      </c>
      <c r="E862" s="31">
        <f t="shared" si="107"/>
        <v>69.13060351999998</v>
      </c>
      <c r="F862" s="1">
        <v>0.32</v>
      </c>
      <c r="G862" s="31">
        <f t="shared" si="108"/>
        <v>1102.9349104941177</v>
      </c>
      <c r="H862" s="31">
        <f t="shared" si="104"/>
        <v>1033.8043069741177</v>
      </c>
      <c r="I862" s="34">
        <f t="shared" si="109"/>
        <v>820</v>
      </c>
    </row>
    <row r="863" spans="2:9" x14ac:dyDescent="0.4">
      <c r="B863">
        <v>821</v>
      </c>
      <c r="C863">
        <f t="shared" si="105"/>
        <v>67160</v>
      </c>
      <c r="D863" s="32">
        <f t="shared" si="106"/>
        <v>1.3959612774000002E-5</v>
      </c>
      <c r="E863" s="31">
        <f t="shared" si="107"/>
        <v>67.684597335112088</v>
      </c>
      <c r="F863" s="1">
        <v>0.32</v>
      </c>
      <c r="G863" s="31">
        <f t="shared" si="108"/>
        <v>1104.3523569343736</v>
      </c>
      <c r="H863" s="31">
        <f t="shared" si="104"/>
        <v>1036.6677595992614</v>
      </c>
      <c r="I863" s="34">
        <f t="shared" si="109"/>
        <v>821</v>
      </c>
    </row>
    <row r="864" spans="2:9" x14ac:dyDescent="0.4">
      <c r="B864">
        <v>822</v>
      </c>
      <c r="C864">
        <f t="shared" si="105"/>
        <v>67120</v>
      </c>
      <c r="D864" s="32">
        <f t="shared" si="106"/>
        <v>1.3968416376000001E-5</v>
      </c>
      <c r="E864" s="31">
        <f t="shared" si="107"/>
        <v>66.24374974771213</v>
      </c>
      <c r="F864" s="1">
        <v>0.32</v>
      </c>
      <c r="G864" s="31">
        <f t="shared" si="108"/>
        <v>1105.7694205000153</v>
      </c>
      <c r="H864" s="31">
        <f t="shared" si="104"/>
        <v>1039.5256707523031</v>
      </c>
      <c r="I864" s="34">
        <f t="shared" si="109"/>
        <v>822</v>
      </c>
    </row>
    <row r="865" spans="2:9" x14ac:dyDescent="0.4">
      <c r="B865">
        <v>823</v>
      </c>
      <c r="C865">
        <f t="shared" si="105"/>
        <v>67080</v>
      </c>
      <c r="D865" s="32">
        <f t="shared" si="106"/>
        <v>1.3977224406000001E-5</v>
      </c>
      <c r="E865" s="31">
        <f t="shared" si="107"/>
        <v>64.80811014423179</v>
      </c>
      <c r="F865" s="1">
        <v>0.32</v>
      </c>
      <c r="G865" s="31">
        <f t="shared" si="108"/>
        <v>1107.1860987691875</v>
      </c>
      <c r="H865" s="31">
        <f t="shared" si="104"/>
        <v>1042.3779886249558</v>
      </c>
      <c r="I865" s="34">
        <f t="shared" si="109"/>
        <v>823</v>
      </c>
    </row>
    <row r="866" spans="2:9" x14ac:dyDescent="0.4">
      <c r="B866">
        <v>824</v>
      </c>
      <c r="C866">
        <f t="shared" si="105"/>
        <v>67040</v>
      </c>
      <c r="D866" s="32">
        <f t="shared" si="106"/>
        <v>1.3986036863999999E-5</v>
      </c>
      <c r="E866" s="31">
        <f t="shared" si="107"/>
        <v>63.377728049152374</v>
      </c>
      <c r="F866" s="1">
        <v>0.32</v>
      </c>
      <c r="G866" s="31">
        <f t="shared" si="108"/>
        <v>1108.6023893169092</v>
      </c>
      <c r="H866" s="31">
        <f t="shared" si="104"/>
        <v>1045.2246612677568</v>
      </c>
      <c r="I866" s="34">
        <f t="shared" si="109"/>
        <v>824</v>
      </c>
    </row>
    <row r="867" spans="2:9" x14ac:dyDescent="0.4">
      <c r="B867">
        <v>825</v>
      </c>
      <c r="C867">
        <f t="shared" si="105"/>
        <v>67000</v>
      </c>
      <c r="D867" s="32">
        <f t="shared" si="106"/>
        <v>1.3994853750000001E-5</v>
      </c>
      <c r="E867" s="31">
        <f t="shared" si="107"/>
        <v>61.952653124999998</v>
      </c>
      <c r="F867" s="1">
        <v>0.32</v>
      </c>
      <c r="G867" s="31">
        <f t="shared" si="108"/>
        <v>1110.0182897150737</v>
      </c>
      <c r="H867" s="31">
        <f t="shared" si="104"/>
        <v>1048.0656365900736</v>
      </c>
      <c r="I867" s="34">
        <f t="shared" si="109"/>
        <v>825</v>
      </c>
    </row>
    <row r="868" spans="2:9" x14ac:dyDescent="0.4">
      <c r="B868">
        <v>826</v>
      </c>
      <c r="C868">
        <f t="shared" si="105"/>
        <v>66960</v>
      </c>
      <c r="D868" s="32">
        <f t="shared" si="106"/>
        <v>1.4003675064000001E-5</v>
      </c>
      <c r="E868" s="31">
        <f t="shared" si="107"/>
        <v>60.532935172351834</v>
      </c>
      <c r="F868" s="1">
        <v>0.32</v>
      </c>
      <c r="G868" s="31">
        <f t="shared" si="108"/>
        <v>1111.4337975324481</v>
      </c>
      <c r="H868" s="31">
        <f t="shared" si="104"/>
        <v>1050.9008623600962</v>
      </c>
      <c r="I868" s="34">
        <f t="shared" si="109"/>
        <v>826</v>
      </c>
    </row>
    <row r="869" spans="2:9" x14ac:dyDescent="0.4">
      <c r="B869">
        <v>827</v>
      </c>
      <c r="C869">
        <f t="shared" si="105"/>
        <v>66920</v>
      </c>
      <c r="D869" s="32">
        <f t="shared" si="106"/>
        <v>1.4012500806000002E-5</v>
      </c>
      <c r="E869" s="31">
        <f t="shared" si="107"/>
        <v>59.118624129832263</v>
      </c>
      <c r="F869" s="1">
        <v>0.32</v>
      </c>
      <c r="G869" s="31">
        <f t="shared" si="108"/>
        <v>1112.8489103346747</v>
      </c>
      <c r="H869" s="31">
        <f t="shared" si="104"/>
        <v>1053.7302862048423</v>
      </c>
      <c r="I869" s="34">
        <f t="shared" si="109"/>
        <v>827</v>
      </c>
    </row>
    <row r="870" spans="2:9" x14ac:dyDescent="0.4">
      <c r="B870">
        <v>828</v>
      </c>
      <c r="C870">
        <f t="shared" si="105"/>
        <v>66880</v>
      </c>
      <c r="D870" s="32">
        <f t="shared" si="106"/>
        <v>1.4021330976000001E-5</v>
      </c>
      <c r="E870" s="31">
        <f t="shared" si="107"/>
        <v>57.709770074111937</v>
      </c>
      <c r="F870" s="1">
        <v>0.32</v>
      </c>
      <c r="G870" s="31">
        <f t="shared" si="108"/>
        <v>1114.2636256842693</v>
      </c>
      <c r="H870" s="31">
        <f t="shared" si="104"/>
        <v>1056.5538556101574</v>
      </c>
      <c r="I870" s="34">
        <f t="shared" si="109"/>
        <v>828</v>
      </c>
    </row>
    <row r="871" spans="2:9" x14ac:dyDescent="0.4">
      <c r="B871">
        <v>829</v>
      </c>
      <c r="C871">
        <f t="shared" si="105"/>
        <v>66840</v>
      </c>
      <c r="D871" s="32">
        <f t="shared" si="106"/>
        <v>1.4030165574000001E-5</v>
      </c>
      <c r="E871" s="31">
        <f t="shared" si="107"/>
        <v>56.306423219912048</v>
      </c>
      <c r="F871" s="1">
        <v>0.32</v>
      </c>
      <c r="G871" s="31">
        <f t="shared" si="108"/>
        <v>1115.6779411406228</v>
      </c>
      <c r="H871" s="31">
        <f t="shared" si="104"/>
        <v>1059.3715179207109</v>
      </c>
      <c r="I871" s="34">
        <f t="shared" si="109"/>
        <v>829</v>
      </c>
    </row>
    <row r="872" spans="2:9" x14ac:dyDescent="0.4">
      <c r="B872">
        <v>830</v>
      </c>
      <c r="C872">
        <f t="shared" si="105"/>
        <v>66800</v>
      </c>
      <c r="D872" s="32">
        <f t="shared" si="106"/>
        <v>1.4039004600000001E-5</v>
      </c>
      <c r="E872" s="31">
        <f t="shared" si="107"/>
        <v>54.908633920000071</v>
      </c>
      <c r="F872" s="1">
        <v>0.32</v>
      </c>
      <c r="G872" s="31">
        <f t="shared" si="108"/>
        <v>1117.0918542600002</v>
      </c>
      <c r="H872" s="31">
        <f t="shared" si="104"/>
        <v>1062.1832203400002</v>
      </c>
      <c r="I872" s="34">
        <f t="shared" si="109"/>
        <v>830</v>
      </c>
    </row>
    <row r="873" spans="2:9" x14ac:dyDescent="0.4">
      <c r="B873">
        <v>831</v>
      </c>
      <c r="C873">
        <f t="shared" si="105"/>
        <v>66760</v>
      </c>
      <c r="D873" s="32">
        <f t="shared" si="106"/>
        <v>1.4047848053999998E-5</v>
      </c>
      <c r="E873" s="31">
        <f t="shared" si="107"/>
        <v>53.51645266519165</v>
      </c>
      <c r="F873" s="1">
        <v>0.32</v>
      </c>
      <c r="G873" s="31">
        <f t="shared" si="108"/>
        <v>1118.5053625955404</v>
      </c>
      <c r="H873" s="31">
        <f t="shared" si="104"/>
        <v>1064.9889099303487</v>
      </c>
      <c r="I873" s="34">
        <f t="shared" si="109"/>
        <v>831</v>
      </c>
    </row>
    <row r="874" spans="2:9" x14ac:dyDescent="0.4">
      <c r="B874">
        <v>832</v>
      </c>
      <c r="C874">
        <f t="shared" si="105"/>
        <v>66720</v>
      </c>
      <c r="D874" s="32">
        <f t="shared" si="106"/>
        <v>1.4056695935999999E-5</v>
      </c>
      <c r="E874" s="31">
        <f t="shared" si="107"/>
        <v>52.129930084351535</v>
      </c>
      <c r="F874" s="1">
        <v>0.32</v>
      </c>
      <c r="G874" s="31">
        <f t="shared" si="108"/>
        <v>1119.9184636972575</v>
      </c>
      <c r="H874" s="31">
        <f t="shared" si="104"/>
        <v>1067.7885336129059</v>
      </c>
      <c r="I874" s="34">
        <f t="shared" si="109"/>
        <v>832</v>
      </c>
    </row>
    <row r="875" spans="2:9" x14ac:dyDescent="0.4">
      <c r="B875">
        <v>833</v>
      </c>
      <c r="C875">
        <f t="shared" si="105"/>
        <v>66680</v>
      </c>
      <c r="D875" s="32">
        <f t="shared" si="106"/>
        <v>1.4065548246000002E-5</v>
      </c>
      <c r="E875" s="31">
        <f t="shared" si="107"/>
        <v>50.749116944392199</v>
      </c>
      <c r="F875" s="1">
        <v>0.32</v>
      </c>
      <c r="G875" s="31">
        <f t="shared" si="108"/>
        <v>1121.3311551120394</v>
      </c>
      <c r="H875" s="31">
        <f t="shared" si="104"/>
        <v>1070.5820381676472</v>
      </c>
      <c r="I875" s="34">
        <f t="shared" si="109"/>
        <v>833</v>
      </c>
    </row>
    <row r="876" spans="2:9" x14ac:dyDescent="0.4">
      <c r="B876">
        <v>834</v>
      </c>
      <c r="C876">
        <f t="shared" si="105"/>
        <v>66640</v>
      </c>
      <c r="D876" s="32">
        <f t="shared" si="106"/>
        <v>1.4074404983999999E-5</v>
      </c>
      <c r="E876" s="31">
        <f t="shared" si="107"/>
        <v>49.374064150271892</v>
      </c>
      <c r="F876" s="1">
        <v>0.32</v>
      </c>
      <c r="G876" s="31">
        <f t="shared" si="108"/>
        <v>1122.743434383648</v>
      </c>
      <c r="H876" s="31">
        <f t="shared" si="104"/>
        <v>1073.3693702333762</v>
      </c>
      <c r="I876" s="34">
        <f t="shared" si="109"/>
        <v>834</v>
      </c>
    </row>
    <row r="877" spans="2:9" x14ac:dyDescent="0.4">
      <c r="B877">
        <v>835</v>
      </c>
      <c r="C877">
        <f t="shared" si="105"/>
        <v>66600</v>
      </c>
      <c r="D877" s="32">
        <f t="shared" si="106"/>
        <v>1.4083266149999999E-5</v>
      </c>
      <c r="E877" s="31">
        <f t="shared" si="107"/>
        <v>48.004822744999885</v>
      </c>
      <c r="F877" s="1">
        <v>0.32</v>
      </c>
      <c r="G877" s="31">
        <f t="shared" si="108"/>
        <v>1124.1552990527207</v>
      </c>
      <c r="H877" s="31">
        <f t="shared" si="104"/>
        <v>1076.1504763077207</v>
      </c>
      <c r="I877" s="34">
        <f t="shared" si="109"/>
        <v>835</v>
      </c>
    </row>
    <row r="878" spans="2:9" x14ac:dyDescent="0.4">
      <c r="B878">
        <v>836</v>
      </c>
      <c r="C878">
        <f t="shared" si="105"/>
        <v>66560</v>
      </c>
      <c r="D878" s="32">
        <f t="shared" si="106"/>
        <v>1.4092131744E-5</v>
      </c>
      <c r="E878" s="31">
        <f t="shared" si="107"/>
        <v>46.641443909632677</v>
      </c>
      <c r="F878" s="1">
        <v>0.32</v>
      </c>
      <c r="G878" s="31">
        <f t="shared" si="108"/>
        <v>1125.5667466567681</v>
      </c>
      <c r="H878" s="31">
        <f t="shared" si="104"/>
        <v>1078.9253027471354</v>
      </c>
      <c r="I878" s="34">
        <f t="shared" si="109"/>
        <v>836</v>
      </c>
    </row>
    <row r="879" spans="2:9" x14ac:dyDescent="0.4">
      <c r="B879">
        <v>837</v>
      </c>
      <c r="C879">
        <f t="shared" si="105"/>
        <v>66520</v>
      </c>
      <c r="D879" s="32">
        <f t="shared" si="106"/>
        <v>1.4101001766000001E-5</v>
      </c>
      <c r="E879" s="31">
        <f t="shared" si="107"/>
        <v>45.283978963271615</v>
      </c>
      <c r="F879" s="1">
        <v>0.32</v>
      </c>
      <c r="G879" s="31">
        <f t="shared" si="108"/>
        <v>1126.977774730176</v>
      </c>
      <c r="H879" s="31">
        <f t="shared" si="104"/>
        <v>1081.6937957669043</v>
      </c>
      <c r="I879" s="34">
        <f t="shared" si="109"/>
        <v>837</v>
      </c>
    </row>
    <row r="880" spans="2:9" x14ac:dyDescent="0.4">
      <c r="B880">
        <v>838</v>
      </c>
      <c r="C880">
        <f t="shared" si="105"/>
        <v>66480</v>
      </c>
      <c r="D880" s="32">
        <f t="shared" si="106"/>
        <v>1.4109876215999999E-5</v>
      </c>
      <c r="E880" s="31">
        <f t="shared" si="107"/>
        <v>43.932479363072396</v>
      </c>
      <c r="F880" s="1">
        <v>0.32</v>
      </c>
      <c r="G880" s="31">
        <f t="shared" si="108"/>
        <v>1128.3883808042033</v>
      </c>
      <c r="H880" s="31">
        <f t="shared" ref="H880:H943" si="110">IF(G880&gt;E880,G880-E880,0)</f>
        <v>1084.4559014411309</v>
      </c>
      <c r="I880" s="34">
        <f t="shared" si="109"/>
        <v>838</v>
      </c>
    </row>
    <row r="881" spans="2:9" x14ac:dyDescent="0.4">
      <c r="B881">
        <v>839</v>
      </c>
      <c r="C881">
        <f t="shared" si="105"/>
        <v>66440</v>
      </c>
      <c r="D881" s="32">
        <f t="shared" si="106"/>
        <v>1.4118755094000001E-5</v>
      </c>
      <c r="E881" s="31">
        <f t="shared" si="107"/>
        <v>42.586996704232689</v>
      </c>
      <c r="F881" s="1">
        <v>0.32</v>
      </c>
      <c r="G881" s="31">
        <f t="shared" si="108"/>
        <v>1129.7985624069852</v>
      </c>
      <c r="H881" s="31">
        <f t="shared" si="110"/>
        <v>1087.2115657027525</v>
      </c>
      <c r="I881" s="34">
        <f t="shared" si="109"/>
        <v>839</v>
      </c>
    </row>
    <row r="882" spans="2:9" x14ac:dyDescent="0.4">
      <c r="B882">
        <v>840</v>
      </c>
      <c r="C882">
        <f t="shared" si="105"/>
        <v>66400</v>
      </c>
      <c r="D882" s="32">
        <f t="shared" si="106"/>
        <v>1.41276384E-5</v>
      </c>
      <c r="E882" s="31">
        <f t="shared" si="107"/>
        <v>41.247582720000267</v>
      </c>
      <c r="F882" s="1">
        <v>0.32</v>
      </c>
      <c r="G882" s="31">
        <f t="shared" si="108"/>
        <v>1131.2083170635296</v>
      </c>
      <c r="H882" s="31">
        <f t="shared" si="110"/>
        <v>1089.9607343435293</v>
      </c>
      <c r="I882" s="34">
        <f t="shared" si="109"/>
        <v>840</v>
      </c>
    </row>
    <row r="883" spans="2:9" x14ac:dyDescent="0.4">
      <c r="B883">
        <v>841</v>
      </c>
      <c r="C883">
        <f t="shared" si="105"/>
        <v>66360</v>
      </c>
      <c r="D883" s="32">
        <f t="shared" si="106"/>
        <v>1.4136526133999999E-5</v>
      </c>
      <c r="E883" s="31">
        <f t="shared" si="107"/>
        <v>39.914289281672474</v>
      </c>
      <c r="F883" s="1">
        <v>0.32</v>
      </c>
      <c r="G883" s="31">
        <f t="shared" si="108"/>
        <v>1132.6176422957192</v>
      </c>
      <c r="H883" s="31">
        <f t="shared" si="110"/>
        <v>1092.7033530140468</v>
      </c>
      <c r="I883" s="34">
        <f t="shared" si="109"/>
        <v>841</v>
      </c>
    </row>
    <row r="884" spans="2:9" x14ac:dyDescent="0.4">
      <c r="B884">
        <v>842</v>
      </c>
      <c r="C884">
        <f t="shared" si="105"/>
        <v>66320</v>
      </c>
      <c r="D884" s="32">
        <f t="shared" si="106"/>
        <v>1.4145418295999998E-5</v>
      </c>
      <c r="E884" s="31">
        <f t="shared" si="107"/>
        <v>38.587168398591992</v>
      </c>
      <c r="F884" s="1">
        <v>0.32</v>
      </c>
      <c r="G884" s="31">
        <f t="shared" si="108"/>
        <v>1134.0265356223115</v>
      </c>
      <c r="H884" s="31">
        <f t="shared" si="110"/>
        <v>1095.4393672237195</v>
      </c>
      <c r="I884" s="34">
        <f t="shared" si="109"/>
        <v>842</v>
      </c>
    </row>
    <row r="885" spans="2:9" x14ac:dyDescent="0.4">
      <c r="B885">
        <v>843</v>
      </c>
      <c r="C885">
        <f t="shared" si="105"/>
        <v>66280</v>
      </c>
      <c r="D885" s="32">
        <f t="shared" si="106"/>
        <v>1.4154314886000001E-5</v>
      </c>
      <c r="E885" s="31">
        <f t="shared" si="107"/>
        <v>37.266272218152523</v>
      </c>
      <c r="F885" s="1">
        <v>0.32</v>
      </c>
      <c r="G885" s="31">
        <f t="shared" si="108"/>
        <v>1135.4349945589381</v>
      </c>
      <c r="H885" s="31">
        <f t="shared" si="110"/>
        <v>1098.1687223407855</v>
      </c>
      <c r="I885" s="34">
        <f t="shared" si="109"/>
        <v>843</v>
      </c>
    </row>
    <row r="886" spans="2:9" x14ac:dyDescent="0.4">
      <c r="B886">
        <v>844</v>
      </c>
      <c r="C886">
        <f t="shared" si="105"/>
        <v>66240</v>
      </c>
      <c r="D886" s="32">
        <f t="shared" si="106"/>
        <v>1.4163215904E-5</v>
      </c>
      <c r="E886" s="31">
        <f t="shared" si="107"/>
        <v>35.951653025792119</v>
      </c>
      <c r="F886" s="1">
        <v>0.32</v>
      </c>
      <c r="G886" s="31">
        <f t="shared" si="108"/>
        <v>1136.8430166181045</v>
      </c>
      <c r="H886" s="31">
        <f t="shared" si="110"/>
        <v>1100.8913635923122</v>
      </c>
      <c r="I886" s="34">
        <f t="shared" si="109"/>
        <v>844</v>
      </c>
    </row>
    <row r="887" spans="2:9" x14ac:dyDescent="0.4">
      <c r="B887">
        <v>845</v>
      </c>
      <c r="C887">
        <f t="shared" si="105"/>
        <v>66200</v>
      </c>
      <c r="D887" s="32">
        <f t="shared" si="106"/>
        <v>1.4172121350000001E-5</v>
      </c>
      <c r="E887" s="31">
        <f t="shared" si="107"/>
        <v>34.643363244999883</v>
      </c>
      <c r="F887" s="1">
        <v>0.32</v>
      </c>
      <c r="G887" s="31">
        <f t="shared" si="108"/>
        <v>1138.2505993091913</v>
      </c>
      <c r="H887" s="31">
        <f t="shared" si="110"/>
        <v>1103.6072360641915</v>
      </c>
      <c r="I887" s="34">
        <f t="shared" si="109"/>
        <v>845</v>
      </c>
    </row>
    <row r="888" spans="2:9" x14ac:dyDescent="0.4">
      <c r="B888">
        <v>846</v>
      </c>
      <c r="C888">
        <f t="shared" si="105"/>
        <v>66160</v>
      </c>
      <c r="D888" s="32">
        <f t="shared" si="106"/>
        <v>1.4181031224000001E-5</v>
      </c>
      <c r="E888" s="31">
        <f t="shared" si="107"/>
        <v>33.341455437312128</v>
      </c>
      <c r="F888" s="1">
        <v>0.32</v>
      </c>
      <c r="G888" s="31">
        <f t="shared" si="108"/>
        <v>1139.6577401384529</v>
      </c>
      <c r="H888" s="31">
        <f t="shared" si="110"/>
        <v>1106.3162847011408</v>
      </c>
      <c r="I888" s="34">
        <f t="shared" si="109"/>
        <v>846</v>
      </c>
    </row>
    <row r="889" spans="2:9" x14ac:dyDescent="0.4">
      <c r="B889">
        <v>847</v>
      </c>
      <c r="C889">
        <f t="shared" si="105"/>
        <v>66120</v>
      </c>
      <c r="D889" s="32">
        <f t="shared" si="106"/>
        <v>1.4189945526E-5</v>
      </c>
      <c r="E889" s="31">
        <f t="shared" si="107"/>
        <v>32.045982302312375</v>
      </c>
      <c r="F889" s="1">
        <v>0.32</v>
      </c>
      <c r="G889" s="31">
        <f t="shared" si="108"/>
        <v>1141.0644366090182</v>
      </c>
      <c r="H889" s="31">
        <f t="shared" si="110"/>
        <v>1109.018454306706</v>
      </c>
      <c r="I889" s="34">
        <f t="shared" si="109"/>
        <v>847</v>
      </c>
    </row>
    <row r="890" spans="2:9" x14ac:dyDescent="0.4">
      <c r="B890">
        <v>848</v>
      </c>
      <c r="C890">
        <f t="shared" si="105"/>
        <v>66080</v>
      </c>
      <c r="D890" s="32">
        <f t="shared" si="106"/>
        <v>1.4198864256E-5</v>
      </c>
      <c r="E890" s="31">
        <f t="shared" si="107"/>
        <v>30.756996677631854</v>
      </c>
      <c r="F890" s="1">
        <v>0.32</v>
      </c>
      <c r="G890" s="31">
        <f t="shared" si="108"/>
        <v>1142.4706862208905</v>
      </c>
      <c r="H890" s="31">
        <f t="shared" si="110"/>
        <v>1111.7136895432586</v>
      </c>
      <c r="I890" s="34">
        <f t="shared" si="109"/>
        <v>848</v>
      </c>
    </row>
    <row r="891" spans="2:9" x14ac:dyDescent="0.4">
      <c r="B891">
        <v>849</v>
      </c>
      <c r="C891">
        <f t="shared" si="105"/>
        <v>66040</v>
      </c>
      <c r="D891" s="32">
        <f t="shared" si="106"/>
        <v>1.4207787414E-5</v>
      </c>
      <c r="E891" s="31">
        <f t="shared" si="107"/>
        <v>29.474551538952348</v>
      </c>
      <c r="F891" s="1">
        <v>0.32</v>
      </c>
      <c r="G891" s="31">
        <f t="shared" si="108"/>
        <v>1143.8764864709476</v>
      </c>
      <c r="H891" s="31">
        <f t="shared" si="110"/>
        <v>1114.4019349319954</v>
      </c>
      <c r="I891" s="34">
        <f t="shared" si="109"/>
        <v>849</v>
      </c>
    </row>
    <row r="892" spans="2:9" x14ac:dyDescent="0.4">
      <c r="B892">
        <v>850</v>
      </c>
      <c r="C892">
        <f t="shared" si="105"/>
        <v>66000</v>
      </c>
      <c r="D892" s="32">
        <f t="shared" si="106"/>
        <v>1.4216715E-5</v>
      </c>
      <c r="E892" s="31">
        <f t="shared" si="107"/>
        <v>28.198699999999999</v>
      </c>
      <c r="F892" s="1">
        <v>0.32</v>
      </c>
      <c r="G892" s="31">
        <f t="shared" si="108"/>
        <v>1145.2818348529413</v>
      </c>
      <c r="H892" s="31">
        <f t="shared" si="110"/>
        <v>1117.0831348529414</v>
      </c>
      <c r="I892" s="34">
        <f t="shared" si="109"/>
        <v>850</v>
      </c>
    </row>
    <row r="893" spans="2:9" x14ac:dyDescent="0.4">
      <c r="B893">
        <v>851</v>
      </c>
      <c r="C893">
        <f t="shared" si="105"/>
        <v>65960</v>
      </c>
      <c r="D893" s="32">
        <f t="shared" si="106"/>
        <v>1.4225647014000001E-5</v>
      </c>
      <c r="E893" s="31">
        <f t="shared" si="107"/>
        <v>26.929495312551975</v>
      </c>
      <c r="F893" s="1">
        <v>0.32</v>
      </c>
      <c r="G893" s="31">
        <f t="shared" si="108"/>
        <v>1146.6867288574981</v>
      </c>
      <c r="H893" s="31">
        <f t="shared" si="110"/>
        <v>1119.7572335449461</v>
      </c>
      <c r="I893" s="34">
        <f t="shared" si="109"/>
        <v>851</v>
      </c>
    </row>
    <row r="894" spans="2:9" x14ac:dyDescent="0.4">
      <c r="B894">
        <v>852</v>
      </c>
      <c r="C894">
        <f t="shared" si="105"/>
        <v>65920</v>
      </c>
      <c r="D894" s="32">
        <f t="shared" si="106"/>
        <v>1.4234583456E-5</v>
      </c>
      <c r="E894" s="31">
        <f t="shared" si="107"/>
        <v>25.666990866432666</v>
      </c>
      <c r="F894" s="1">
        <v>0.32</v>
      </c>
      <c r="G894" s="31">
        <f t="shared" si="108"/>
        <v>1148.0911659721187</v>
      </c>
      <c r="H894" s="31">
        <f t="shared" si="110"/>
        <v>1122.4241751056861</v>
      </c>
      <c r="I894" s="34">
        <f t="shared" si="109"/>
        <v>852</v>
      </c>
    </row>
    <row r="895" spans="2:9" x14ac:dyDescent="0.4">
      <c r="B895">
        <v>853</v>
      </c>
      <c r="C895">
        <f t="shared" ref="C895:C958" si="111">(-4*10^7*B895+1*10^11)*10^-6</f>
        <v>65880</v>
      </c>
      <c r="D895" s="32">
        <f t="shared" ref="D895:D958" si="112">(1.23*10^-6*B895^2+2.87*10^-3*B895+4.57)*1.8*10^-6</f>
        <v>1.4243524326E-5</v>
      </c>
      <c r="E895" s="31">
        <f t="shared" ref="E895:E958" si="113">(0.005752*B895^4-10.67*B895^3+5597*B895^2-1.79*10^6*B895+1.056*10^9)*10^-6</f>
        <v>24.411240189511776</v>
      </c>
      <c r="F895" s="1">
        <v>0.32</v>
      </c>
      <c r="G895" s="31">
        <f t="shared" ref="G895:G958" si="114">C895*D895*(B895-$B$62)/(1-F895)</f>
        <v>1149.4951436811782</v>
      </c>
      <c r="H895" s="31">
        <f t="shared" si="110"/>
        <v>1125.0839034916664</v>
      </c>
      <c r="I895" s="34">
        <f t="shared" ref="I895:I958" si="115">IF(H895&gt;0,B895)</f>
        <v>853</v>
      </c>
    </row>
    <row r="896" spans="2:9" x14ac:dyDescent="0.4">
      <c r="B896">
        <v>854</v>
      </c>
      <c r="C896">
        <f t="shared" si="111"/>
        <v>65840</v>
      </c>
      <c r="D896" s="32">
        <f t="shared" si="112"/>
        <v>1.4252469624E-5</v>
      </c>
      <c r="E896" s="31">
        <f t="shared" si="113"/>
        <v>23.162296947711944</v>
      </c>
      <c r="F896" s="1">
        <v>0.32</v>
      </c>
      <c r="G896" s="31">
        <f t="shared" si="114"/>
        <v>1150.8986594659257</v>
      </c>
      <c r="H896" s="31">
        <f t="shared" si="110"/>
        <v>1127.7363625182138</v>
      </c>
      <c r="I896" s="34">
        <f t="shared" si="115"/>
        <v>854</v>
      </c>
    </row>
    <row r="897" spans="2:9" x14ac:dyDescent="0.4">
      <c r="B897">
        <v>855</v>
      </c>
      <c r="C897">
        <f t="shared" si="111"/>
        <v>65800</v>
      </c>
      <c r="D897" s="32">
        <f t="shared" si="112"/>
        <v>1.426141935E-5</v>
      </c>
      <c r="E897" s="31">
        <f t="shared" si="113"/>
        <v>21.920214945000172</v>
      </c>
      <c r="F897" s="1">
        <v>0.32</v>
      </c>
      <c r="G897" s="31">
        <f t="shared" si="114"/>
        <v>1152.3017108044853</v>
      </c>
      <c r="H897" s="31">
        <f t="shared" si="110"/>
        <v>1130.3814958594851</v>
      </c>
      <c r="I897" s="34">
        <f t="shared" si="115"/>
        <v>855</v>
      </c>
    </row>
    <row r="898" spans="2:9" x14ac:dyDescent="0.4">
      <c r="B898">
        <v>856</v>
      </c>
      <c r="C898">
        <f t="shared" si="111"/>
        <v>65760</v>
      </c>
      <c r="D898" s="32">
        <f t="shared" si="112"/>
        <v>1.4270373504000002E-5</v>
      </c>
      <c r="E898" s="31">
        <f t="shared" si="113"/>
        <v>20.685048123391628</v>
      </c>
      <c r="F898" s="1">
        <v>0.32</v>
      </c>
      <c r="G898" s="31">
        <f t="shared" si="114"/>
        <v>1153.7042951718554</v>
      </c>
      <c r="H898" s="31">
        <f t="shared" si="110"/>
        <v>1133.0192470484637</v>
      </c>
      <c r="I898" s="34">
        <f t="shared" si="115"/>
        <v>856</v>
      </c>
    </row>
    <row r="899" spans="2:9" x14ac:dyDescent="0.4">
      <c r="B899">
        <v>857</v>
      </c>
      <c r="C899">
        <f t="shared" si="111"/>
        <v>65720</v>
      </c>
      <c r="D899" s="32">
        <f t="shared" si="112"/>
        <v>1.4279332085999999E-5</v>
      </c>
      <c r="E899" s="31">
        <f t="shared" si="113"/>
        <v>19.456850562951566</v>
      </c>
      <c r="F899" s="1">
        <v>0.32</v>
      </c>
      <c r="G899" s="31">
        <f t="shared" si="114"/>
        <v>1155.1064100399074</v>
      </c>
      <c r="H899" s="31">
        <f t="shared" si="110"/>
        <v>1135.6495594769558</v>
      </c>
      <c r="I899" s="34">
        <f t="shared" si="115"/>
        <v>857</v>
      </c>
    </row>
    <row r="900" spans="2:9" x14ac:dyDescent="0.4">
      <c r="B900">
        <v>858</v>
      </c>
      <c r="C900">
        <f t="shared" si="111"/>
        <v>65680</v>
      </c>
      <c r="D900" s="32">
        <f t="shared" si="112"/>
        <v>1.4288295096E-5</v>
      </c>
      <c r="E900" s="31">
        <f t="shared" si="113"/>
        <v>18.235676481791973</v>
      </c>
      <c r="F900" s="1">
        <v>0.32</v>
      </c>
      <c r="G900" s="31">
        <f t="shared" si="114"/>
        <v>1156.5080528773892</v>
      </c>
      <c r="H900" s="31">
        <f t="shared" si="110"/>
        <v>1138.2723763955973</v>
      </c>
      <c r="I900" s="34">
        <f t="shared" si="115"/>
        <v>858</v>
      </c>
    </row>
    <row r="901" spans="2:9" x14ac:dyDescent="0.4">
      <c r="B901">
        <v>859</v>
      </c>
      <c r="C901">
        <f t="shared" si="111"/>
        <v>65640</v>
      </c>
      <c r="D901" s="32">
        <f t="shared" si="112"/>
        <v>1.4297262534000001E-5</v>
      </c>
      <c r="E901" s="31">
        <f t="shared" si="113"/>
        <v>17.021580236071586</v>
      </c>
      <c r="F901" s="1">
        <v>0.32</v>
      </c>
      <c r="G901" s="31">
        <f t="shared" si="114"/>
        <v>1157.9092211499217</v>
      </c>
      <c r="H901" s="31">
        <f t="shared" si="110"/>
        <v>1140.8876409138502</v>
      </c>
      <c r="I901" s="34">
        <f t="shared" si="115"/>
        <v>859</v>
      </c>
    </row>
    <row r="902" spans="2:9" x14ac:dyDescent="0.4">
      <c r="B902">
        <v>860</v>
      </c>
      <c r="C902">
        <f t="shared" si="111"/>
        <v>65600</v>
      </c>
      <c r="D902" s="32">
        <f t="shared" si="112"/>
        <v>1.43062344E-5</v>
      </c>
      <c r="E902" s="31">
        <f t="shared" si="113"/>
        <v>15.814616320000171</v>
      </c>
      <c r="F902" s="1">
        <v>0.32</v>
      </c>
      <c r="G902" s="31">
        <f t="shared" si="114"/>
        <v>1159.3099123200002</v>
      </c>
      <c r="H902" s="31">
        <f t="shared" si="110"/>
        <v>1143.4952960000001</v>
      </c>
      <c r="I902" s="34">
        <f t="shared" si="115"/>
        <v>860</v>
      </c>
    </row>
    <row r="903" spans="2:9" x14ac:dyDescent="0.4">
      <c r="B903">
        <v>861</v>
      </c>
      <c r="C903">
        <f t="shared" si="111"/>
        <v>65560</v>
      </c>
      <c r="D903" s="32">
        <f t="shared" si="112"/>
        <v>1.4315210694E-5</v>
      </c>
      <c r="E903" s="31">
        <f t="shared" si="113"/>
        <v>14.614839365832806</v>
      </c>
      <c r="F903" s="1">
        <v>0.32</v>
      </c>
      <c r="G903" s="31">
        <f t="shared" si="114"/>
        <v>1160.7101238469945</v>
      </c>
      <c r="H903" s="31">
        <f t="shared" si="110"/>
        <v>1146.0952844811618</v>
      </c>
      <c r="I903" s="34">
        <f t="shared" si="115"/>
        <v>861</v>
      </c>
    </row>
    <row r="904" spans="2:9" x14ac:dyDescent="0.4">
      <c r="B904">
        <v>862</v>
      </c>
      <c r="C904">
        <f t="shared" si="111"/>
        <v>65520</v>
      </c>
      <c r="D904" s="32">
        <f t="shared" si="112"/>
        <v>1.4324191416000001E-5</v>
      </c>
      <c r="E904" s="31">
        <f t="shared" si="113"/>
        <v>13.422304143871784</v>
      </c>
      <c r="F904" s="1">
        <v>0.32</v>
      </c>
      <c r="G904" s="31">
        <f t="shared" si="114"/>
        <v>1162.1098531871494</v>
      </c>
      <c r="H904" s="31">
        <f t="shared" si="110"/>
        <v>1148.6875490432776</v>
      </c>
      <c r="I904" s="34">
        <f t="shared" si="115"/>
        <v>862</v>
      </c>
    </row>
    <row r="905" spans="2:9" x14ac:dyDescent="0.4">
      <c r="B905">
        <v>863</v>
      </c>
      <c r="C905">
        <f t="shared" si="111"/>
        <v>65480</v>
      </c>
      <c r="D905" s="32">
        <f t="shared" si="112"/>
        <v>1.4333176566E-5</v>
      </c>
      <c r="E905" s="31">
        <f t="shared" si="113"/>
        <v>12.237065562472344</v>
      </c>
      <c r="F905" s="1">
        <v>0.32</v>
      </c>
      <c r="G905" s="31">
        <f t="shared" si="114"/>
        <v>1163.5090977935829</v>
      </c>
      <c r="H905" s="31">
        <f t="shared" si="110"/>
        <v>1151.2720322311106</v>
      </c>
      <c r="I905" s="34">
        <f t="shared" si="115"/>
        <v>863</v>
      </c>
    </row>
    <row r="906" spans="2:9" x14ac:dyDescent="0.4">
      <c r="B906">
        <v>864</v>
      </c>
      <c r="C906">
        <f t="shared" si="111"/>
        <v>65440</v>
      </c>
      <c r="D906" s="32">
        <f t="shared" si="112"/>
        <v>1.4342166144000001E-5</v>
      </c>
      <c r="E906" s="31">
        <f t="shared" si="113"/>
        <v>11.059178668032645</v>
      </c>
      <c r="F906" s="1">
        <v>0.32</v>
      </c>
      <c r="G906" s="31">
        <f t="shared" si="114"/>
        <v>1164.9078551162881</v>
      </c>
      <c r="H906" s="31">
        <f t="shared" si="110"/>
        <v>1153.8486764482554</v>
      </c>
      <c r="I906" s="34">
        <f t="shared" si="115"/>
        <v>864</v>
      </c>
    </row>
    <row r="907" spans="2:9" x14ac:dyDescent="0.4">
      <c r="B907">
        <v>865</v>
      </c>
      <c r="C907">
        <f t="shared" si="111"/>
        <v>65400</v>
      </c>
      <c r="D907" s="32">
        <f t="shared" si="112"/>
        <v>1.435116015E-5</v>
      </c>
      <c r="E907" s="31">
        <f t="shared" si="113"/>
        <v>9.8886986449999803</v>
      </c>
      <c r="F907" s="1">
        <v>0.32</v>
      </c>
      <c r="G907" s="31">
        <f t="shared" si="114"/>
        <v>1166.3061226021325</v>
      </c>
      <c r="H907" s="31">
        <f t="shared" si="110"/>
        <v>1156.4174239571325</v>
      </c>
      <c r="I907" s="34">
        <f t="shared" si="115"/>
        <v>865</v>
      </c>
    </row>
    <row r="908" spans="2:9" x14ac:dyDescent="0.4">
      <c r="B908">
        <v>866</v>
      </c>
      <c r="C908">
        <f t="shared" si="111"/>
        <v>65360</v>
      </c>
      <c r="D908" s="32">
        <f t="shared" si="112"/>
        <v>1.4360158584E-5</v>
      </c>
      <c r="E908" s="31">
        <f t="shared" si="113"/>
        <v>8.7256808158721917</v>
      </c>
      <c r="F908" s="1">
        <v>0.32</v>
      </c>
      <c r="G908" s="31">
        <f t="shared" si="114"/>
        <v>1167.7038976948575</v>
      </c>
      <c r="H908" s="31">
        <f t="shared" si="110"/>
        <v>1158.9782168789852</v>
      </c>
      <c r="I908" s="34">
        <f t="shared" si="115"/>
        <v>866</v>
      </c>
    </row>
    <row r="909" spans="2:9" x14ac:dyDescent="0.4">
      <c r="B909">
        <v>867</v>
      </c>
      <c r="C909">
        <f t="shared" si="111"/>
        <v>65320</v>
      </c>
      <c r="D909" s="32">
        <f t="shared" si="112"/>
        <v>1.4369161446000001E-5</v>
      </c>
      <c r="E909" s="31">
        <f t="shared" si="113"/>
        <v>7.5701806411919588</v>
      </c>
      <c r="F909" s="1">
        <v>0.32</v>
      </c>
      <c r="G909" s="31">
        <f t="shared" si="114"/>
        <v>1169.1011778350794</v>
      </c>
      <c r="H909" s="31">
        <f t="shared" si="110"/>
        <v>1161.5309971938875</v>
      </c>
      <c r="I909" s="34">
        <f t="shared" si="115"/>
        <v>867</v>
      </c>
    </row>
    <row r="910" spans="2:9" x14ac:dyDescent="0.4">
      <c r="B910">
        <v>868</v>
      </c>
      <c r="C910">
        <f t="shared" si="111"/>
        <v>65280</v>
      </c>
      <c r="D910" s="32">
        <f t="shared" si="112"/>
        <v>1.4378168736000001E-5</v>
      </c>
      <c r="E910" s="31">
        <f t="shared" si="113"/>
        <v>6.4222537195525167</v>
      </c>
      <c r="F910" s="1">
        <v>0.32</v>
      </c>
      <c r="G910" s="31">
        <f t="shared" si="114"/>
        <v>1170.4979604602881</v>
      </c>
      <c r="H910" s="31">
        <f t="shared" si="110"/>
        <v>1164.0757067407355</v>
      </c>
      <c r="I910" s="34">
        <f t="shared" si="115"/>
        <v>868</v>
      </c>
    </row>
    <row r="911" spans="2:9" x14ac:dyDescent="0.4">
      <c r="B911">
        <v>869</v>
      </c>
      <c r="C911">
        <f t="shared" si="111"/>
        <v>65240</v>
      </c>
      <c r="D911" s="32">
        <f t="shared" si="112"/>
        <v>1.4387180454000001E-5</v>
      </c>
      <c r="E911" s="31">
        <f t="shared" si="113"/>
        <v>5.2819557875924108</v>
      </c>
      <c r="F911" s="1">
        <v>0.32</v>
      </c>
      <c r="G911" s="31">
        <f t="shared" si="114"/>
        <v>1171.8942430048487</v>
      </c>
      <c r="H911" s="31">
        <f t="shared" si="110"/>
        <v>1166.6122872172564</v>
      </c>
      <c r="I911" s="34">
        <f t="shared" si="115"/>
        <v>869</v>
      </c>
    </row>
    <row r="912" spans="2:9" x14ac:dyDescent="0.4">
      <c r="B912">
        <v>870</v>
      </c>
      <c r="C912">
        <f t="shared" si="111"/>
        <v>65200</v>
      </c>
      <c r="D912" s="32">
        <f t="shared" si="112"/>
        <v>1.4396196600000002E-5</v>
      </c>
      <c r="E912" s="31">
        <f t="shared" si="113"/>
        <v>4.1493427200002673</v>
      </c>
      <c r="F912" s="1">
        <v>0.32</v>
      </c>
      <c r="G912" s="31">
        <f t="shared" si="114"/>
        <v>1173.2900229000002</v>
      </c>
      <c r="H912" s="31">
        <f t="shared" si="110"/>
        <v>1169.1406801799999</v>
      </c>
      <c r="I912" s="34">
        <f t="shared" si="115"/>
        <v>870</v>
      </c>
    </row>
    <row r="913" spans="2:9" x14ac:dyDescent="0.4">
      <c r="B913">
        <v>871</v>
      </c>
      <c r="C913">
        <f t="shared" si="111"/>
        <v>65160</v>
      </c>
      <c r="D913" s="32">
        <f t="shared" si="112"/>
        <v>1.4405217174E-5</v>
      </c>
      <c r="E913" s="31">
        <f t="shared" si="113"/>
        <v>3.0244705295124055</v>
      </c>
      <c r="F913" s="1">
        <v>0.32</v>
      </c>
      <c r="G913" s="31">
        <f t="shared" si="114"/>
        <v>1174.6852975738559</v>
      </c>
      <c r="H913" s="31">
        <f t="shared" si="110"/>
        <v>1171.6608270443435</v>
      </c>
      <c r="I913" s="34">
        <f t="shared" si="115"/>
        <v>871</v>
      </c>
    </row>
    <row r="914" spans="2:9" x14ac:dyDescent="0.4">
      <c r="B914">
        <v>872</v>
      </c>
      <c r="C914">
        <f t="shared" si="111"/>
        <v>65120</v>
      </c>
      <c r="D914" s="32">
        <f t="shared" si="112"/>
        <v>1.4414242175999997E-5</v>
      </c>
      <c r="E914" s="31">
        <f t="shared" si="113"/>
        <v>1.9073953669123649</v>
      </c>
      <c r="F914" s="1">
        <v>0.32</v>
      </c>
      <c r="G914" s="31">
        <f t="shared" si="114"/>
        <v>1176.0800644514031</v>
      </c>
      <c r="H914" s="31">
        <f t="shared" si="110"/>
        <v>1174.1726690844907</v>
      </c>
      <c r="I914" s="34">
        <f t="shared" si="115"/>
        <v>872</v>
      </c>
    </row>
    <row r="915" spans="2:9" x14ac:dyDescent="0.4">
      <c r="B915">
        <v>873</v>
      </c>
      <c r="C915">
        <f t="shared" si="111"/>
        <v>65080</v>
      </c>
      <c r="D915" s="32">
        <f t="shared" si="112"/>
        <v>1.4423271606000002E-5</v>
      </c>
      <c r="E915" s="31">
        <f t="shared" si="113"/>
        <v>0.79817352103185646</v>
      </c>
      <c r="F915" s="1">
        <v>0.32</v>
      </c>
      <c r="G915" s="31">
        <f t="shared" si="114"/>
        <v>1177.4743209545054</v>
      </c>
      <c r="H915" s="31">
        <f t="shared" si="110"/>
        <v>1176.6761474334735</v>
      </c>
      <c r="I915" s="34">
        <f t="shared" si="115"/>
        <v>873</v>
      </c>
    </row>
    <row r="916" spans="2:9" x14ac:dyDescent="0.4">
      <c r="B916">
        <v>874</v>
      </c>
      <c r="C916">
        <f t="shared" si="111"/>
        <v>65040</v>
      </c>
      <c r="D916" s="32">
        <f t="shared" si="112"/>
        <v>1.4432305463999999E-5</v>
      </c>
      <c r="E916" s="31">
        <f t="shared" si="113"/>
        <v>-0.30313858124780652</v>
      </c>
      <c r="F916" s="1">
        <v>0.32</v>
      </c>
      <c r="G916" s="31">
        <f t="shared" si="114"/>
        <v>1178.8680645018974</v>
      </c>
      <c r="H916" s="31">
        <f t="shared" si="110"/>
        <v>1179.1712030831452</v>
      </c>
      <c r="I916" s="34">
        <f t="shared" si="115"/>
        <v>874</v>
      </c>
    </row>
    <row r="917" spans="2:9" x14ac:dyDescent="0.4">
      <c r="B917">
        <v>875</v>
      </c>
      <c r="C917">
        <f t="shared" si="111"/>
        <v>65000</v>
      </c>
      <c r="D917" s="32">
        <f t="shared" si="112"/>
        <v>1.4441343750000001E-5</v>
      </c>
      <c r="E917" s="31">
        <f t="shared" si="113"/>
        <v>-1.396484375</v>
      </c>
      <c r="F917" s="1">
        <v>0.32</v>
      </c>
      <c r="G917" s="31">
        <f t="shared" si="114"/>
        <v>1180.2612925091914</v>
      </c>
      <c r="H917" s="31">
        <f t="shared" si="110"/>
        <v>1181.6577768841914</v>
      </c>
      <c r="I917" s="34">
        <f t="shared" si="115"/>
        <v>875</v>
      </c>
    </row>
    <row r="918" spans="2:9" x14ac:dyDescent="0.4">
      <c r="B918">
        <v>876</v>
      </c>
      <c r="C918">
        <f t="shared" si="111"/>
        <v>64960</v>
      </c>
      <c r="D918" s="32">
        <f t="shared" si="112"/>
        <v>1.4450386464E-5</v>
      </c>
      <c r="E918" s="31">
        <f t="shared" si="113"/>
        <v>-2.4818071572480203</v>
      </c>
      <c r="F918" s="1">
        <v>0.32</v>
      </c>
      <c r="G918" s="31">
        <f t="shared" si="114"/>
        <v>1181.6540023888715</v>
      </c>
      <c r="H918" s="31">
        <f t="shared" si="110"/>
        <v>1184.1358095461196</v>
      </c>
      <c r="I918" s="34">
        <f t="shared" si="115"/>
        <v>876</v>
      </c>
    </row>
    <row r="919" spans="2:9" x14ac:dyDescent="0.4">
      <c r="B919">
        <v>877</v>
      </c>
      <c r="C919">
        <f t="shared" si="111"/>
        <v>64920</v>
      </c>
      <c r="D919" s="32">
        <f t="shared" si="112"/>
        <v>1.4459433606000001E-5</v>
      </c>
      <c r="E919" s="31">
        <f t="shared" si="113"/>
        <v>-3.5590500869674679</v>
      </c>
      <c r="F919" s="1">
        <v>0.32</v>
      </c>
      <c r="G919" s="31">
        <f t="shared" si="114"/>
        <v>1183.0461915502983</v>
      </c>
      <c r="H919" s="31">
        <f t="shared" si="110"/>
        <v>1186.6052416372659</v>
      </c>
      <c r="I919" s="34">
        <f t="shared" si="115"/>
        <v>877</v>
      </c>
    </row>
    <row r="920" spans="2:9" x14ac:dyDescent="0.4">
      <c r="B920">
        <v>878</v>
      </c>
      <c r="C920">
        <f t="shared" si="111"/>
        <v>64880</v>
      </c>
      <c r="D920" s="32">
        <f t="shared" si="112"/>
        <v>1.4468485176E-5</v>
      </c>
      <c r="E920" s="31">
        <f t="shared" si="113"/>
        <v>-4.6281561850881578</v>
      </c>
      <c r="F920" s="1">
        <v>0.32</v>
      </c>
      <c r="G920" s="31">
        <f t="shared" si="114"/>
        <v>1184.4378573997044</v>
      </c>
      <c r="H920" s="31">
        <f t="shared" si="110"/>
        <v>1189.0660135847925</v>
      </c>
      <c r="I920" s="34">
        <f t="shared" si="115"/>
        <v>878</v>
      </c>
    </row>
    <row r="921" spans="2:9" x14ac:dyDescent="0.4">
      <c r="B921">
        <v>879</v>
      </c>
      <c r="C921">
        <f t="shared" si="111"/>
        <v>64840</v>
      </c>
      <c r="D921" s="32">
        <f t="shared" si="112"/>
        <v>1.4477541174000002E-5</v>
      </c>
      <c r="E921" s="31">
        <f t="shared" si="113"/>
        <v>-5.6890683344879145</v>
      </c>
      <c r="F921" s="1">
        <v>0.32</v>
      </c>
      <c r="G921" s="31">
        <f t="shared" si="114"/>
        <v>1185.8289973401993</v>
      </c>
      <c r="H921" s="31">
        <f t="shared" si="110"/>
        <v>1191.5180656746873</v>
      </c>
      <c r="I921" s="34">
        <f t="shared" si="115"/>
        <v>879</v>
      </c>
    </row>
    <row r="922" spans="2:9" x14ac:dyDescent="0.4">
      <c r="B922">
        <v>880</v>
      </c>
      <c r="C922">
        <f t="shared" si="111"/>
        <v>64800</v>
      </c>
      <c r="D922" s="32">
        <f t="shared" si="112"/>
        <v>1.44866016E-5</v>
      </c>
      <c r="E922" s="31">
        <f t="shared" si="113"/>
        <v>-6.741729279999733</v>
      </c>
      <c r="F922" s="1">
        <v>0.32</v>
      </c>
      <c r="G922" s="31">
        <f t="shared" si="114"/>
        <v>1187.2196087717648</v>
      </c>
      <c r="H922" s="31">
        <f t="shared" si="110"/>
        <v>1193.9613380517646</v>
      </c>
      <c r="I922" s="34">
        <f t="shared" si="115"/>
        <v>880</v>
      </c>
    </row>
    <row r="923" spans="2:9" x14ac:dyDescent="0.4">
      <c r="B923">
        <v>881</v>
      </c>
      <c r="C923">
        <f t="shared" si="111"/>
        <v>64760</v>
      </c>
      <c r="D923" s="32">
        <f t="shared" si="112"/>
        <v>1.4495666453999998E-5</v>
      </c>
      <c r="E923" s="31">
        <f t="shared" si="113"/>
        <v>-7.7860816284079553</v>
      </c>
      <c r="F923" s="1">
        <v>0.32</v>
      </c>
      <c r="G923" s="31">
        <f t="shared" si="114"/>
        <v>1188.6096890912579</v>
      </c>
      <c r="H923" s="31">
        <f t="shared" si="110"/>
        <v>1196.395770719666</v>
      </c>
      <c r="I923" s="34">
        <f t="shared" si="115"/>
        <v>881</v>
      </c>
    </row>
    <row r="924" spans="2:9" x14ac:dyDescent="0.4">
      <c r="B924">
        <v>882</v>
      </c>
      <c r="C924">
        <f t="shared" si="111"/>
        <v>64720</v>
      </c>
      <c r="D924" s="32">
        <f t="shared" si="112"/>
        <v>1.4504735735999999E-5</v>
      </c>
      <c r="E924" s="31">
        <f t="shared" si="113"/>
        <v>-8.8220678484482757</v>
      </c>
      <c r="F924" s="1">
        <v>0.32</v>
      </c>
      <c r="G924" s="31">
        <f t="shared" si="114"/>
        <v>1189.9992356924101</v>
      </c>
      <c r="H924" s="31">
        <f t="shared" si="110"/>
        <v>1198.8213035408585</v>
      </c>
      <c r="I924" s="34">
        <f t="shared" si="115"/>
        <v>882</v>
      </c>
    </row>
    <row r="925" spans="2:9" x14ac:dyDescent="0.4">
      <c r="B925">
        <v>883</v>
      </c>
      <c r="C925">
        <f t="shared" si="111"/>
        <v>64680</v>
      </c>
      <c r="D925" s="32">
        <f t="shared" si="112"/>
        <v>1.4513809446E-5</v>
      </c>
      <c r="E925" s="31">
        <f t="shared" si="113"/>
        <v>-9.8496302708077419</v>
      </c>
      <c r="F925" s="1">
        <v>0.32</v>
      </c>
      <c r="G925" s="31">
        <f t="shared" si="114"/>
        <v>1191.3882459658278</v>
      </c>
      <c r="H925" s="31">
        <f t="shared" si="110"/>
        <v>1201.2378762366354</v>
      </c>
      <c r="I925" s="34">
        <f t="shared" si="115"/>
        <v>883</v>
      </c>
    </row>
    <row r="926" spans="2:9" x14ac:dyDescent="0.4">
      <c r="B926">
        <v>884</v>
      </c>
      <c r="C926">
        <f t="shared" si="111"/>
        <v>64640</v>
      </c>
      <c r="D926" s="32">
        <f t="shared" si="112"/>
        <v>1.4522887584E-5</v>
      </c>
      <c r="E926" s="31">
        <f t="shared" si="113"/>
        <v>-10.868711088128089</v>
      </c>
      <c r="F926" s="1">
        <v>0.32</v>
      </c>
      <c r="G926" s="31">
        <f t="shared" si="114"/>
        <v>1192.7767172989893</v>
      </c>
      <c r="H926" s="31">
        <f t="shared" si="110"/>
        <v>1203.6454283871174</v>
      </c>
      <c r="I926" s="34">
        <f t="shared" si="115"/>
        <v>884</v>
      </c>
    </row>
    <row r="927" spans="2:9" x14ac:dyDescent="0.4">
      <c r="B927">
        <v>885</v>
      </c>
      <c r="C927">
        <f t="shared" si="111"/>
        <v>64600</v>
      </c>
      <c r="D927" s="32">
        <f t="shared" si="112"/>
        <v>1.4531970150000001E-5</v>
      </c>
      <c r="E927" s="31">
        <f t="shared" si="113"/>
        <v>-11.879252355000018</v>
      </c>
      <c r="F927" s="1">
        <v>0.32</v>
      </c>
      <c r="G927" s="31">
        <f t="shared" si="114"/>
        <v>1194.1646470762503</v>
      </c>
      <c r="H927" s="31">
        <f t="shared" si="110"/>
        <v>1206.0438994312503</v>
      </c>
      <c r="I927" s="34">
        <f t="shared" si="115"/>
        <v>885</v>
      </c>
    </row>
    <row r="928" spans="2:9" x14ac:dyDescent="0.4">
      <c r="B928">
        <v>886</v>
      </c>
      <c r="C928">
        <f t="shared" si="111"/>
        <v>64560</v>
      </c>
      <c r="D928" s="32">
        <f t="shared" si="112"/>
        <v>1.4541057144000002E-5</v>
      </c>
      <c r="E928" s="31">
        <f t="shared" si="113"/>
        <v>-12.881195987967491</v>
      </c>
      <c r="F928" s="1">
        <v>0.32</v>
      </c>
      <c r="G928" s="31">
        <f t="shared" si="114"/>
        <v>1195.5520326788387</v>
      </c>
      <c r="H928" s="31">
        <f t="shared" si="110"/>
        <v>1208.4332286668061</v>
      </c>
      <c r="I928" s="34">
        <f t="shared" si="115"/>
        <v>886</v>
      </c>
    </row>
    <row r="929" spans="2:9" x14ac:dyDescent="0.4">
      <c r="B929">
        <v>887</v>
      </c>
      <c r="C929">
        <f t="shared" si="111"/>
        <v>64520</v>
      </c>
      <c r="D929" s="32">
        <f t="shared" si="112"/>
        <v>1.4550148565999998E-5</v>
      </c>
      <c r="E929" s="31">
        <f t="shared" si="113"/>
        <v>-13.874483765528202</v>
      </c>
      <c r="F929" s="1">
        <v>0.32</v>
      </c>
      <c r="G929" s="31">
        <f t="shared" si="114"/>
        <v>1196.9388714848581</v>
      </c>
      <c r="H929" s="31">
        <f t="shared" si="110"/>
        <v>1210.8133552503862</v>
      </c>
      <c r="I929" s="34">
        <f t="shared" si="115"/>
        <v>887</v>
      </c>
    </row>
    <row r="930" spans="2:9" x14ac:dyDescent="0.4">
      <c r="B930">
        <v>888</v>
      </c>
      <c r="C930">
        <f t="shared" si="111"/>
        <v>64480</v>
      </c>
      <c r="D930" s="32">
        <f t="shared" si="112"/>
        <v>1.4559244415999998E-5</v>
      </c>
      <c r="E930" s="31">
        <f t="shared" si="113"/>
        <v>-14.859057328127861</v>
      </c>
      <c r="F930" s="1">
        <v>0.32</v>
      </c>
      <c r="G930" s="31">
        <f t="shared" si="114"/>
        <v>1198.3251608692856</v>
      </c>
      <c r="H930" s="31">
        <f t="shared" si="110"/>
        <v>1213.1842181974134</v>
      </c>
      <c r="I930" s="34">
        <f t="shared" si="115"/>
        <v>888</v>
      </c>
    </row>
    <row r="931" spans="2:9" x14ac:dyDescent="0.4">
      <c r="B931">
        <v>889</v>
      </c>
      <c r="C931">
        <f t="shared" si="111"/>
        <v>64440</v>
      </c>
      <c r="D931" s="32">
        <f t="shared" si="112"/>
        <v>1.4568344694E-5</v>
      </c>
      <c r="E931" s="31">
        <f t="shared" si="113"/>
        <v>-15.834858178167343</v>
      </c>
      <c r="F931" s="1">
        <v>0.32</v>
      </c>
      <c r="G931" s="31">
        <f t="shared" si="114"/>
        <v>1199.7108982039733</v>
      </c>
      <c r="H931" s="31">
        <f t="shared" si="110"/>
        <v>1215.5457563821408</v>
      </c>
      <c r="I931" s="34">
        <f t="shared" si="115"/>
        <v>889</v>
      </c>
    </row>
    <row r="932" spans="2:9" x14ac:dyDescent="0.4">
      <c r="B932">
        <v>890</v>
      </c>
      <c r="C932">
        <f t="shared" si="111"/>
        <v>64400</v>
      </c>
      <c r="D932" s="32">
        <f t="shared" si="112"/>
        <v>1.4577449399999999E-5</v>
      </c>
      <c r="E932" s="31">
        <f t="shared" si="113"/>
        <v>-16.801827679999828</v>
      </c>
      <c r="F932" s="1">
        <v>0.32</v>
      </c>
      <c r="G932" s="31">
        <f t="shared" si="114"/>
        <v>1201.0960808576472</v>
      </c>
      <c r="H932" s="31">
        <f t="shared" si="110"/>
        <v>1217.897908537647</v>
      </c>
      <c r="I932" s="34">
        <f t="shared" si="115"/>
        <v>890</v>
      </c>
    </row>
    <row r="933" spans="2:9" x14ac:dyDescent="0.4">
      <c r="B933">
        <v>891</v>
      </c>
      <c r="C933">
        <f t="shared" si="111"/>
        <v>64360</v>
      </c>
      <c r="D933" s="32">
        <f t="shared" si="112"/>
        <v>1.4586558534000001E-5</v>
      </c>
      <c r="E933" s="31">
        <f t="shared" si="113"/>
        <v>-17.759907059927464</v>
      </c>
      <c r="F933" s="1">
        <v>0.32</v>
      </c>
      <c r="G933" s="31">
        <f t="shared" si="114"/>
        <v>1202.4807061959077</v>
      </c>
      <c r="H933" s="31">
        <f t="shared" si="110"/>
        <v>1220.2406132558351</v>
      </c>
      <c r="I933" s="34">
        <f t="shared" si="115"/>
        <v>891</v>
      </c>
    </row>
    <row r="934" spans="2:9" x14ac:dyDescent="0.4">
      <c r="B934">
        <v>892</v>
      </c>
      <c r="C934">
        <f t="shared" si="111"/>
        <v>64320</v>
      </c>
      <c r="D934" s="32">
        <f t="shared" si="112"/>
        <v>1.4595672096E-5</v>
      </c>
      <c r="E934" s="31">
        <f t="shared" si="113"/>
        <v>-18.709037406208036</v>
      </c>
      <c r="F934" s="1">
        <v>0.32</v>
      </c>
      <c r="G934" s="31">
        <f t="shared" si="114"/>
        <v>1203.8647715812292</v>
      </c>
      <c r="H934" s="31">
        <f t="shared" si="110"/>
        <v>1222.5738089874371</v>
      </c>
      <c r="I934" s="34">
        <f t="shared" si="115"/>
        <v>892</v>
      </c>
    </row>
    <row r="935" spans="2:9" x14ac:dyDescent="0.4">
      <c r="B935">
        <v>893</v>
      </c>
      <c r="C935">
        <f t="shared" si="111"/>
        <v>64280</v>
      </c>
      <c r="D935" s="32">
        <f t="shared" si="112"/>
        <v>1.4604790086000001E-5</v>
      </c>
      <c r="E935" s="31">
        <f t="shared" si="113"/>
        <v>-19.649159669047354</v>
      </c>
      <c r="F935" s="1">
        <v>0.32</v>
      </c>
      <c r="G935" s="31">
        <f t="shared" si="114"/>
        <v>1205.2482743729618</v>
      </c>
      <c r="H935" s="31">
        <f t="shared" si="110"/>
        <v>1224.8974340420091</v>
      </c>
      <c r="I935" s="34">
        <f t="shared" si="115"/>
        <v>893</v>
      </c>
    </row>
    <row r="936" spans="2:9" x14ac:dyDescent="0.4">
      <c r="B936">
        <v>894</v>
      </c>
      <c r="C936">
        <f t="shared" si="111"/>
        <v>64240</v>
      </c>
      <c r="D936" s="32">
        <f t="shared" si="112"/>
        <v>1.4613912504000001E-5</v>
      </c>
      <c r="E936" s="31">
        <f t="shared" si="113"/>
        <v>-20.580214660607815</v>
      </c>
      <c r="F936" s="1">
        <v>0.32</v>
      </c>
      <c r="G936" s="31">
        <f t="shared" si="114"/>
        <v>1206.6312119273282</v>
      </c>
      <c r="H936" s="31">
        <f t="shared" si="110"/>
        <v>1227.2114265879361</v>
      </c>
      <c r="I936" s="34">
        <f t="shared" si="115"/>
        <v>894</v>
      </c>
    </row>
    <row r="937" spans="2:9" x14ac:dyDescent="0.4">
      <c r="B937">
        <v>895</v>
      </c>
      <c r="C937">
        <f t="shared" si="111"/>
        <v>64200</v>
      </c>
      <c r="D937" s="32">
        <f t="shared" si="112"/>
        <v>1.4623039349999999E-5</v>
      </c>
      <c r="E937" s="31">
        <f t="shared" si="113"/>
        <v>-21.502143054999827</v>
      </c>
      <c r="F937" s="1">
        <v>0.32</v>
      </c>
      <c r="G937" s="31">
        <f t="shared" si="114"/>
        <v>1208.0135815974265</v>
      </c>
      <c r="H937" s="31">
        <f t="shared" si="110"/>
        <v>1229.5157246524263</v>
      </c>
      <c r="I937" s="34">
        <f t="shared" si="115"/>
        <v>895</v>
      </c>
    </row>
    <row r="938" spans="2:9" x14ac:dyDescent="0.4">
      <c r="B938">
        <v>896</v>
      </c>
      <c r="C938">
        <f t="shared" si="111"/>
        <v>64160</v>
      </c>
      <c r="D938" s="32">
        <f t="shared" si="112"/>
        <v>1.4632170624000002E-5</v>
      </c>
      <c r="E938" s="31">
        <f t="shared" si="113"/>
        <v>-22.414885388287544</v>
      </c>
      <c r="F938" s="1">
        <v>0.32</v>
      </c>
      <c r="G938" s="31">
        <f t="shared" si="114"/>
        <v>1209.3953807332293</v>
      </c>
      <c r="H938" s="31">
        <f t="shared" si="110"/>
        <v>1231.8102661215169</v>
      </c>
      <c r="I938" s="34">
        <f t="shared" si="115"/>
        <v>896</v>
      </c>
    </row>
    <row r="939" spans="2:9" x14ac:dyDescent="0.4">
      <c r="B939">
        <v>897</v>
      </c>
      <c r="C939">
        <f t="shared" si="111"/>
        <v>64120</v>
      </c>
      <c r="D939" s="32">
        <f t="shared" si="112"/>
        <v>1.4641306325999998E-5</v>
      </c>
      <c r="E939" s="31">
        <f t="shared" si="113"/>
        <v>-23.318382058487892</v>
      </c>
      <c r="F939" s="1">
        <v>0.32</v>
      </c>
      <c r="G939" s="31">
        <f t="shared" si="114"/>
        <v>1210.7766066815827</v>
      </c>
      <c r="H939" s="31">
        <f t="shared" si="110"/>
        <v>1234.0949887400707</v>
      </c>
      <c r="I939" s="34">
        <f t="shared" si="115"/>
        <v>897</v>
      </c>
    </row>
    <row r="940" spans="2:9" x14ac:dyDescent="0.4">
      <c r="B940">
        <v>898</v>
      </c>
      <c r="C940">
        <f t="shared" si="111"/>
        <v>64080</v>
      </c>
      <c r="D940" s="32">
        <f t="shared" si="112"/>
        <v>1.4650446455999999E-5</v>
      </c>
      <c r="E940" s="31">
        <f t="shared" si="113"/>
        <v>-24.212573325568197</v>
      </c>
      <c r="F940" s="1">
        <v>0.32</v>
      </c>
      <c r="G940" s="31">
        <f t="shared" si="114"/>
        <v>1212.1572567862081</v>
      </c>
      <c r="H940" s="31">
        <f t="shared" si="110"/>
        <v>1236.3698301117763</v>
      </c>
      <c r="I940" s="34">
        <f t="shared" si="115"/>
        <v>898</v>
      </c>
    </row>
    <row r="941" spans="2:9" x14ac:dyDescent="0.4">
      <c r="B941">
        <v>899</v>
      </c>
      <c r="C941">
        <f t="shared" si="111"/>
        <v>64040</v>
      </c>
      <c r="D941" s="32">
        <f t="shared" si="112"/>
        <v>1.4659591014000001E-5</v>
      </c>
      <c r="E941" s="31">
        <f t="shared" si="113"/>
        <v>-25.097399311447621</v>
      </c>
      <c r="F941" s="1">
        <v>0.32</v>
      </c>
      <c r="G941" s="31">
        <f t="shared" si="114"/>
        <v>1213.5373283877007</v>
      </c>
      <c r="H941" s="31">
        <f t="shared" si="110"/>
        <v>1238.6347276991482</v>
      </c>
      <c r="I941" s="34">
        <f t="shared" si="115"/>
        <v>899</v>
      </c>
    </row>
    <row r="942" spans="2:9" x14ac:dyDescent="0.4">
      <c r="B942">
        <v>900</v>
      </c>
      <c r="C942">
        <f t="shared" si="111"/>
        <v>64000</v>
      </c>
      <c r="D942" s="32">
        <f t="shared" si="112"/>
        <v>1.466874E-5</v>
      </c>
      <c r="E942" s="31">
        <f t="shared" si="113"/>
        <v>-25.972799999999999</v>
      </c>
      <c r="F942" s="1">
        <v>0.32</v>
      </c>
      <c r="G942" s="31">
        <f t="shared" si="114"/>
        <v>1214.9168188235296</v>
      </c>
      <c r="H942" s="31">
        <f t="shared" si="110"/>
        <v>1240.8896188235296</v>
      </c>
      <c r="I942" s="34">
        <f t="shared" si="115"/>
        <v>900</v>
      </c>
    </row>
    <row r="943" spans="2:9" x14ac:dyDescent="0.4">
      <c r="B943">
        <v>901</v>
      </c>
      <c r="C943">
        <f t="shared" si="111"/>
        <v>63960</v>
      </c>
      <c r="D943" s="32">
        <f t="shared" si="112"/>
        <v>1.4677893414000001E-5</v>
      </c>
      <c r="E943" s="31">
        <f t="shared" si="113"/>
        <v>-26.838715237048149</v>
      </c>
      <c r="F943" s="1">
        <v>0.32</v>
      </c>
      <c r="G943" s="31">
        <f t="shared" si="114"/>
        <v>1216.2957254280393</v>
      </c>
      <c r="H943" s="31">
        <f t="shared" si="110"/>
        <v>1243.1344406650874</v>
      </c>
      <c r="I943" s="34">
        <f t="shared" si="115"/>
        <v>901</v>
      </c>
    </row>
    <row r="944" spans="2:9" x14ac:dyDescent="0.4">
      <c r="B944">
        <v>902</v>
      </c>
      <c r="C944">
        <f t="shared" si="111"/>
        <v>63920</v>
      </c>
      <c r="D944" s="32">
        <f t="shared" si="112"/>
        <v>1.4687051256000001E-5</v>
      </c>
      <c r="E944" s="31">
        <f t="shared" si="113"/>
        <v>-27.695084730367657</v>
      </c>
      <c r="F944" s="1">
        <v>0.32</v>
      </c>
      <c r="G944" s="31">
        <f t="shared" si="114"/>
        <v>1217.6740455324482</v>
      </c>
      <c r="H944" s="31">
        <f t="shared" ref="H944:H1007" si="116">IF(G944&gt;E944,G944-E944,0)</f>
        <v>1245.3691302628158</v>
      </c>
      <c r="I944" s="34">
        <f t="shared" si="115"/>
        <v>902</v>
      </c>
    </row>
    <row r="945" spans="2:9" x14ac:dyDescent="0.4">
      <c r="B945">
        <v>903</v>
      </c>
      <c r="C945">
        <f t="shared" si="111"/>
        <v>63880</v>
      </c>
      <c r="D945" s="32">
        <f t="shared" si="112"/>
        <v>1.4696213525999998E-5</v>
      </c>
      <c r="E945" s="31">
        <f t="shared" si="113"/>
        <v>-28.541848049687861</v>
      </c>
      <c r="F945" s="1">
        <v>0.32</v>
      </c>
      <c r="G945" s="31">
        <f t="shared" si="114"/>
        <v>1219.0517764648487</v>
      </c>
      <c r="H945" s="31">
        <f t="shared" si="116"/>
        <v>1247.5936245145365</v>
      </c>
      <c r="I945" s="34">
        <f t="shared" si="115"/>
        <v>903</v>
      </c>
    </row>
    <row r="946" spans="2:9" x14ac:dyDescent="0.4">
      <c r="B946">
        <v>904</v>
      </c>
      <c r="C946">
        <f t="shared" si="111"/>
        <v>63840</v>
      </c>
      <c r="D946" s="32">
        <f t="shared" si="112"/>
        <v>1.4705380223999999E-5</v>
      </c>
      <c r="E946" s="31">
        <f t="shared" si="113"/>
        <v>-29.378944626688003</v>
      </c>
      <c r="F946" s="1">
        <v>0.32</v>
      </c>
      <c r="G946" s="31">
        <f t="shared" si="114"/>
        <v>1220.4289155502081</v>
      </c>
      <c r="H946" s="31">
        <f t="shared" si="116"/>
        <v>1249.8078601768962</v>
      </c>
      <c r="I946" s="34">
        <f t="shared" si="115"/>
        <v>904</v>
      </c>
    </row>
    <row r="947" spans="2:9" x14ac:dyDescent="0.4">
      <c r="B947">
        <v>905</v>
      </c>
      <c r="C947">
        <f t="shared" si="111"/>
        <v>63800</v>
      </c>
      <c r="D947" s="32">
        <f t="shared" si="112"/>
        <v>1.4714551350000001E-5</v>
      </c>
      <c r="E947" s="31">
        <f t="shared" si="113"/>
        <v>-30.206313755000114</v>
      </c>
      <c r="F947" s="1">
        <v>0.32</v>
      </c>
      <c r="G947" s="31">
        <f t="shared" si="114"/>
        <v>1221.8054601103679</v>
      </c>
      <c r="H947" s="31">
        <f t="shared" si="116"/>
        <v>1252.011773865368</v>
      </c>
      <c r="I947" s="34">
        <f t="shared" si="115"/>
        <v>905</v>
      </c>
    </row>
    <row r="948" spans="2:9" x14ac:dyDescent="0.4">
      <c r="B948">
        <v>906</v>
      </c>
      <c r="C948">
        <f t="shared" si="111"/>
        <v>63760</v>
      </c>
      <c r="D948" s="32">
        <f t="shared" si="112"/>
        <v>1.4723726904E-5</v>
      </c>
      <c r="E948" s="31">
        <f t="shared" si="113"/>
        <v>-31.023894590208052</v>
      </c>
      <c r="F948" s="1">
        <v>0.32</v>
      </c>
      <c r="G948" s="31">
        <f t="shared" si="114"/>
        <v>1223.1814074640436</v>
      </c>
      <c r="H948" s="31">
        <f t="shared" si="116"/>
        <v>1254.2053020542517</v>
      </c>
      <c r="I948" s="34">
        <f t="shared" si="115"/>
        <v>906</v>
      </c>
    </row>
    <row r="949" spans="2:9" x14ac:dyDescent="0.4">
      <c r="B949">
        <v>907</v>
      </c>
      <c r="C949">
        <f t="shared" si="111"/>
        <v>63720</v>
      </c>
      <c r="D949" s="32">
        <f t="shared" si="112"/>
        <v>1.4732906885999999E-5</v>
      </c>
      <c r="E949" s="31">
        <f t="shared" si="113"/>
        <v>-31.831626149848461</v>
      </c>
      <c r="F949" s="1">
        <v>0.32</v>
      </c>
      <c r="G949" s="31">
        <f t="shared" si="114"/>
        <v>1224.5567549268251</v>
      </c>
      <c r="H949" s="31">
        <f t="shared" si="116"/>
        <v>1256.3883810766736</v>
      </c>
      <c r="I949" s="34">
        <f t="shared" si="115"/>
        <v>907</v>
      </c>
    </row>
    <row r="950" spans="2:9" x14ac:dyDescent="0.4">
      <c r="B950">
        <v>908</v>
      </c>
      <c r="C950">
        <f t="shared" si="111"/>
        <v>63680</v>
      </c>
      <c r="D950" s="32">
        <f t="shared" si="112"/>
        <v>1.4742091296000001E-5</v>
      </c>
      <c r="E950" s="31">
        <f t="shared" si="113"/>
        <v>-32.629447313407894</v>
      </c>
      <c r="F950" s="1">
        <v>0.32</v>
      </c>
      <c r="G950" s="31">
        <f t="shared" si="114"/>
        <v>1225.9314998111777</v>
      </c>
      <c r="H950" s="31">
        <f t="shared" si="116"/>
        <v>1258.5609471245855</v>
      </c>
      <c r="I950" s="34">
        <f t="shared" si="115"/>
        <v>908</v>
      </c>
    </row>
    <row r="951" spans="2:9" x14ac:dyDescent="0.4">
      <c r="B951">
        <v>909</v>
      </c>
      <c r="C951">
        <f t="shared" si="111"/>
        <v>63640</v>
      </c>
      <c r="D951" s="32">
        <f t="shared" si="112"/>
        <v>1.4751280134000002E-5</v>
      </c>
      <c r="E951" s="31">
        <f t="shared" si="113"/>
        <v>-33.41729682232809</v>
      </c>
      <c r="F951" s="1">
        <v>0.32</v>
      </c>
      <c r="G951" s="31">
        <f t="shared" si="114"/>
        <v>1227.3056394264395</v>
      </c>
      <c r="H951" s="31">
        <f t="shared" si="116"/>
        <v>1260.7229362487676</v>
      </c>
      <c r="I951" s="34">
        <f t="shared" si="115"/>
        <v>909</v>
      </c>
    </row>
    <row r="952" spans="2:9" x14ac:dyDescent="0.4">
      <c r="B952">
        <v>910</v>
      </c>
      <c r="C952">
        <f t="shared" si="111"/>
        <v>63600</v>
      </c>
      <c r="D952" s="32">
        <f t="shared" si="112"/>
        <v>1.47604734E-5</v>
      </c>
      <c r="E952" s="31">
        <f t="shared" si="113"/>
        <v>-34.195113279999731</v>
      </c>
      <c r="F952" s="1">
        <v>0.32</v>
      </c>
      <c r="G952" s="31">
        <f t="shared" si="114"/>
        <v>1228.6791710788236</v>
      </c>
      <c r="H952" s="31">
        <f t="shared" si="116"/>
        <v>1262.8742843588234</v>
      </c>
      <c r="I952" s="34">
        <f t="shared" si="115"/>
        <v>910</v>
      </c>
    </row>
    <row r="953" spans="2:9" x14ac:dyDescent="0.4">
      <c r="B953">
        <v>911</v>
      </c>
      <c r="C953">
        <f t="shared" si="111"/>
        <v>63560</v>
      </c>
      <c r="D953" s="32">
        <f t="shared" si="112"/>
        <v>1.4769671093999999E-5</v>
      </c>
      <c r="E953" s="31">
        <f t="shared" si="113"/>
        <v>-34.962835151767251</v>
      </c>
      <c r="F953" s="1">
        <v>0.32</v>
      </c>
      <c r="G953" s="31">
        <f t="shared" si="114"/>
        <v>1230.052092071418</v>
      </c>
      <c r="H953" s="31">
        <f t="shared" si="116"/>
        <v>1265.0149272231852</v>
      </c>
      <c r="I953" s="34">
        <f t="shared" si="115"/>
        <v>911</v>
      </c>
    </row>
    <row r="954" spans="2:9" x14ac:dyDescent="0.4">
      <c r="B954">
        <v>912</v>
      </c>
      <c r="C954">
        <f t="shared" si="111"/>
        <v>63520</v>
      </c>
      <c r="D954" s="32">
        <f t="shared" si="112"/>
        <v>1.4778873216000003E-5</v>
      </c>
      <c r="E954" s="31">
        <f t="shared" si="113"/>
        <v>-35.720400764928343</v>
      </c>
      <c r="F954" s="1">
        <v>0.32</v>
      </c>
      <c r="G954" s="31">
        <f t="shared" si="114"/>
        <v>1231.4243997041849</v>
      </c>
      <c r="H954" s="31">
        <f t="shared" si="116"/>
        <v>1267.1448004691133</v>
      </c>
      <c r="I954" s="34">
        <f t="shared" si="115"/>
        <v>912</v>
      </c>
    </row>
    <row r="955" spans="2:9" x14ac:dyDescent="0.4">
      <c r="B955">
        <v>913</v>
      </c>
      <c r="C955">
        <f t="shared" si="111"/>
        <v>63480</v>
      </c>
      <c r="D955" s="32">
        <f t="shared" si="112"/>
        <v>1.4788079766E-5</v>
      </c>
      <c r="E955" s="31">
        <f t="shared" si="113"/>
        <v>-36.467748308727742</v>
      </c>
      <c r="F955" s="1">
        <v>0.32</v>
      </c>
      <c r="G955" s="31">
        <f t="shared" si="114"/>
        <v>1232.7960912739591</v>
      </c>
      <c r="H955" s="31">
        <f t="shared" si="116"/>
        <v>1269.2638395826868</v>
      </c>
      <c r="I955" s="34">
        <f t="shared" si="115"/>
        <v>913</v>
      </c>
    </row>
    <row r="956" spans="2:9" x14ac:dyDescent="0.4">
      <c r="B956">
        <v>914</v>
      </c>
      <c r="C956">
        <f t="shared" si="111"/>
        <v>63440</v>
      </c>
      <c r="D956" s="32">
        <f t="shared" si="112"/>
        <v>1.4797290743999999E-5</v>
      </c>
      <c r="E956" s="31">
        <f t="shared" si="113"/>
        <v>-37.204815834367274</v>
      </c>
      <c r="F956" s="1">
        <v>0.32</v>
      </c>
      <c r="G956" s="31">
        <f t="shared" si="114"/>
        <v>1234.1671640744528</v>
      </c>
      <c r="H956" s="31">
        <f t="shared" si="116"/>
        <v>1271.3719799088201</v>
      </c>
      <c r="I956" s="34">
        <f t="shared" si="115"/>
        <v>914</v>
      </c>
    </row>
    <row r="957" spans="2:9" x14ac:dyDescent="0.4">
      <c r="B957">
        <v>915</v>
      </c>
      <c r="C957">
        <f t="shared" si="111"/>
        <v>63400</v>
      </c>
      <c r="D957" s="32">
        <f t="shared" si="112"/>
        <v>1.4806506150000002E-5</v>
      </c>
      <c r="E957" s="31">
        <f t="shared" si="113"/>
        <v>-37.931541255000113</v>
      </c>
      <c r="F957" s="1">
        <v>0.32</v>
      </c>
      <c r="G957" s="31">
        <f t="shared" si="114"/>
        <v>1235.5376153962502</v>
      </c>
      <c r="H957" s="31">
        <f t="shared" si="116"/>
        <v>1273.4691566512504</v>
      </c>
      <c r="I957" s="34">
        <f t="shared" si="115"/>
        <v>915</v>
      </c>
    </row>
    <row r="958" spans="2:9" x14ac:dyDescent="0.4">
      <c r="B958">
        <v>916</v>
      </c>
      <c r="C958">
        <f t="shared" si="111"/>
        <v>63360</v>
      </c>
      <c r="D958" s="32">
        <f t="shared" si="112"/>
        <v>1.4815725983999997E-5</v>
      </c>
      <c r="E958" s="31">
        <f t="shared" si="113"/>
        <v>-38.64786234572744</v>
      </c>
      <c r="F958" s="1">
        <v>0.32</v>
      </c>
      <c r="G958" s="31">
        <f t="shared" si="114"/>
        <v>1236.9074425268102</v>
      </c>
      <c r="H958" s="31">
        <f t="shared" si="116"/>
        <v>1275.5553048725376</v>
      </c>
      <c r="I958" s="34">
        <f t="shared" si="115"/>
        <v>916</v>
      </c>
    </row>
    <row r="959" spans="2:9" x14ac:dyDescent="0.4">
      <c r="B959">
        <v>917</v>
      </c>
      <c r="C959">
        <f t="shared" ref="C959:C1022" si="117">(-4*10^7*B959+1*10^11)*10^-6</f>
        <v>63320</v>
      </c>
      <c r="D959" s="32">
        <f t="shared" ref="D959:D1022" si="118">(1.23*10^-6*B959^2+2.87*10^-3*B959+4.57)*1.8*10^-6</f>
        <v>1.4824950246000001E-5</v>
      </c>
      <c r="E959" s="31">
        <f t="shared" ref="E959:E1022" si="119">(0.005752*B959^4-10.67*B959^3+5597*B959^2-1.79*10^6*B959+1.056*10^9)*10^-6</f>
        <v>-39.353716743607997</v>
      </c>
      <c r="F959" s="1">
        <v>0.32</v>
      </c>
      <c r="G959" s="31">
        <f t="shared" ref="G959:G1022" si="120">C959*D959*(B959-$B$62)/(1-F959)</f>
        <v>1238.2766427504675</v>
      </c>
      <c r="H959" s="31">
        <f t="shared" si="116"/>
        <v>1277.6303594940755</v>
      </c>
      <c r="I959" s="34">
        <f t="shared" ref="I959:I1022" si="121">IF(H959&gt;0,B959)</f>
        <v>917</v>
      </c>
    </row>
    <row r="960" spans="2:9" x14ac:dyDescent="0.4">
      <c r="B960">
        <v>918</v>
      </c>
      <c r="C960">
        <f t="shared" si="117"/>
        <v>63280</v>
      </c>
      <c r="D960" s="32">
        <f t="shared" si="118"/>
        <v>1.4834178935999998E-5</v>
      </c>
      <c r="E960" s="31">
        <f t="shared" si="119"/>
        <v>-40.049041947647567</v>
      </c>
      <c r="F960" s="1">
        <v>0.32</v>
      </c>
      <c r="G960" s="31">
        <f t="shared" si="120"/>
        <v>1239.6452133484293</v>
      </c>
      <c r="H960" s="31">
        <f t="shared" si="116"/>
        <v>1279.6942552960768</v>
      </c>
      <c r="I960" s="34">
        <f t="shared" si="121"/>
        <v>918</v>
      </c>
    </row>
    <row r="961" spans="2:9" x14ac:dyDescent="0.4">
      <c r="B961">
        <v>919</v>
      </c>
      <c r="C961">
        <f t="shared" si="117"/>
        <v>63240</v>
      </c>
      <c r="D961" s="32">
        <f t="shared" si="118"/>
        <v>1.4843412053999997E-5</v>
      </c>
      <c r="E961" s="31">
        <f t="shared" si="119"/>
        <v>-40.733775318807602</v>
      </c>
      <c r="F961" s="1">
        <v>0.32</v>
      </c>
      <c r="G961" s="31">
        <f t="shared" si="120"/>
        <v>1241.0131515987778</v>
      </c>
      <c r="H961" s="31">
        <f t="shared" si="116"/>
        <v>1281.7469269175854</v>
      </c>
      <c r="I961" s="34">
        <f t="shared" si="121"/>
        <v>919</v>
      </c>
    </row>
    <row r="962" spans="2:9" x14ac:dyDescent="0.4">
      <c r="B962">
        <v>920</v>
      </c>
      <c r="C962">
        <f t="shared" si="117"/>
        <v>63200</v>
      </c>
      <c r="D962" s="32">
        <f t="shared" si="118"/>
        <v>1.4852649599999999E-5</v>
      </c>
      <c r="E962" s="31">
        <f t="shared" si="119"/>
        <v>-41.407854079999922</v>
      </c>
      <c r="F962" s="1">
        <v>0.32</v>
      </c>
      <c r="G962" s="31">
        <f t="shared" si="120"/>
        <v>1242.3804547764705</v>
      </c>
      <c r="H962" s="31">
        <f t="shared" si="116"/>
        <v>1283.7883088564704</v>
      </c>
      <c r="I962" s="34">
        <f t="shared" si="121"/>
        <v>920</v>
      </c>
    </row>
    <row r="963" spans="2:9" x14ac:dyDescent="0.4">
      <c r="B963">
        <v>921</v>
      </c>
      <c r="C963">
        <f t="shared" si="117"/>
        <v>63160</v>
      </c>
      <c r="D963" s="32">
        <f t="shared" si="118"/>
        <v>1.4861891574000003E-5</v>
      </c>
      <c r="E963" s="31">
        <f t="shared" si="119"/>
        <v>-42.071215316087724</v>
      </c>
      <c r="F963" s="1">
        <v>0.32</v>
      </c>
      <c r="G963" s="31">
        <f t="shared" si="120"/>
        <v>1243.7471201533383</v>
      </c>
      <c r="H963" s="31">
        <f t="shared" si="116"/>
        <v>1285.8183354694261</v>
      </c>
      <c r="I963" s="34">
        <f t="shared" si="121"/>
        <v>921</v>
      </c>
    </row>
    <row r="964" spans="2:9" x14ac:dyDescent="0.4">
      <c r="B964">
        <v>922</v>
      </c>
      <c r="C964">
        <f t="shared" si="117"/>
        <v>63120</v>
      </c>
      <c r="D964" s="32">
        <f t="shared" si="118"/>
        <v>1.4871137976E-5</v>
      </c>
      <c r="E964" s="31">
        <f t="shared" si="119"/>
        <v>-42.723795973887917</v>
      </c>
      <c r="F964" s="1">
        <v>0.32</v>
      </c>
      <c r="G964" s="31">
        <f t="shared" si="120"/>
        <v>1245.1131449980858</v>
      </c>
      <c r="H964" s="31">
        <f t="shared" si="116"/>
        <v>1287.8369409719737</v>
      </c>
      <c r="I964" s="34">
        <f t="shared" si="121"/>
        <v>922</v>
      </c>
    </row>
    <row r="965" spans="2:9" x14ac:dyDescent="0.4">
      <c r="B965">
        <v>923</v>
      </c>
      <c r="C965">
        <f t="shared" si="117"/>
        <v>63080</v>
      </c>
      <c r="D965" s="32">
        <f t="shared" si="118"/>
        <v>1.4880388806000003E-5</v>
      </c>
      <c r="E965" s="31">
        <f t="shared" si="119"/>
        <v>-43.365532862168308</v>
      </c>
      <c r="F965" s="1">
        <v>0.32</v>
      </c>
      <c r="G965" s="31">
        <f t="shared" si="120"/>
        <v>1246.4785265762937</v>
      </c>
      <c r="H965" s="31">
        <f t="shared" si="116"/>
        <v>1289.844059438462</v>
      </c>
      <c r="I965" s="34">
        <f t="shared" si="121"/>
        <v>923</v>
      </c>
    </row>
    <row r="966" spans="2:9" x14ac:dyDescent="0.4">
      <c r="B966">
        <v>924</v>
      </c>
      <c r="C966">
        <f t="shared" si="117"/>
        <v>63040</v>
      </c>
      <c r="D966" s="32">
        <f t="shared" si="118"/>
        <v>1.4889644064000001E-5</v>
      </c>
      <c r="E966" s="31">
        <f t="shared" si="119"/>
        <v>-43.996362651647566</v>
      </c>
      <c r="F966" s="1">
        <v>0.32</v>
      </c>
      <c r="G966" s="31">
        <f t="shared" si="120"/>
        <v>1247.8432621504153</v>
      </c>
      <c r="H966" s="31">
        <f t="shared" si="116"/>
        <v>1291.8396248020629</v>
      </c>
      <c r="I966" s="34">
        <f t="shared" si="121"/>
        <v>924</v>
      </c>
    </row>
    <row r="967" spans="2:9" x14ac:dyDescent="0.4">
      <c r="B967">
        <v>925</v>
      </c>
      <c r="C967">
        <f t="shared" si="117"/>
        <v>63000</v>
      </c>
      <c r="D967" s="32">
        <f t="shared" si="118"/>
        <v>1.4898903750000001E-5</v>
      </c>
      <c r="E967" s="31">
        <f t="shared" si="119"/>
        <v>-44.616221875000001</v>
      </c>
      <c r="F967" s="1">
        <v>0.32</v>
      </c>
      <c r="G967" s="31">
        <f t="shared" si="120"/>
        <v>1249.2073489797797</v>
      </c>
      <c r="H967" s="31">
        <f t="shared" si="116"/>
        <v>1293.8235708547797</v>
      </c>
      <c r="I967" s="34">
        <f t="shared" si="121"/>
        <v>925</v>
      </c>
    </row>
    <row r="968" spans="2:9" x14ac:dyDescent="0.4">
      <c r="B968">
        <v>926</v>
      </c>
      <c r="C968">
        <f t="shared" si="117"/>
        <v>62960</v>
      </c>
      <c r="D968" s="32">
        <f t="shared" si="118"/>
        <v>1.4908167864000002E-5</v>
      </c>
      <c r="E968" s="31">
        <f t="shared" si="119"/>
        <v>-45.225046926847931</v>
      </c>
      <c r="F968" s="1">
        <v>0.32</v>
      </c>
      <c r="G968" s="31">
        <f t="shared" si="120"/>
        <v>1250.5707843205896</v>
      </c>
      <c r="H968" s="31">
        <f t="shared" si="116"/>
        <v>1295.7958312474375</v>
      </c>
      <c r="I968" s="34">
        <f t="shared" si="121"/>
        <v>926</v>
      </c>
    </row>
    <row r="969" spans="2:9" x14ac:dyDescent="0.4">
      <c r="B969">
        <v>927</v>
      </c>
      <c r="C969">
        <f t="shared" si="117"/>
        <v>62920</v>
      </c>
      <c r="D969" s="32">
        <f t="shared" si="118"/>
        <v>1.4917436405999999E-5</v>
      </c>
      <c r="E969" s="31">
        <f t="shared" si="119"/>
        <v>-45.822774063767433</v>
      </c>
      <c r="F969" s="1">
        <v>0.32</v>
      </c>
      <c r="G969" s="31">
        <f t="shared" si="120"/>
        <v>1251.9335654259214</v>
      </c>
      <c r="H969" s="31">
        <f t="shared" si="116"/>
        <v>1297.7563394896888</v>
      </c>
      <c r="I969" s="34">
        <f t="shared" si="121"/>
        <v>927</v>
      </c>
    </row>
    <row r="970" spans="2:9" x14ac:dyDescent="0.4">
      <c r="B970">
        <v>928</v>
      </c>
      <c r="C970">
        <f t="shared" si="117"/>
        <v>62880</v>
      </c>
      <c r="D970" s="32">
        <f t="shared" si="118"/>
        <v>1.4926709376000001E-5</v>
      </c>
      <c r="E970" s="31">
        <f t="shared" si="119"/>
        <v>-46.409339404287813</v>
      </c>
      <c r="F970" s="1">
        <v>0.32</v>
      </c>
      <c r="G970" s="31">
        <f t="shared" si="120"/>
        <v>1253.2956895457282</v>
      </c>
      <c r="H970" s="31">
        <f t="shared" si="116"/>
        <v>1299.705028950016</v>
      </c>
      <c r="I970" s="34">
        <f t="shared" si="121"/>
        <v>928</v>
      </c>
    </row>
    <row r="971" spans="2:9" x14ac:dyDescent="0.4">
      <c r="B971">
        <v>929</v>
      </c>
      <c r="C971">
        <f t="shared" si="117"/>
        <v>62840</v>
      </c>
      <c r="D971" s="32">
        <f t="shared" si="118"/>
        <v>1.4935986773999999E-5</v>
      </c>
      <c r="E971" s="31">
        <f t="shared" si="119"/>
        <v>-46.984678928887845</v>
      </c>
      <c r="F971" s="1">
        <v>0.32</v>
      </c>
      <c r="G971" s="31">
        <f t="shared" si="120"/>
        <v>1254.6571539268346</v>
      </c>
      <c r="H971" s="31">
        <f t="shared" si="116"/>
        <v>1301.6418328557224</v>
      </c>
      <c r="I971" s="34">
        <f t="shared" si="121"/>
        <v>929</v>
      </c>
    </row>
    <row r="972" spans="2:9" x14ac:dyDescent="0.4">
      <c r="B972">
        <v>930</v>
      </c>
      <c r="C972">
        <f t="shared" si="117"/>
        <v>62800</v>
      </c>
      <c r="D972" s="32">
        <f t="shared" si="118"/>
        <v>1.4945268599999999E-5</v>
      </c>
      <c r="E972" s="31">
        <f t="shared" si="119"/>
        <v>-47.548728479999539</v>
      </c>
      <c r="F972" s="1">
        <v>0.32</v>
      </c>
      <c r="G972" s="31">
        <f t="shared" si="120"/>
        <v>1256.0179558129412</v>
      </c>
      <c r="H972" s="31">
        <f t="shared" si="116"/>
        <v>1303.5666842929406</v>
      </c>
      <c r="I972" s="34">
        <f t="shared" si="121"/>
        <v>930</v>
      </c>
    </row>
    <row r="973" spans="2:9" x14ac:dyDescent="0.4">
      <c r="B973">
        <v>931</v>
      </c>
      <c r="C973">
        <f t="shared" si="117"/>
        <v>62760</v>
      </c>
      <c r="D973" s="32">
        <f t="shared" si="118"/>
        <v>1.4954554854E-5</v>
      </c>
      <c r="E973" s="31">
        <f t="shared" si="119"/>
        <v>-48.10142376200676</v>
      </c>
      <c r="F973" s="1">
        <v>0.32</v>
      </c>
      <c r="G973" s="31">
        <f t="shared" si="120"/>
        <v>1257.3780924446228</v>
      </c>
      <c r="H973" s="31">
        <f t="shared" si="116"/>
        <v>1305.4795162066296</v>
      </c>
      <c r="I973" s="34">
        <f t="shared" si="121"/>
        <v>931</v>
      </c>
    </row>
    <row r="974" spans="2:9" x14ac:dyDescent="0.4">
      <c r="B974">
        <v>932</v>
      </c>
      <c r="C974">
        <f t="shared" si="117"/>
        <v>62720</v>
      </c>
      <c r="D974" s="32">
        <f t="shared" si="118"/>
        <v>1.4963845536000001E-5</v>
      </c>
      <c r="E974" s="31">
        <f t="shared" si="119"/>
        <v>-48.642700341247554</v>
      </c>
      <c r="F974" s="1">
        <v>0.32</v>
      </c>
      <c r="G974" s="31">
        <f t="shared" si="120"/>
        <v>1258.7375610593283</v>
      </c>
      <c r="H974" s="31">
        <f t="shared" si="116"/>
        <v>1307.3802614005758</v>
      </c>
      <c r="I974" s="34">
        <f t="shared" si="121"/>
        <v>932</v>
      </c>
    </row>
    <row r="975" spans="2:9" x14ac:dyDescent="0.4">
      <c r="B975">
        <v>933</v>
      </c>
      <c r="C975">
        <f t="shared" si="117"/>
        <v>62680</v>
      </c>
      <c r="D975" s="32">
        <f t="shared" si="118"/>
        <v>1.4973140646000003E-5</v>
      </c>
      <c r="E975" s="31">
        <f t="shared" si="119"/>
        <v>-49.172493646006579</v>
      </c>
      <c r="F975" s="1">
        <v>0.32</v>
      </c>
      <c r="G975" s="31">
        <f t="shared" si="120"/>
        <v>1260.0963588913808</v>
      </c>
      <c r="H975" s="31">
        <f t="shared" si="116"/>
        <v>1309.2688525373874</v>
      </c>
      <c r="I975" s="34">
        <f t="shared" si="121"/>
        <v>933</v>
      </c>
    </row>
    <row r="976" spans="2:9" x14ac:dyDescent="0.4">
      <c r="B976">
        <v>934</v>
      </c>
      <c r="C976">
        <f t="shared" si="117"/>
        <v>62640</v>
      </c>
      <c r="D976" s="32">
        <f t="shared" si="118"/>
        <v>1.4982440184E-5</v>
      </c>
      <c r="E976" s="31">
        <f t="shared" si="119"/>
        <v>-49.690738966527938</v>
      </c>
      <c r="F976" s="1">
        <v>0.32</v>
      </c>
      <c r="G976" s="31">
        <f t="shared" si="120"/>
        <v>1261.4544831719775</v>
      </c>
      <c r="H976" s="31">
        <f t="shared" si="116"/>
        <v>1311.1452221385055</v>
      </c>
      <c r="I976" s="34">
        <f t="shared" si="121"/>
        <v>934</v>
      </c>
    </row>
    <row r="977" spans="2:9" x14ac:dyDescent="0.4">
      <c r="B977">
        <v>935</v>
      </c>
      <c r="C977">
        <f t="shared" si="117"/>
        <v>62600</v>
      </c>
      <c r="D977" s="32">
        <f t="shared" si="118"/>
        <v>1.499174415E-5</v>
      </c>
      <c r="E977" s="31">
        <f t="shared" si="119"/>
        <v>-50.197371454999924</v>
      </c>
      <c r="F977" s="1">
        <v>0.32</v>
      </c>
      <c r="G977" s="31">
        <f t="shared" si="120"/>
        <v>1262.8119311291914</v>
      </c>
      <c r="H977" s="31">
        <f t="shared" si="116"/>
        <v>1313.0093025841913</v>
      </c>
      <c r="I977" s="34">
        <f t="shared" si="121"/>
        <v>935</v>
      </c>
    </row>
    <row r="978" spans="2:9" x14ac:dyDescent="0.4">
      <c r="B978">
        <v>936</v>
      </c>
      <c r="C978">
        <f t="shared" si="117"/>
        <v>62560</v>
      </c>
      <c r="D978" s="32">
        <f t="shared" si="118"/>
        <v>1.5001052544E-5</v>
      </c>
      <c r="E978" s="31">
        <f t="shared" si="119"/>
        <v>-50.692326125568385</v>
      </c>
      <c r="F978" s="1">
        <v>0.32</v>
      </c>
      <c r="G978" s="31">
        <f t="shared" si="120"/>
        <v>1264.1686999879682</v>
      </c>
      <c r="H978" s="31">
        <f t="shared" si="116"/>
        <v>1314.8610261135366</v>
      </c>
      <c r="I978" s="34">
        <f t="shared" si="121"/>
        <v>936</v>
      </c>
    </row>
    <row r="979" spans="2:9" x14ac:dyDescent="0.4">
      <c r="B979">
        <v>937</v>
      </c>
      <c r="C979">
        <f t="shared" si="117"/>
        <v>62520</v>
      </c>
      <c r="D979" s="32">
        <f t="shared" si="118"/>
        <v>1.5010365366000001E-5</v>
      </c>
      <c r="E979" s="31">
        <f t="shared" si="119"/>
        <v>-51.175537854328155</v>
      </c>
      <c r="F979" s="1">
        <v>0.32</v>
      </c>
      <c r="G979" s="31">
        <f t="shared" si="120"/>
        <v>1265.5247869701288</v>
      </c>
      <c r="H979" s="31">
        <f t="shared" si="116"/>
        <v>1316.7003248244571</v>
      </c>
      <c r="I979" s="34">
        <f t="shared" si="121"/>
        <v>937</v>
      </c>
    </row>
    <row r="980" spans="2:9" x14ac:dyDescent="0.4">
      <c r="B980">
        <v>938</v>
      </c>
      <c r="C980">
        <f t="shared" si="117"/>
        <v>62480</v>
      </c>
      <c r="D980" s="32">
        <f t="shared" si="118"/>
        <v>1.5019682616E-5</v>
      </c>
      <c r="E980" s="31">
        <f t="shared" si="119"/>
        <v>-51.646941379327771</v>
      </c>
      <c r="F980" s="1">
        <v>0.32</v>
      </c>
      <c r="G980" s="31">
        <f t="shared" si="120"/>
        <v>1266.8801892943682</v>
      </c>
      <c r="H980" s="31">
        <f t="shared" si="116"/>
        <v>1318.5271306736959</v>
      </c>
      <c r="I980" s="34">
        <f t="shared" si="121"/>
        <v>938</v>
      </c>
    </row>
    <row r="981" spans="2:9" x14ac:dyDescent="0.4">
      <c r="B981">
        <v>939</v>
      </c>
      <c r="C981">
        <f t="shared" si="117"/>
        <v>62440</v>
      </c>
      <c r="D981" s="32">
        <f t="shared" si="118"/>
        <v>1.5029004294000004E-5</v>
      </c>
      <c r="E981" s="31">
        <f t="shared" si="119"/>
        <v>-52.106471300567627</v>
      </c>
      <c r="F981" s="1">
        <v>0.32</v>
      </c>
      <c r="G981" s="31">
        <f t="shared" si="120"/>
        <v>1268.2349041762561</v>
      </c>
      <c r="H981" s="31">
        <f t="shared" si="116"/>
        <v>1320.3413754768237</v>
      </c>
      <c r="I981" s="34">
        <f t="shared" si="121"/>
        <v>939</v>
      </c>
    </row>
    <row r="982" spans="2:9" x14ac:dyDescent="0.4">
      <c r="B982">
        <v>940</v>
      </c>
      <c r="C982">
        <f t="shared" si="117"/>
        <v>62400</v>
      </c>
      <c r="D982" s="32">
        <f t="shared" si="118"/>
        <v>1.5038330399999998E-5</v>
      </c>
      <c r="E982" s="31">
        <f t="shared" si="119"/>
        <v>-52.554062079999923</v>
      </c>
      <c r="F982" s="1">
        <v>0.32</v>
      </c>
      <c r="G982" s="31">
        <f t="shared" si="120"/>
        <v>1269.5889288282351</v>
      </c>
      <c r="H982" s="31">
        <f t="shared" si="116"/>
        <v>1322.1429909082351</v>
      </c>
      <c r="I982" s="34">
        <f t="shared" si="121"/>
        <v>940</v>
      </c>
    </row>
    <row r="983" spans="2:9" x14ac:dyDescent="0.4">
      <c r="B983">
        <v>941</v>
      </c>
      <c r="C983">
        <f t="shared" si="117"/>
        <v>62360</v>
      </c>
      <c r="D983" s="32">
        <f t="shared" si="118"/>
        <v>1.5047660933999999E-5</v>
      </c>
      <c r="E983" s="31">
        <f t="shared" si="119"/>
        <v>-52.989648041527744</v>
      </c>
      <c r="F983" s="1">
        <v>0.32</v>
      </c>
      <c r="G983" s="31">
        <f t="shared" si="120"/>
        <v>1270.9422604596252</v>
      </c>
      <c r="H983" s="31">
        <f t="shared" si="116"/>
        <v>1323.931908501153</v>
      </c>
      <c r="I983" s="34">
        <f t="shared" si="121"/>
        <v>941</v>
      </c>
    </row>
    <row r="984" spans="2:9" x14ac:dyDescent="0.4">
      <c r="B984">
        <v>942</v>
      </c>
      <c r="C984">
        <f t="shared" si="117"/>
        <v>62320</v>
      </c>
      <c r="D984" s="32">
        <f t="shared" si="118"/>
        <v>1.5056995896000003E-5</v>
      </c>
      <c r="E984" s="31">
        <f t="shared" si="119"/>
        <v>-53.413163371006966</v>
      </c>
      <c r="F984" s="1">
        <v>0.32</v>
      </c>
      <c r="G984" s="31">
        <f t="shared" si="120"/>
        <v>1272.2948962766177</v>
      </c>
      <c r="H984" s="31">
        <f t="shared" si="116"/>
        <v>1325.7080596476246</v>
      </c>
      <c r="I984" s="34">
        <f t="shared" si="121"/>
        <v>942</v>
      </c>
    </row>
    <row r="985" spans="2:9" x14ac:dyDescent="0.4">
      <c r="B985">
        <v>943</v>
      </c>
      <c r="C985">
        <f t="shared" si="117"/>
        <v>62280</v>
      </c>
      <c r="D985" s="32">
        <f t="shared" si="118"/>
        <v>1.5066335286000003E-5</v>
      </c>
      <c r="E985" s="31">
        <f t="shared" si="119"/>
        <v>-53.824542116248125</v>
      </c>
      <c r="F985" s="1">
        <v>0.32</v>
      </c>
      <c r="G985" s="31">
        <f t="shared" si="120"/>
        <v>1273.6468334822796</v>
      </c>
      <c r="H985" s="31">
        <f t="shared" si="116"/>
        <v>1327.4713755985276</v>
      </c>
      <c r="I985" s="34">
        <f t="shared" si="121"/>
        <v>943</v>
      </c>
    </row>
    <row r="986" spans="2:9" x14ac:dyDescent="0.4">
      <c r="B986">
        <v>944</v>
      </c>
      <c r="C986">
        <f t="shared" si="117"/>
        <v>62240</v>
      </c>
      <c r="D986" s="32">
        <f t="shared" si="118"/>
        <v>1.5075679104000001E-5</v>
      </c>
      <c r="E986" s="31">
        <f t="shared" si="119"/>
        <v>-54.223718187008856</v>
      </c>
      <c r="F986" s="1">
        <v>0.32</v>
      </c>
      <c r="G986" s="31">
        <f t="shared" si="120"/>
        <v>1274.9980692765519</v>
      </c>
      <c r="H986" s="31">
        <f t="shared" si="116"/>
        <v>1329.2217874635608</v>
      </c>
      <c r="I986" s="34">
        <f t="shared" si="121"/>
        <v>944</v>
      </c>
    </row>
    <row r="987" spans="2:9" x14ac:dyDescent="0.4">
      <c r="B987">
        <v>945</v>
      </c>
      <c r="C987">
        <f t="shared" si="117"/>
        <v>62200</v>
      </c>
      <c r="D987" s="32">
        <f t="shared" si="118"/>
        <v>1.508502735E-5</v>
      </c>
      <c r="E987" s="31">
        <f t="shared" si="119"/>
        <v>-54.610625354999542</v>
      </c>
      <c r="F987" s="1">
        <v>0.32</v>
      </c>
      <c r="G987" s="31">
        <f t="shared" si="120"/>
        <v>1276.3486008562502</v>
      </c>
      <c r="H987" s="31">
        <f t="shared" si="116"/>
        <v>1330.9592262112496</v>
      </c>
      <c r="I987" s="34">
        <f t="shared" si="121"/>
        <v>945</v>
      </c>
    </row>
    <row r="988" spans="2:9" x14ac:dyDescent="0.4">
      <c r="B988">
        <v>946</v>
      </c>
      <c r="C988">
        <f t="shared" si="117"/>
        <v>62160</v>
      </c>
      <c r="D988" s="32">
        <f t="shared" si="118"/>
        <v>1.5094380023999999E-5</v>
      </c>
      <c r="E988" s="31">
        <f t="shared" si="119"/>
        <v>-54.985197253889083</v>
      </c>
      <c r="F988" s="1">
        <v>0.32</v>
      </c>
      <c r="G988" s="31">
        <f t="shared" si="120"/>
        <v>1277.6984254150643</v>
      </c>
      <c r="H988" s="31">
        <f t="shared" si="116"/>
        <v>1332.6836226689534</v>
      </c>
      <c r="I988" s="34">
        <f t="shared" si="121"/>
        <v>946</v>
      </c>
    </row>
    <row r="989" spans="2:9" x14ac:dyDescent="0.4">
      <c r="B989">
        <v>947</v>
      </c>
      <c r="C989">
        <f t="shared" si="117"/>
        <v>62120</v>
      </c>
      <c r="D989" s="32">
        <f t="shared" si="118"/>
        <v>1.5103737126E-5</v>
      </c>
      <c r="E989" s="31">
        <f t="shared" si="119"/>
        <v>-55.347367379287718</v>
      </c>
      <c r="F989" s="1">
        <v>0.32</v>
      </c>
      <c r="G989" s="31">
        <f t="shared" si="120"/>
        <v>1279.0475401435592</v>
      </c>
      <c r="H989" s="31">
        <f t="shared" si="116"/>
        <v>1334.394907522847</v>
      </c>
      <c r="I989" s="34">
        <f t="shared" si="121"/>
        <v>947</v>
      </c>
    </row>
    <row r="990" spans="2:9" x14ac:dyDescent="0.4">
      <c r="B990">
        <v>948</v>
      </c>
      <c r="C990">
        <f t="shared" si="117"/>
        <v>62080</v>
      </c>
      <c r="D990" s="32">
        <f t="shared" si="118"/>
        <v>1.5113098656000003E-5</v>
      </c>
      <c r="E990" s="31">
        <f t="shared" si="119"/>
        <v>-55.697069088767051</v>
      </c>
      <c r="F990" s="1">
        <v>0.32</v>
      </c>
      <c r="G990" s="31">
        <f t="shared" si="120"/>
        <v>1280.3959422291732</v>
      </c>
      <c r="H990" s="31">
        <f t="shared" si="116"/>
        <v>1336.0930113179402</v>
      </c>
      <c r="I990" s="34">
        <f t="shared" si="121"/>
        <v>948</v>
      </c>
    </row>
    <row r="991" spans="2:9" x14ac:dyDescent="0.4">
      <c r="B991">
        <v>949</v>
      </c>
      <c r="C991">
        <f t="shared" si="117"/>
        <v>62040</v>
      </c>
      <c r="D991" s="32">
        <f t="shared" si="118"/>
        <v>1.5122464614E-5</v>
      </c>
      <c r="E991" s="31">
        <f t="shared" si="119"/>
        <v>-56.034235601847648</v>
      </c>
      <c r="F991" s="1">
        <v>0.32</v>
      </c>
      <c r="G991" s="31">
        <f t="shared" si="120"/>
        <v>1281.743628856218</v>
      </c>
      <c r="H991" s="31">
        <f t="shared" si="116"/>
        <v>1337.7778644580658</v>
      </c>
      <c r="I991" s="34">
        <f t="shared" si="121"/>
        <v>949</v>
      </c>
    </row>
    <row r="992" spans="2:9" x14ac:dyDescent="0.4">
      <c r="B992">
        <v>950</v>
      </c>
      <c r="C992">
        <f t="shared" si="117"/>
        <v>62000</v>
      </c>
      <c r="D992" s="32">
        <f t="shared" si="118"/>
        <v>1.5131835E-5</v>
      </c>
      <c r="E992" s="31">
        <f t="shared" si="119"/>
        <v>-56.358799999999995</v>
      </c>
      <c r="F992" s="1">
        <v>0.32</v>
      </c>
      <c r="G992" s="31">
        <f t="shared" si="120"/>
        <v>1283.0905972058824</v>
      </c>
      <c r="H992" s="31">
        <f t="shared" si="116"/>
        <v>1339.4493972058824</v>
      </c>
      <c r="I992" s="34">
        <f t="shared" si="121"/>
        <v>950</v>
      </c>
    </row>
    <row r="993" spans="2:9" x14ac:dyDescent="0.4">
      <c r="B993">
        <v>951</v>
      </c>
      <c r="C993">
        <f t="shared" si="117"/>
        <v>61960</v>
      </c>
      <c r="D993" s="32">
        <f t="shared" si="118"/>
        <v>1.5141209814E-5</v>
      </c>
      <c r="E993" s="31">
        <f t="shared" si="119"/>
        <v>-56.670695226648327</v>
      </c>
      <c r="F993" s="1">
        <v>0.32</v>
      </c>
      <c r="G993" s="31">
        <f t="shared" si="120"/>
        <v>1284.4368444562274</v>
      </c>
      <c r="H993" s="31">
        <f t="shared" si="116"/>
        <v>1341.1075396828758</v>
      </c>
      <c r="I993" s="34">
        <f t="shared" si="121"/>
        <v>951</v>
      </c>
    </row>
    <row r="994" spans="2:9" x14ac:dyDescent="0.4">
      <c r="B994">
        <v>952</v>
      </c>
      <c r="C994">
        <f t="shared" si="117"/>
        <v>61920</v>
      </c>
      <c r="D994" s="32">
        <f t="shared" si="118"/>
        <v>1.5150589056E-5</v>
      </c>
      <c r="E994" s="31">
        <f t="shared" si="119"/>
        <v>-56.969854087168692</v>
      </c>
      <c r="F994" s="1">
        <v>0.32</v>
      </c>
      <c r="G994" s="31">
        <f t="shared" si="120"/>
        <v>1285.7823677821893</v>
      </c>
      <c r="H994" s="31">
        <f t="shared" si="116"/>
        <v>1342.752221869358</v>
      </c>
      <c r="I994" s="34">
        <f t="shared" si="121"/>
        <v>952</v>
      </c>
    </row>
    <row r="995" spans="2:9" x14ac:dyDescent="0.4">
      <c r="B995">
        <v>953</v>
      </c>
      <c r="C995">
        <f t="shared" si="117"/>
        <v>61880</v>
      </c>
      <c r="D995" s="32">
        <f t="shared" si="118"/>
        <v>1.5159972726E-5</v>
      </c>
      <c r="E995" s="31">
        <f t="shared" si="119"/>
        <v>-57.256209248888013</v>
      </c>
      <c r="F995" s="1">
        <v>0.32</v>
      </c>
      <c r="G995" s="31">
        <f t="shared" si="120"/>
        <v>1287.1271643555781</v>
      </c>
      <c r="H995" s="31">
        <f t="shared" si="116"/>
        <v>1344.3833736044662</v>
      </c>
      <c r="I995" s="34">
        <f t="shared" si="121"/>
        <v>953</v>
      </c>
    </row>
    <row r="996" spans="2:9" x14ac:dyDescent="0.4">
      <c r="B996">
        <v>954</v>
      </c>
      <c r="C996">
        <f t="shared" si="117"/>
        <v>61840</v>
      </c>
      <c r="D996" s="32">
        <f t="shared" si="118"/>
        <v>1.5169360823999998E-5</v>
      </c>
      <c r="E996" s="31">
        <f t="shared" si="119"/>
        <v>-57.52969324108696</v>
      </c>
      <c r="F996" s="1">
        <v>0.32</v>
      </c>
      <c r="G996" s="31">
        <f t="shared" si="120"/>
        <v>1288.4712313450786</v>
      </c>
      <c r="H996" s="31">
        <f t="shared" si="116"/>
        <v>1346.0009245861656</v>
      </c>
      <c r="I996" s="34">
        <f t="shared" si="121"/>
        <v>954</v>
      </c>
    </row>
    <row r="997" spans="2:9" x14ac:dyDescent="0.4">
      <c r="B997">
        <v>955</v>
      </c>
      <c r="C997">
        <f t="shared" si="117"/>
        <v>61800</v>
      </c>
      <c r="D997" s="32">
        <f t="shared" si="118"/>
        <v>1.5178753350000002E-5</v>
      </c>
      <c r="E997" s="31">
        <f t="shared" si="119"/>
        <v>-57.790238454999923</v>
      </c>
      <c r="F997" s="1">
        <v>0.32</v>
      </c>
      <c r="G997" s="31">
        <f t="shared" si="120"/>
        <v>1289.8145659162501</v>
      </c>
      <c r="H997" s="31">
        <f t="shared" si="116"/>
        <v>1347.6048043712501</v>
      </c>
      <c r="I997" s="34">
        <f t="shared" si="121"/>
        <v>955</v>
      </c>
    </row>
    <row r="998" spans="2:9" x14ac:dyDescent="0.4">
      <c r="B998">
        <v>956</v>
      </c>
      <c r="C998">
        <f t="shared" si="117"/>
        <v>61760</v>
      </c>
      <c r="D998" s="32">
        <f t="shared" si="118"/>
        <v>1.5188150304000001E-5</v>
      </c>
      <c r="E998" s="31">
        <f t="shared" si="119"/>
        <v>-58.037777143807411</v>
      </c>
      <c r="F998" s="1">
        <v>0.32</v>
      </c>
      <c r="G998" s="31">
        <f t="shared" si="120"/>
        <v>1291.1571652315258</v>
      </c>
      <c r="H998" s="31">
        <f t="shared" si="116"/>
        <v>1349.1949423753333</v>
      </c>
      <c r="I998" s="34">
        <f t="shared" si="121"/>
        <v>956</v>
      </c>
    </row>
    <row r="999" spans="2:9" x14ac:dyDescent="0.4">
      <c r="B999">
        <v>957</v>
      </c>
      <c r="C999">
        <f t="shared" si="117"/>
        <v>61720</v>
      </c>
      <c r="D999" s="32">
        <f t="shared" si="118"/>
        <v>1.5197551685999999E-5</v>
      </c>
      <c r="E999" s="31">
        <f t="shared" si="119"/>
        <v>-58.272241422647475</v>
      </c>
      <c r="F999" s="1">
        <v>0.32</v>
      </c>
      <c r="G999" s="31">
        <f t="shared" si="120"/>
        <v>1292.4990264502133</v>
      </c>
      <c r="H999" s="31">
        <f t="shared" si="116"/>
        <v>1350.7712678728608</v>
      </c>
      <c r="I999" s="34">
        <f t="shared" si="121"/>
        <v>957</v>
      </c>
    </row>
    <row r="1000" spans="2:9" x14ac:dyDescent="0.4">
      <c r="B1000">
        <v>958</v>
      </c>
      <c r="C1000">
        <f t="shared" si="117"/>
        <v>61680</v>
      </c>
      <c r="D1000" s="32">
        <f t="shared" si="118"/>
        <v>1.5206957496000003E-5</v>
      </c>
      <c r="E1000" s="31">
        <f t="shared" si="119"/>
        <v>-58.49356326860714</v>
      </c>
      <c r="F1000" s="1">
        <v>0.32</v>
      </c>
      <c r="G1000" s="31">
        <f t="shared" si="120"/>
        <v>1293.8401467284955</v>
      </c>
      <c r="H1000" s="31">
        <f t="shared" si="116"/>
        <v>1352.3337099971027</v>
      </c>
      <c r="I1000" s="34">
        <f t="shared" si="121"/>
        <v>958</v>
      </c>
    </row>
    <row r="1001" spans="2:9" x14ac:dyDescent="0.4">
      <c r="B1001">
        <v>959</v>
      </c>
      <c r="C1001">
        <f t="shared" si="117"/>
        <v>61640</v>
      </c>
      <c r="D1001" s="32">
        <f t="shared" si="118"/>
        <v>1.5216367733999999E-5</v>
      </c>
      <c r="E1001" s="31">
        <f t="shared" si="119"/>
        <v>-58.701674520728112</v>
      </c>
      <c r="F1001" s="1">
        <v>0.32</v>
      </c>
      <c r="G1001" s="31">
        <f t="shared" si="120"/>
        <v>1295.1805232194274</v>
      </c>
      <c r="H1001" s="31">
        <f t="shared" si="116"/>
        <v>1353.8821977401556</v>
      </c>
      <c r="I1001" s="34">
        <f t="shared" si="121"/>
        <v>959</v>
      </c>
    </row>
    <row r="1002" spans="2:9" x14ac:dyDescent="0.4">
      <c r="B1002">
        <v>960</v>
      </c>
      <c r="C1002">
        <f t="shared" si="117"/>
        <v>61600</v>
      </c>
      <c r="D1002" s="32">
        <f t="shared" si="118"/>
        <v>1.5225782400000001E-5</v>
      </c>
      <c r="E1002" s="31">
        <f t="shared" si="119"/>
        <v>-58.896506880000111</v>
      </c>
      <c r="F1002" s="1">
        <v>0.32</v>
      </c>
      <c r="G1002" s="31">
        <f t="shared" si="120"/>
        <v>1296.5201530729414</v>
      </c>
      <c r="H1002" s="31">
        <f t="shared" si="116"/>
        <v>1355.4166599529415</v>
      </c>
      <c r="I1002" s="34">
        <f t="shared" si="121"/>
        <v>960</v>
      </c>
    </row>
    <row r="1003" spans="2:9" x14ac:dyDescent="0.4">
      <c r="B1003">
        <v>961</v>
      </c>
      <c r="C1003">
        <f t="shared" si="117"/>
        <v>61560</v>
      </c>
      <c r="D1003" s="32">
        <f t="shared" si="118"/>
        <v>1.5235201494E-5</v>
      </c>
      <c r="E1003" s="31">
        <f t="shared" si="119"/>
        <v>-59.077991909368514</v>
      </c>
      <c r="F1003" s="1">
        <v>0.32</v>
      </c>
      <c r="G1003" s="31">
        <f t="shared" si="120"/>
        <v>1297.8590334358416</v>
      </c>
      <c r="H1003" s="31">
        <f t="shared" si="116"/>
        <v>1356.9370253452103</v>
      </c>
      <c r="I1003" s="34">
        <f t="shared" si="121"/>
        <v>961</v>
      </c>
    </row>
    <row r="1004" spans="2:9" x14ac:dyDescent="0.4">
      <c r="B1004">
        <v>962</v>
      </c>
      <c r="C1004">
        <f t="shared" si="117"/>
        <v>61520</v>
      </c>
      <c r="D1004" s="32">
        <f t="shared" si="118"/>
        <v>1.5244625016000002E-5</v>
      </c>
      <c r="E1004" s="31">
        <f t="shared" si="119"/>
        <v>-59.246061033727642</v>
      </c>
      <c r="F1004" s="1">
        <v>0.32</v>
      </c>
      <c r="G1004" s="31">
        <f t="shared" si="120"/>
        <v>1299.1971614518081</v>
      </c>
      <c r="H1004" s="31">
        <f t="shared" si="116"/>
        <v>1358.4432224855359</v>
      </c>
      <c r="I1004" s="34">
        <f t="shared" si="121"/>
        <v>962</v>
      </c>
    </row>
    <row r="1005" spans="2:9" x14ac:dyDescent="0.4">
      <c r="B1005">
        <v>963</v>
      </c>
      <c r="C1005">
        <f t="shared" si="117"/>
        <v>61480</v>
      </c>
      <c r="D1005" s="32">
        <f t="shared" si="118"/>
        <v>1.5254052966000001E-5</v>
      </c>
      <c r="E1005" s="31">
        <f t="shared" si="119"/>
        <v>-59.400645539927481</v>
      </c>
      <c r="F1005" s="1">
        <v>0.32</v>
      </c>
      <c r="G1005" s="31">
        <f t="shared" si="120"/>
        <v>1300.5345342613946</v>
      </c>
      <c r="H1005" s="31">
        <f t="shared" si="116"/>
        <v>1359.935179801322</v>
      </c>
      <c r="I1005" s="34">
        <f t="shared" si="121"/>
        <v>963</v>
      </c>
    </row>
    <row r="1006" spans="2:9" x14ac:dyDescent="0.4">
      <c r="B1006">
        <v>964</v>
      </c>
      <c r="C1006">
        <f t="shared" si="117"/>
        <v>61440</v>
      </c>
      <c r="D1006" s="32">
        <f t="shared" si="118"/>
        <v>1.5263485344000002E-5</v>
      </c>
      <c r="E1006" s="31">
        <f t="shared" si="119"/>
        <v>-59.541676576766967</v>
      </c>
      <c r="F1006" s="1">
        <v>0.32</v>
      </c>
      <c r="G1006" s="31">
        <f t="shared" si="120"/>
        <v>1301.8711490020294</v>
      </c>
      <c r="H1006" s="31">
        <f t="shared" si="116"/>
        <v>1361.4128255787964</v>
      </c>
      <c r="I1006" s="34">
        <f t="shared" si="121"/>
        <v>964</v>
      </c>
    </row>
    <row r="1007" spans="2:9" x14ac:dyDescent="0.4">
      <c r="B1007">
        <v>965</v>
      </c>
      <c r="C1007">
        <f t="shared" si="117"/>
        <v>61400</v>
      </c>
      <c r="D1007" s="32">
        <f t="shared" si="118"/>
        <v>1.5272922150000002E-5</v>
      </c>
      <c r="E1007" s="31">
        <f t="shared" si="119"/>
        <v>-59.669085154999728</v>
      </c>
      <c r="F1007" s="1">
        <v>0.32</v>
      </c>
      <c r="G1007" s="31">
        <f t="shared" si="120"/>
        <v>1303.207002808015</v>
      </c>
      <c r="H1007" s="31">
        <f t="shared" si="116"/>
        <v>1362.8760879630147</v>
      </c>
      <c r="I1007" s="34">
        <f t="shared" si="121"/>
        <v>965</v>
      </c>
    </row>
    <row r="1008" spans="2:9" x14ac:dyDescent="0.4">
      <c r="B1008">
        <v>966</v>
      </c>
      <c r="C1008">
        <f t="shared" si="117"/>
        <v>61360</v>
      </c>
      <c r="D1008" s="32">
        <f t="shared" si="118"/>
        <v>1.5282363384000001E-5</v>
      </c>
      <c r="E1008" s="31">
        <f t="shared" si="119"/>
        <v>-59.782802147327423</v>
      </c>
      <c r="F1008" s="1">
        <v>0.32</v>
      </c>
      <c r="G1008" s="31">
        <f t="shared" si="120"/>
        <v>1304.5420928105284</v>
      </c>
      <c r="H1008" s="31">
        <f t="shared" ref="H1008:H1042" si="122">IF(G1008&gt;E1008,G1008-E1008,0)</f>
        <v>1364.3248949578558</v>
      </c>
      <c r="I1008" s="34">
        <f t="shared" si="121"/>
        <v>966</v>
      </c>
    </row>
    <row r="1009" spans="2:9" x14ac:dyDescent="0.4">
      <c r="B1009">
        <v>967</v>
      </c>
      <c r="C1009">
        <f t="shared" si="117"/>
        <v>61320</v>
      </c>
      <c r="D1009" s="32">
        <f t="shared" si="118"/>
        <v>1.5291809046000001E-5</v>
      </c>
      <c r="E1009" s="31">
        <f t="shared" si="119"/>
        <v>-59.882758288407324</v>
      </c>
      <c r="F1009" s="1">
        <v>0.32</v>
      </c>
      <c r="G1009" s="31">
        <f t="shared" si="120"/>
        <v>1305.8764161376205</v>
      </c>
      <c r="H1009" s="31">
        <f t="shared" si="122"/>
        <v>1365.7591744260278</v>
      </c>
      <c r="I1009" s="34">
        <f t="shared" si="121"/>
        <v>967</v>
      </c>
    </row>
    <row r="1010" spans="2:9" x14ac:dyDescent="0.4">
      <c r="B1010">
        <v>968</v>
      </c>
      <c r="C1010">
        <f t="shared" si="117"/>
        <v>61280</v>
      </c>
      <c r="D1010" s="32">
        <f t="shared" si="118"/>
        <v>1.5301259136000003E-5</v>
      </c>
      <c r="E1010" s="31">
        <f t="shared" si="119"/>
        <v>-59.968884174848554</v>
      </c>
      <c r="F1010" s="1">
        <v>0.32</v>
      </c>
      <c r="G1010" s="31">
        <f t="shared" si="120"/>
        <v>1307.2099699142177</v>
      </c>
      <c r="H1010" s="31">
        <f t="shared" si="122"/>
        <v>1367.1788540890664</v>
      </c>
      <c r="I1010" s="34">
        <f t="shared" si="121"/>
        <v>968</v>
      </c>
    </row>
    <row r="1011" spans="2:9" x14ac:dyDescent="0.4">
      <c r="B1011">
        <v>969</v>
      </c>
      <c r="C1011">
        <f t="shared" si="117"/>
        <v>61240</v>
      </c>
      <c r="D1011" s="32">
        <f t="shared" si="118"/>
        <v>1.5310713653999998E-5</v>
      </c>
      <c r="E1011" s="31">
        <f t="shared" si="119"/>
        <v>-60.041110265208239</v>
      </c>
      <c r="F1011" s="1">
        <v>0.32</v>
      </c>
      <c r="G1011" s="31">
        <f t="shared" si="120"/>
        <v>1308.5427512621191</v>
      </c>
      <c r="H1011" s="31">
        <f t="shared" si="122"/>
        <v>1368.5838615273274</v>
      </c>
      <c r="I1011" s="34">
        <f t="shared" si="121"/>
        <v>969</v>
      </c>
    </row>
    <row r="1012" spans="2:9" x14ac:dyDescent="0.4">
      <c r="B1012">
        <v>970</v>
      </c>
      <c r="C1012">
        <f t="shared" si="117"/>
        <v>61200</v>
      </c>
      <c r="D1012" s="32">
        <f t="shared" si="118"/>
        <v>1.5320172599999999E-5</v>
      </c>
      <c r="E1012" s="31">
        <f t="shared" si="119"/>
        <v>-60.099366880000112</v>
      </c>
      <c r="F1012" s="1">
        <v>0.32</v>
      </c>
      <c r="G1012" s="31">
        <f t="shared" si="120"/>
        <v>1309.8747573000001</v>
      </c>
      <c r="H1012" s="31">
        <f t="shared" si="122"/>
        <v>1369.9741241800002</v>
      </c>
      <c r="I1012" s="34">
        <f t="shared" si="121"/>
        <v>970</v>
      </c>
    </row>
    <row r="1013" spans="2:9" x14ac:dyDescent="0.4">
      <c r="B1013">
        <v>971</v>
      </c>
      <c r="C1013">
        <f t="shared" si="117"/>
        <v>61160</v>
      </c>
      <c r="D1013" s="32">
        <f t="shared" si="118"/>
        <v>1.5329635973999997E-5</v>
      </c>
      <c r="E1013" s="31">
        <f t="shared" si="119"/>
        <v>-60.143584201688761</v>
      </c>
      <c r="F1013" s="1">
        <v>0.32</v>
      </c>
      <c r="G1013" s="31">
        <f t="shared" si="120"/>
        <v>1311.2059851434085</v>
      </c>
      <c r="H1013" s="31">
        <f t="shared" si="122"/>
        <v>1371.3495693450973</v>
      </c>
      <c r="I1013" s="34">
        <f t="shared" si="121"/>
        <v>971</v>
      </c>
    </row>
    <row r="1014" spans="2:9" x14ac:dyDescent="0.4">
      <c r="B1014">
        <v>972</v>
      </c>
      <c r="C1014">
        <f t="shared" si="117"/>
        <v>61120</v>
      </c>
      <c r="D1014" s="32">
        <f t="shared" si="118"/>
        <v>1.5339103776E-5</v>
      </c>
      <c r="E1014" s="31">
        <f t="shared" si="119"/>
        <v>-60.173692274687767</v>
      </c>
      <c r="F1014" s="1">
        <v>0.32</v>
      </c>
      <c r="G1014" s="31">
        <f t="shared" si="120"/>
        <v>1312.5364319047683</v>
      </c>
      <c r="H1014" s="31">
        <f t="shared" si="122"/>
        <v>1372.710124179456</v>
      </c>
      <c r="I1014" s="34">
        <f t="shared" si="121"/>
        <v>972</v>
      </c>
    </row>
    <row r="1015" spans="2:9" x14ac:dyDescent="0.4">
      <c r="B1015">
        <v>973</v>
      </c>
      <c r="C1015">
        <f t="shared" si="117"/>
        <v>61080</v>
      </c>
      <c r="D1015" s="32">
        <f t="shared" si="118"/>
        <v>1.5348576006E-5</v>
      </c>
      <c r="E1015" s="31">
        <f t="shared" si="119"/>
        <v>-60.189621005367279</v>
      </c>
      <c r="F1015" s="1">
        <v>0.32</v>
      </c>
      <c r="G1015" s="31">
        <f t="shared" si="120"/>
        <v>1313.8660946933758</v>
      </c>
      <c r="H1015" s="31">
        <f t="shared" si="122"/>
        <v>1374.0557156987431</v>
      </c>
      <c r="I1015" s="34">
        <f t="shared" si="121"/>
        <v>973</v>
      </c>
    </row>
    <row r="1016" spans="2:9" x14ac:dyDescent="0.4">
      <c r="B1016">
        <v>974</v>
      </c>
      <c r="C1016">
        <f t="shared" si="117"/>
        <v>61040</v>
      </c>
      <c r="D1016" s="32">
        <f t="shared" si="118"/>
        <v>1.5358052664E-5</v>
      </c>
      <c r="E1016" s="31">
        <f t="shared" si="119"/>
        <v>-60.191300162047384</v>
      </c>
      <c r="F1016" s="1">
        <v>0.32</v>
      </c>
      <c r="G1016" s="31">
        <f t="shared" si="120"/>
        <v>1315.1949706154035</v>
      </c>
      <c r="H1016" s="31">
        <f t="shared" si="122"/>
        <v>1375.3862707774508</v>
      </c>
      <c r="I1016" s="34">
        <f t="shared" si="121"/>
        <v>974</v>
      </c>
    </row>
    <row r="1017" spans="2:9" x14ac:dyDescent="0.4">
      <c r="B1017">
        <v>975</v>
      </c>
      <c r="C1017">
        <f t="shared" si="117"/>
        <v>61000</v>
      </c>
      <c r="D1017" s="32">
        <f t="shared" si="118"/>
        <v>1.5367533750000002E-5</v>
      </c>
      <c r="E1017" s="31">
        <f t="shared" si="119"/>
        <v>-60.178659374999995</v>
      </c>
      <c r="F1017" s="1">
        <v>0.32</v>
      </c>
      <c r="G1017" s="31">
        <f t="shared" si="120"/>
        <v>1316.5230567738975</v>
      </c>
      <c r="H1017" s="31">
        <f t="shared" si="122"/>
        <v>1376.7017161488975</v>
      </c>
      <c r="I1017" s="34">
        <f t="shared" si="121"/>
        <v>975</v>
      </c>
    </row>
    <row r="1018" spans="2:9" x14ac:dyDescent="0.4">
      <c r="B1018">
        <v>976</v>
      </c>
      <c r="C1018">
        <f t="shared" si="117"/>
        <v>60960</v>
      </c>
      <c r="D1018" s="32">
        <f t="shared" si="118"/>
        <v>1.5377019264000001E-5</v>
      </c>
      <c r="E1018" s="31">
        <f t="shared" si="119"/>
        <v>-60.151628136447904</v>
      </c>
      <c r="F1018" s="1">
        <v>0.32</v>
      </c>
      <c r="G1018" s="31">
        <f t="shared" si="120"/>
        <v>1317.8503502687774</v>
      </c>
      <c r="H1018" s="31">
        <f t="shared" si="122"/>
        <v>1378.0019784052254</v>
      </c>
      <c r="I1018" s="34">
        <f t="shared" si="121"/>
        <v>976</v>
      </c>
    </row>
    <row r="1019" spans="2:9" x14ac:dyDescent="0.4">
      <c r="B1019">
        <v>977</v>
      </c>
      <c r="C1019">
        <f t="shared" si="117"/>
        <v>60920</v>
      </c>
      <c r="D1019" s="32">
        <f t="shared" si="118"/>
        <v>1.5386509205999999E-5</v>
      </c>
      <c r="E1019" s="31">
        <f t="shared" si="119"/>
        <v>-60.110135800568578</v>
      </c>
      <c r="F1019" s="1">
        <v>0.32</v>
      </c>
      <c r="G1019" s="31">
        <f t="shared" si="120"/>
        <v>1319.1768481968393</v>
      </c>
      <c r="H1019" s="31">
        <f t="shared" si="122"/>
        <v>1379.2869839974078</v>
      </c>
      <c r="I1019" s="34">
        <f t="shared" si="121"/>
        <v>977</v>
      </c>
    </row>
    <row r="1020" spans="2:9" x14ac:dyDescent="0.4">
      <c r="B1020">
        <v>978</v>
      </c>
      <c r="C1020">
        <f t="shared" si="117"/>
        <v>60880</v>
      </c>
      <c r="D1020" s="32">
        <f t="shared" si="118"/>
        <v>1.5396003576E-5</v>
      </c>
      <c r="E1020" s="31">
        <f t="shared" si="119"/>
        <v>-60.054111583488464</v>
      </c>
      <c r="F1020" s="1">
        <v>0.32</v>
      </c>
      <c r="G1020" s="31">
        <f t="shared" si="120"/>
        <v>1320.5025476517517</v>
      </c>
      <c r="H1020" s="31">
        <f t="shared" si="122"/>
        <v>1380.5566592352402</v>
      </c>
      <c r="I1020" s="34">
        <f t="shared" si="121"/>
        <v>978</v>
      </c>
    </row>
    <row r="1021" spans="2:9" x14ac:dyDescent="0.4">
      <c r="B1021">
        <v>979</v>
      </c>
      <c r="C1021">
        <f t="shared" si="117"/>
        <v>60840</v>
      </c>
      <c r="D1021" s="32">
        <f t="shared" si="118"/>
        <v>1.5405502374E-5</v>
      </c>
      <c r="E1021" s="31">
        <f t="shared" si="119"/>
        <v>-59.98348456328678</v>
      </c>
      <c r="F1021" s="1">
        <v>0.32</v>
      </c>
      <c r="G1021" s="31">
        <f t="shared" si="120"/>
        <v>1321.8274457240582</v>
      </c>
      <c r="H1021" s="31">
        <f t="shared" si="122"/>
        <v>1381.8109302873449</v>
      </c>
      <c r="I1021" s="34">
        <f t="shared" si="121"/>
        <v>979</v>
      </c>
    </row>
    <row r="1022" spans="2:9" x14ac:dyDescent="0.4">
      <c r="B1022">
        <v>980</v>
      </c>
      <c r="C1022">
        <f t="shared" si="117"/>
        <v>60800</v>
      </c>
      <c r="D1022" s="32">
        <f t="shared" si="118"/>
        <v>1.5415005599999997E-5</v>
      </c>
      <c r="E1022" s="31">
        <f t="shared" si="119"/>
        <v>-59.898183680000301</v>
      </c>
      <c r="F1022" s="1">
        <v>0.32</v>
      </c>
      <c r="G1022" s="31">
        <f t="shared" si="120"/>
        <v>1323.1515395011763</v>
      </c>
      <c r="H1022" s="31">
        <f t="shared" si="122"/>
        <v>1383.0497231811767</v>
      </c>
      <c r="I1022" s="34">
        <f t="shared" si="121"/>
        <v>980</v>
      </c>
    </row>
    <row r="1023" spans="2:9" x14ac:dyDescent="0.4">
      <c r="B1023">
        <v>981</v>
      </c>
      <c r="C1023">
        <f t="shared" ref="C1023:C1042" si="123">(-4*10^7*B1023+1*10^11)*10^-6</f>
        <v>60760</v>
      </c>
      <c r="D1023" s="32">
        <f t="shared" ref="D1023:D1042" si="124">(1.23*10^-6*B1023^2+2.87*10^-3*B1023+4.57)*1.8*10^-6</f>
        <v>1.5424513254E-5</v>
      </c>
      <c r="E1023" s="31">
        <f t="shared" ref="E1023:E1042" si="125">(0.005752*B1023^4-10.67*B1023^3+5597*B1023^2-1.79*10^6*B1023+1.056*10^9)*10^-6</f>
        <v>-59.798137735607142</v>
      </c>
      <c r="F1023" s="1">
        <v>0.32</v>
      </c>
      <c r="G1023" s="31">
        <f t="shared" ref="G1023:G1042" si="126">C1023*D1023*(B1023-$B$62)/(1-F1023)</f>
        <v>1324.4748260673994</v>
      </c>
      <c r="H1023" s="31">
        <f t="shared" si="122"/>
        <v>1384.2729638030064</v>
      </c>
      <c r="I1023" s="34">
        <f t="shared" ref="I1023:I1042" si="127">IF(H1023&gt;0,B1023)</f>
        <v>981</v>
      </c>
    </row>
    <row r="1024" spans="2:9" x14ac:dyDescent="0.4">
      <c r="B1024">
        <v>982</v>
      </c>
      <c r="C1024">
        <f t="shared" si="123"/>
        <v>60720</v>
      </c>
      <c r="D1024" s="32">
        <f t="shared" si="124"/>
        <v>1.5434025336E-5</v>
      </c>
      <c r="E1024" s="31">
        <f t="shared" si="125"/>
        <v>-59.683275394047733</v>
      </c>
      <c r="F1024" s="1">
        <v>0.32</v>
      </c>
      <c r="G1024" s="31">
        <f t="shared" si="126"/>
        <v>1325.7973025038928</v>
      </c>
      <c r="H1024" s="31">
        <f t="shared" si="122"/>
        <v>1385.4805778979405</v>
      </c>
      <c r="I1024" s="34">
        <f t="shared" si="127"/>
        <v>982</v>
      </c>
    </row>
    <row r="1025" spans="2:9" x14ac:dyDescent="0.4">
      <c r="B1025">
        <v>983</v>
      </c>
      <c r="C1025">
        <f t="shared" si="123"/>
        <v>60680</v>
      </c>
      <c r="D1025" s="32">
        <f t="shared" si="124"/>
        <v>1.5443541846000002E-5</v>
      </c>
      <c r="E1025" s="31">
        <f t="shared" si="125"/>
        <v>-59.553525181206702</v>
      </c>
      <c r="F1025" s="1">
        <v>0.32</v>
      </c>
      <c r="G1025" s="31">
        <f t="shared" si="126"/>
        <v>1327.1189658886983</v>
      </c>
      <c r="H1025" s="31">
        <f t="shared" si="122"/>
        <v>1386.6724910699049</v>
      </c>
      <c r="I1025" s="34">
        <f t="shared" si="127"/>
        <v>983</v>
      </c>
    </row>
    <row r="1026" spans="2:9" x14ac:dyDescent="0.4">
      <c r="B1026">
        <v>984</v>
      </c>
      <c r="C1026">
        <f t="shared" si="123"/>
        <v>60640</v>
      </c>
      <c r="D1026" s="32">
        <f t="shared" si="124"/>
        <v>1.5453062784E-5</v>
      </c>
      <c r="E1026" s="31">
        <f t="shared" si="125"/>
        <v>-59.408815484928127</v>
      </c>
      <c r="F1026" s="1">
        <v>0.32</v>
      </c>
      <c r="G1026" s="31">
        <f t="shared" si="126"/>
        <v>1328.4398132967303</v>
      </c>
      <c r="H1026" s="31">
        <f t="shared" si="122"/>
        <v>1387.8486287816584</v>
      </c>
      <c r="I1026" s="34">
        <f t="shared" si="127"/>
        <v>984</v>
      </c>
    </row>
    <row r="1027" spans="2:9" x14ac:dyDescent="0.4">
      <c r="B1027">
        <v>985</v>
      </c>
      <c r="C1027">
        <f t="shared" si="123"/>
        <v>60600</v>
      </c>
      <c r="D1027" s="32">
        <f t="shared" si="124"/>
        <v>1.5462588149999998E-5</v>
      </c>
      <c r="E1027" s="31">
        <f t="shared" si="125"/>
        <v>-59.249074555000306</v>
      </c>
      <c r="F1027" s="1">
        <v>0.32</v>
      </c>
      <c r="G1027" s="31">
        <f t="shared" si="126"/>
        <v>1329.7598417997795</v>
      </c>
      <c r="H1027" s="31">
        <f t="shared" si="122"/>
        <v>1389.0089163547798</v>
      </c>
      <c r="I1027" s="34">
        <f t="shared" si="127"/>
        <v>985</v>
      </c>
    </row>
    <row r="1028" spans="2:9" x14ac:dyDescent="0.4">
      <c r="B1028">
        <v>986</v>
      </c>
      <c r="C1028">
        <f t="shared" si="123"/>
        <v>60560</v>
      </c>
      <c r="D1028" s="32">
        <f t="shared" si="124"/>
        <v>1.5472117944000002E-5</v>
      </c>
      <c r="E1028" s="31">
        <f t="shared" si="125"/>
        <v>-59.074230503168103</v>
      </c>
      <c r="F1028" s="1">
        <v>0.32</v>
      </c>
      <c r="G1028" s="31">
        <f t="shared" si="126"/>
        <v>1331.0790484665094</v>
      </c>
      <c r="H1028" s="31">
        <f t="shared" si="122"/>
        <v>1390.1532789696776</v>
      </c>
      <c r="I1028" s="34">
        <f t="shared" si="127"/>
        <v>986</v>
      </c>
    </row>
    <row r="1029" spans="2:9" x14ac:dyDescent="0.4">
      <c r="B1029">
        <v>987</v>
      </c>
      <c r="C1029">
        <f t="shared" si="123"/>
        <v>60520</v>
      </c>
      <c r="D1029" s="32">
        <f t="shared" si="124"/>
        <v>1.5481652165999999E-5</v>
      </c>
      <c r="E1029" s="31">
        <f t="shared" si="125"/>
        <v>-58.884211303128239</v>
      </c>
      <c r="F1029" s="1">
        <v>0.32</v>
      </c>
      <c r="G1029" s="31">
        <f t="shared" si="126"/>
        <v>1332.3974303624582</v>
      </c>
      <c r="H1029" s="31">
        <f t="shared" si="122"/>
        <v>1391.2816416655864</v>
      </c>
      <c r="I1029" s="34">
        <f t="shared" si="127"/>
        <v>987</v>
      </c>
    </row>
    <row r="1030" spans="2:9" x14ac:dyDescent="0.4">
      <c r="B1030">
        <v>988</v>
      </c>
      <c r="C1030">
        <f t="shared" si="123"/>
        <v>60480</v>
      </c>
      <c r="D1030" s="32">
        <f t="shared" si="124"/>
        <v>1.5491190816000002E-5</v>
      </c>
      <c r="E1030" s="31">
        <f t="shared" si="125"/>
        <v>-58.678944790527339</v>
      </c>
      <c r="F1030" s="1">
        <v>0.32</v>
      </c>
      <c r="G1030" s="31">
        <f t="shared" si="126"/>
        <v>1333.7149845500389</v>
      </c>
      <c r="H1030" s="31">
        <f t="shared" si="122"/>
        <v>1392.3939293405663</v>
      </c>
      <c r="I1030" s="34">
        <f t="shared" si="127"/>
        <v>988</v>
      </c>
    </row>
    <row r="1031" spans="2:9" x14ac:dyDescent="0.4">
      <c r="B1031">
        <v>989</v>
      </c>
      <c r="C1031">
        <f t="shared" si="123"/>
        <v>60440</v>
      </c>
      <c r="D1031" s="32">
        <f t="shared" si="124"/>
        <v>1.5500733894000002E-5</v>
      </c>
      <c r="E1031" s="31">
        <f t="shared" si="125"/>
        <v>-58.458358662967676</v>
      </c>
      <c r="F1031" s="1">
        <v>0.32</v>
      </c>
      <c r="G1031" s="31">
        <f t="shared" si="126"/>
        <v>1335.0317080885382</v>
      </c>
      <c r="H1031" s="31">
        <f t="shared" si="122"/>
        <v>1393.4900667515058</v>
      </c>
      <c r="I1031" s="34">
        <f t="shared" si="127"/>
        <v>989</v>
      </c>
    </row>
    <row r="1032" spans="2:9" x14ac:dyDescent="0.4">
      <c r="B1032">
        <v>990</v>
      </c>
      <c r="C1032">
        <f t="shared" si="123"/>
        <v>60400</v>
      </c>
      <c r="D1032" s="32">
        <f t="shared" si="124"/>
        <v>1.5510281400000001E-5</v>
      </c>
      <c r="E1032" s="31">
        <f t="shared" si="125"/>
        <v>-58.222380479999536</v>
      </c>
      <c r="F1032" s="1">
        <v>0.32</v>
      </c>
      <c r="G1032" s="31">
        <f t="shared" si="126"/>
        <v>1336.3475980341177</v>
      </c>
      <c r="H1032" s="31">
        <f t="shared" si="122"/>
        <v>1394.5699785141173</v>
      </c>
      <c r="I1032" s="34">
        <f t="shared" si="127"/>
        <v>990</v>
      </c>
    </row>
    <row r="1033" spans="2:9" x14ac:dyDescent="0.4">
      <c r="B1033">
        <v>991</v>
      </c>
      <c r="C1033">
        <f t="shared" si="123"/>
        <v>60360</v>
      </c>
      <c r="D1033" s="32">
        <f t="shared" si="124"/>
        <v>1.5519833333999999E-5</v>
      </c>
      <c r="E1033" s="31">
        <f t="shared" si="125"/>
        <v>-57.970937663127899</v>
      </c>
      <c r="F1033" s="1">
        <v>0.32</v>
      </c>
      <c r="G1033" s="31">
        <f t="shared" si="126"/>
        <v>1337.6626514398133</v>
      </c>
      <c r="H1033" s="31">
        <f t="shared" si="122"/>
        <v>1395.6335891029412</v>
      </c>
      <c r="I1033" s="34">
        <f t="shared" si="127"/>
        <v>991</v>
      </c>
    </row>
    <row r="1034" spans="2:9" x14ac:dyDescent="0.4">
      <c r="B1034">
        <v>992</v>
      </c>
      <c r="C1034">
        <f t="shared" si="123"/>
        <v>60320</v>
      </c>
      <c r="D1034" s="32">
        <f t="shared" si="124"/>
        <v>1.5529389696000001E-5</v>
      </c>
      <c r="E1034" s="31">
        <f t="shared" si="125"/>
        <v>-57.703957495806691</v>
      </c>
      <c r="F1034" s="1">
        <v>0.32</v>
      </c>
      <c r="G1034" s="31">
        <f t="shared" si="126"/>
        <v>1338.9768653555352</v>
      </c>
      <c r="H1034" s="31">
        <f t="shared" si="122"/>
        <v>1396.6808228513419</v>
      </c>
      <c r="I1034" s="34">
        <f t="shared" si="127"/>
        <v>992</v>
      </c>
    </row>
    <row r="1035" spans="2:9" x14ac:dyDescent="0.4">
      <c r="B1035">
        <v>993</v>
      </c>
      <c r="C1035">
        <f t="shared" si="123"/>
        <v>60280</v>
      </c>
      <c r="D1035" s="32">
        <f t="shared" si="124"/>
        <v>1.5538950485999998E-5</v>
      </c>
      <c r="E1035" s="31">
        <f t="shared" si="125"/>
        <v>-57.42136712344837</v>
      </c>
      <c r="F1035" s="1">
        <v>0.32</v>
      </c>
      <c r="G1035" s="31">
        <f t="shared" si="126"/>
        <v>1340.2902368280672</v>
      </c>
      <c r="H1035" s="31">
        <f t="shared" si="122"/>
        <v>1397.7116039515156</v>
      </c>
      <c r="I1035" s="34">
        <f t="shared" si="127"/>
        <v>993</v>
      </c>
    </row>
    <row r="1036" spans="2:9" x14ac:dyDescent="0.4">
      <c r="B1036">
        <v>994</v>
      </c>
      <c r="C1036">
        <f t="shared" si="123"/>
        <v>60240</v>
      </c>
      <c r="D1036" s="32">
        <f t="shared" si="124"/>
        <v>1.5548515703999999E-5</v>
      </c>
      <c r="E1036" s="31">
        <f t="shared" si="125"/>
        <v>-57.123093553408623</v>
      </c>
      <c r="F1036" s="1">
        <v>0.32</v>
      </c>
      <c r="G1036" s="31">
        <f t="shared" si="126"/>
        <v>1341.6027629010691</v>
      </c>
      <c r="H1036" s="31">
        <f t="shared" si="122"/>
        <v>1398.7258564544777</v>
      </c>
      <c r="I1036" s="34">
        <f t="shared" si="127"/>
        <v>994</v>
      </c>
    </row>
    <row r="1037" spans="2:9" x14ac:dyDescent="0.4">
      <c r="B1037">
        <v>995</v>
      </c>
      <c r="C1037">
        <f t="shared" si="123"/>
        <v>60200</v>
      </c>
      <c r="D1037" s="32">
        <f t="shared" si="124"/>
        <v>1.5558085349999999E-5</v>
      </c>
      <c r="E1037" s="31">
        <f t="shared" si="125"/>
        <v>-56.809063654999733</v>
      </c>
      <c r="F1037" s="1">
        <v>0.32</v>
      </c>
      <c r="G1037" s="31">
        <f t="shared" si="126"/>
        <v>1342.9144406150733</v>
      </c>
      <c r="H1037" s="31">
        <f t="shared" si="122"/>
        <v>1399.7235042700731</v>
      </c>
      <c r="I1037" s="34">
        <f t="shared" si="127"/>
        <v>995</v>
      </c>
    </row>
    <row r="1038" spans="2:9" x14ac:dyDescent="0.4">
      <c r="B1038">
        <v>996</v>
      </c>
      <c r="C1038">
        <f t="shared" si="123"/>
        <v>60160</v>
      </c>
      <c r="D1038" s="32">
        <f t="shared" si="124"/>
        <v>1.5567659423999999E-5</v>
      </c>
      <c r="E1038" s="31">
        <f t="shared" si="125"/>
        <v>-56.479204159488674</v>
      </c>
      <c r="F1038" s="1">
        <v>0.32</v>
      </c>
      <c r="G1038" s="31">
        <f t="shared" si="126"/>
        <v>1344.2252670074881</v>
      </c>
      <c r="H1038" s="31">
        <f t="shared" si="122"/>
        <v>1400.7044711669769</v>
      </c>
      <c r="I1038" s="34">
        <f t="shared" si="127"/>
        <v>996</v>
      </c>
    </row>
    <row r="1039" spans="2:9" x14ac:dyDescent="0.4">
      <c r="B1039">
        <v>997</v>
      </c>
      <c r="C1039">
        <f t="shared" si="123"/>
        <v>60120</v>
      </c>
      <c r="D1039" s="32">
        <f t="shared" si="124"/>
        <v>1.5577237926000001E-5</v>
      </c>
      <c r="E1039" s="31">
        <f t="shared" si="125"/>
        <v>-56.133441660087584</v>
      </c>
      <c r="F1039" s="1">
        <v>0.32</v>
      </c>
      <c r="G1039" s="31">
        <f t="shared" si="126"/>
        <v>1345.5352391125946</v>
      </c>
      <c r="H1039" s="31">
        <f t="shared" si="122"/>
        <v>1401.6686807726821</v>
      </c>
      <c r="I1039" s="34">
        <f t="shared" si="127"/>
        <v>997</v>
      </c>
    </row>
    <row r="1040" spans="2:9" x14ac:dyDescent="0.4">
      <c r="B1040">
        <v>998</v>
      </c>
      <c r="C1040">
        <f t="shared" si="123"/>
        <v>60080</v>
      </c>
      <c r="D1040" s="32">
        <f t="shared" si="124"/>
        <v>1.5586820856E-5</v>
      </c>
      <c r="E1040" s="31">
        <f t="shared" si="125"/>
        <v>-55.771702611967086</v>
      </c>
      <c r="F1040" s="1">
        <v>0.32</v>
      </c>
      <c r="G1040" s="31">
        <f t="shared" si="126"/>
        <v>1346.8443539615494</v>
      </c>
      <c r="H1040" s="31">
        <f t="shared" si="122"/>
        <v>1402.6160565735165</v>
      </c>
      <c r="I1040" s="34">
        <f t="shared" si="127"/>
        <v>998</v>
      </c>
    </row>
    <row r="1041" spans="2:9" x14ac:dyDescent="0.4">
      <c r="B1041">
        <v>999</v>
      </c>
      <c r="C1041">
        <f t="shared" si="123"/>
        <v>60040</v>
      </c>
      <c r="D1041" s="32">
        <f t="shared" si="124"/>
        <v>1.5596408213999998E-5</v>
      </c>
      <c r="E1041" s="31">
        <f t="shared" si="125"/>
        <v>-55.393913332247735</v>
      </c>
      <c r="F1041" s="1">
        <v>0.32</v>
      </c>
      <c r="G1041" s="31">
        <f t="shared" si="126"/>
        <v>1348.1526085823825</v>
      </c>
      <c r="H1041" s="31">
        <f t="shared" si="122"/>
        <v>1403.5465219146304</v>
      </c>
      <c r="I1041" s="34">
        <f t="shared" si="127"/>
        <v>999</v>
      </c>
    </row>
    <row r="1042" spans="2:9" x14ac:dyDescent="0.4">
      <c r="B1042">
        <v>1000</v>
      </c>
      <c r="C1042">
        <f t="shared" si="123"/>
        <v>60000</v>
      </c>
      <c r="D1042" s="32">
        <f t="shared" si="124"/>
        <v>1.5605999999999999E-5</v>
      </c>
      <c r="E1042" s="31">
        <f t="shared" si="125"/>
        <v>-55</v>
      </c>
      <c r="F1042" s="1">
        <v>0.32</v>
      </c>
      <c r="G1042" s="31">
        <f t="shared" si="126"/>
        <v>1349.46</v>
      </c>
      <c r="H1042" s="31">
        <f t="shared" si="122"/>
        <v>1404.46</v>
      </c>
      <c r="I1042" s="34">
        <f t="shared" si="127"/>
        <v>1000</v>
      </c>
    </row>
  </sheetData>
  <conditionalFormatting sqref="L14:L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:BS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B74"/>
  <sheetViews>
    <sheetView tabSelected="1" topLeftCell="A3" workbookViewId="0">
      <selection activeCell="G18" sqref="G18"/>
    </sheetView>
  </sheetViews>
  <sheetFormatPr defaultRowHeight="14.6" x14ac:dyDescent="0.4"/>
  <cols>
    <col min="1" max="1" width="23.84375" customWidth="1"/>
    <col min="2" max="2" width="11" customWidth="1"/>
    <col min="3" max="3" width="12" customWidth="1"/>
    <col min="4" max="4" width="11.53515625" customWidth="1"/>
    <col min="7" max="7" width="11.84375" bestFit="1" customWidth="1"/>
    <col min="8" max="8" width="14.23046875" customWidth="1"/>
    <col min="9" max="9" width="16.53515625" customWidth="1"/>
    <col min="10" max="10" width="12.23046875" customWidth="1"/>
    <col min="13" max="13" width="13.921875" customWidth="1"/>
    <col min="16" max="16" width="12.15234375" customWidth="1"/>
    <col min="19" max="19" width="12.23046875" customWidth="1"/>
    <col min="21" max="21" width="11.53515625" customWidth="1"/>
    <col min="23" max="23" width="13.3828125" customWidth="1"/>
    <col min="54" max="54" width="13.15234375" customWidth="1"/>
  </cols>
  <sheetData>
    <row r="2" spans="1:53" x14ac:dyDescent="0.4">
      <c r="A2" t="s">
        <v>70</v>
      </c>
      <c r="H2" t="s">
        <v>119</v>
      </c>
      <c r="I2">
        <v>500</v>
      </c>
    </row>
    <row r="3" spans="1:53" ht="15" thickBot="1" x14ac:dyDescent="0.45">
      <c r="H3" t="s">
        <v>120</v>
      </c>
      <c r="I3" t="s">
        <v>89</v>
      </c>
      <c r="J3" t="s">
        <v>71</v>
      </c>
      <c r="P3" t="s">
        <v>123</v>
      </c>
      <c r="Q3" t="s">
        <v>60</v>
      </c>
      <c r="R3">
        <v>0.05</v>
      </c>
    </row>
    <row r="4" spans="1:53" x14ac:dyDescent="0.4">
      <c r="A4" s="52" t="s">
        <v>52</v>
      </c>
      <c r="B4" s="55" t="s">
        <v>51</v>
      </c>
      <c r="C4" s="59">
        <v>35</v>
      </c>
      <c r="D4" s="46" t="s">
        <v>50</v>
      </c>
      <c r="E4" s="47">
        <f>C4*PI()/180</f>
        <v>0.6108652381980153</v>
      </c>
      <c r="F4" s="48" t="s">
        <v>58</v>
      </c>
      <c r="G4" t="s">
        <v>60</v>
      </c>
      <c r="J4" t="s">
        <v>121</v>
      </c>
      <c r="K4" t="s">
        <v>122</v>
      </c>
      <c r="P4" t="s">
        <v>71</v>
      </c>
      <c r="Q4" t="s">
        <v>26</v>
      </c>
    </row>
    <row r="5" spans="1:53" x14ac:dyDescent="0.4">
      <c r="A5" s="53" t="s">
        <v>53</v>
      </c>
      <c r="B5" s="56" t="s">
        <v>56</v>
      </c>
      <c r="C5" s="60">
        <v>0</v>
      </c>
      <c r="D5" t="s">
        <v>50</v>
      </c>
      <c r="E5" s="45">
        <f t="shared" ref="E5:E6" si="0">C5*PI()/180</f>
        <v>0</v>
      </c>
      <c r="F5" s="49" t="s">
        <v>58</v>
      </c>
      <c r="P5">
        <v>20</v>
      </c>
      <c r="Q5">
        <v>360</v>
      </c>
    </row>
    <row r="6" spans="1:53" x14ac:dyDescent="0.4">
      <c r="A6" s="53" t="s">
        <v>54</v>
      </c>
      <c r="B6" s="56" t="s">
        <v>27</v>
      </c>
      <c r="C6" s="60">
        <v>5</v>
      </c>
      <c r="D6" t="s">
        <v>50</v>
      </c>
      <c r="E6" s="45">
        <f t="shared" si="0"/>
        <v>8.7266462599716474E-2</v>
      </c>
      <c r="F6" s="49" t="s">
        <v>58</v>
      </c>
      <c r="G6">
        <v>5.0000000000000001E-3</v>
      </c>
      <c r="H6">
        <v>49.53</v>
      </c>
      <c r="I6">
        <v>0.36</v>
      </c>
      <c r="J6" s="65">
        <f>$I$2^(1/I6)*(1/H6)^(1/I6)</f>
        <v>615.41959940443087</v>
      </c>
      <c r="K6" s="45">
        <f>J6/60</f>
        <v>10.256993323407182</v>
      </c>
      <c r="L6" s="31">
        <f>J6*1.666</f>
        <v>1025.2890526077817</v>
      </c>
      <c r="P6">
        <v>40</v>
      </c>
      <c r="Q6">
        <v>400</v>
      </c>
    </row>
    <row r="7" spans="1:53" ht="17.149999999999999" x14ac:dyDescent="0.55000000000000004">
      <c r="A7" s="53" t="s">
        <v>55</v>
      </c>
      <c r="B7" s="57" t="s">
        <v>67</v>
      </c>
      <c r="C7" s="60">
        <v>10</v>
      </c>
      <c r="D7" t="s">
        <v>57</v>
      </c>
      <c r="E7" s="32">
        <f>C7*10^-6</f>
        <v>9.9999999999999991E-6</v>
      </c>
      <c r="F7" s="49" t="s">
        <v>38</v>
      </c>
      <c r="G7">
        <v>0.02</v>
      </c>
      <c r="H7">
        <v>60</v>
      </c>
      <c r="I7">
        <v>0.38279999999999997</v>
      </c>
      <c r="J7" s="65">
        <f>$I$2^(1/I7)*(1/H7)^(1/I7)</f>
        <v>254.37980983810058</v>
      </c>
      <c r="K7" s="45">
        <f>J7/60</f>
        <v>4.2396634973016765</v>
      </c>
      <c r="L7" s="31">
        <f t="shared" ref="L7:L10" si="1">J7*1.666</f>
        <v>423.79676319027556</v>
      </c>
      <c r="P7">
        <v>60</v>
      </c>
      <c r="Q7">
        <v>430</v>
      </c>
    </row>
    <row r="8" spans="1:53" ht="17.149999999999999" x14ac:dyDescent="0.55000000000000004">
      <c r="A8" s="53" t="s">
        <v>87</v>
      </c>
      <c r="B8" s="57" t="s">
        <v>88</v>
      </c>
      <c r="C8" s="61">
        <f>C7/(2*TAN(E6))</f>
        <v>57.150261513806711</v>
      </c>
      <c r="D8" t="s">
        <v>57</v>
      </c>
      <c r="E8" s="32">
        <f>C8*10^-6</f>
        <v>5.715026151380671E-5</v>
      </c>
      <c r="F8" s="49" t="s">
        <v>38</v>
      </c>
      <c r="G8">
        <v>0.04</v>
      </c>
      <c r="H8">
        <v>84.31</v>
      </c>
      <c r="I8">
        <v>0.40100000000000002</v>
      </c>
      <c r="J8" s="65">
        <f>$I$2^(1/I8)*(1/H8)^(1/I8)</f>
        <v>84.704701978053649</v>
      </c>
      <c r="K8" s="45">
        <f t="shared" ref="K8:K10" si="2">J8/60</f>
        <v>1.4117450329675607</v>
      </c>
      <c r="L8" s="31">
        <f t="shared" si="1"/>
        <v>141.11803349543737</v>
      </c>
      <c r="P8">
        <v>80</v>
      </c>
      <c r="Q8">
        <v>470</v>
      </c>
    </row>
    <row r="9" spans="1:53" x14ac:dyDescent="0.4">
      <c r="A9" s="53" t="s">
        <v>59</v>
      </c>
      <c r="B9" s="57" t="s">
        <v>60</v>
      </c>
      <c r="C9" s="61">
        <v>0.02</v>
      </c>
      <c r="D9" t="s">
        <v>61</v>
      </c>
      <c r="E9" s="32">
        <f>C9*10^-3</f>
        <v>2.0000000000000002E-5</v>
      </c>
      <c r="F9" s="49" t="s">
        <v>38</v>
      </c>
      <c r="G9">
        <v>0.08</v>
      </c>
      <c r="H9">
        <v>151.4</v>
      </c>
      <c r="I9">
        <v>0.36899999999999999</v>
      </c>
      <c r="J9" s="65">
        <f>$I$2^(1/I9)*(1/H9)^(1/I9)</f>
        <v>25.473091222700901</v>
      </c>
      <c r="K9" s="45">
        <f t="shared" si="2"/>
        <v>0.42455152037834837</v>
      </c>
      <c r="L9" s="31">
        <f t="shared" si="1"/>
        <v>42.438169977019697</v>
      </c>
      <c r="P9">
        <v>100</v>
      </c>
      <c r="Q9">
        <v>490</v>
      </c>
    </row>
    <row r="10" spans="1:53" ht="17.149999999999999" x14ac:dyDescent="0.55000000000000004">
      <c r="A10" s="53" t="s">
        <v>62</v>
      </c>
      <c r="B10" s="57" t="s">
        <v>68</v>
      </c>
      <c r="C10" s="61">
        <f>C9/SIN(E4)</f>
        <v>3.4868935912421961E-2</v>
      </c>
      <c r="D10" t="s">
        <v>61</v>
      </c>
      <c r="E10" s="32">
        <f>C10*10^-3</f>
        <v>3.4868935912421963E-5</v>
      </c>
      <c r="F10" s="49" t="s">
        <v>38</v>
      </c>
      <c r="G10">
        <v>0.12</v>
      </c>
      <c r="H10">
        <v>160.72</v>
      </c>
      <c r="I10" s="45">
        <v>0.38600000000000001</v>
      </c>
      <c r="J10" s="65">
        <f>$I$2^(1/I10)*(1/H10)^(1/I10)</f>
        <v>18.920962021010727</v>
      </c>
      <c r="K10" s="45">
        <f t="shared" si="2"/>
        <v>0.31534936701684546</v>
      </c>
      <c r="L10" s="31">
        <f t="shared" si="1"/>
        <v>31.522322727003868</v>
      </c>
    </row>
    <row r="11" spans="1:53" x14ac:dyDescent="0.4">
      <c r="A11" s="53" t="s">
        <v>92</v>
      </c>
      <c r="B11" s="57" t="s">
        <v>93</v>
      </c>
      <c r="C11" s="66">
        <v>3</v>
      </c>
      <c r="D11" t="s">
        <v>61</v>
      </c>
      <c r="E11" s="32">
        <f>C11*10^-3</f>
        <v>3.0000000000000001E-3</v>
      </c>
      <c r="F11" s="49" t="s">
        <v>38</v>
      </c>
      <c r="AY11" t="s">
        <v>113</v>
      </c>
      <c r="AZ11" t="s">
        <v>111</v>
      </c>
      <c r="BA11" t="s">
        <v>112</v>
      </c>
    </row>
    <row r="12" spans="1:53" ht="17.149999999999999" x14ac:dyDescent="0.55000000000000004">
      <c r="A12" s="53" t="s">
        <v>91</v>
      </c>
      <c r="B12" s="57" t="s">
        <v>95</v>
      </c>
      <c r="C12" s="67">
        <f>1793*C9^-0.117*C11*C9*((100-C5)/100)*0.666</f>
        <v>113.2361929119546</v>
      </c>
      <c r="D12" t="s">
        <v>94</v>
      </c>
      <c r="E12" s="32"/>
      <c r="F12" s="49"/>
      <c r="AY12">
        <v>1</v>
      </c>
      <c r="AZ12" s="31">
        <f>M21</f>
        <v>70.238890192555658</v>
      </c>
      <c r="BA12" s="31">
        <f>N21</f>
        <v>61.629614838943688</v>
      </c>
    </row>
    <row r="13" spans="1:53" ht="17.600000000000001" thickBot="1" x14ac:dyDescent="0.6">
      <c r="A13" s="54" t="s">
        <v>63</v>
      </c>
      <c r="B13" s="58" t="s">
        <v>69</v>
      </c>
      <c r="C13" s="62">
        <v>250</v>
      </c>
      <c r="D13" s="50" t="s">
        <v>66</v>
      </c>
      <c r="E13" s="50"/>
      <c r="F13" s="51"/>
      <c r="AY13">
        <v>2</v>
      </c>
      <c r="AZ13" s="31">
        <f>S21</f>
        <v>92.295543854691701</v>
      </c>
      <c r="BA13" s="31">
        <f>W21</f>
        <v>148.22584694368996</v>
      </c>
    </row>
    <row r="14" spans="1:53" x14ac:dyDescent="0.4">
      <c r="C14">
        <v>1</v>
      </c>
      <c r="AY14">
        <v>3</v>
      </c>
      <c r="AZ14" s="31">
        <f>AB21</f>
        <v>89.257028776467138</v>
      </c>
      <c r="BA14" s="31">
        <f>AF21</f>
        <v>135.21895833516353</v>
      </c>
    </row>
    <row r="15" spans="1:53" x14ac:dyDescent="0.4">
      <c r="C15">
        <v>1</v>
      </c>
      <c r="AY15">
        <v>4</v>
      </c>
      <c r="AZ15" s="31">
        <f>AK21</f>
        <v>89.669948109894605</v>
      </c>
      <c r="BA15" s="31">
        <f>AO21</f>
        <v>136.97214289301456</v>
      </c>
    </row>
    <row r="16" spans="1:53" x14ac:dyDescent="0.4">
      <c r="O16" s="78" t="s">
        <v>105</v>
      </c>
      <c r="X16" s="78" t="s">
        <v>108</v>
      </c>
      <c r="AG16" s="78" t="s">
        <v>109</v>
      </c>
      <c r="AP16" s="78" t="s">
        <v>110</v>
      </c>
      <c r="AY16">
        <v>5</v>
      </c>
      <c r="AZ16" s="31">
        <f>AT21</f>
        <v>89.613728248798949</v>
      </c>
      <c r="BA16" s="31">
        <f>AX21</f>
        <v>136.73223338081971</v>
      </c>
    </row>
    <row r="17" spans="1:54" x14ac:dyDescent="0.4">
      <c r="C17" t="s">
        <v>77</v>
      </c>
      <c r="K17" t="s">
        <v>104</v>
      </c>
      <c r="O17" s="69" t="s">
        <v>106</v>
      </c>
      <c r="P17" s="69"/>
      <c r="Q17" s="69"/>
      <c r="R17" s="69"/>
      <c r="S17" s="69"/>
      <c r="T17" s="40" t="s">
        <v>107</v>
      </c>
      <c r="U17" s="40"/>
      <c r="V17" s="40"/>
      <c r="W17" s="40"/>
      <c r="X17" s="69" t="s">
        <v>106</v>
      </c>
      <c r="Y17" s="69"/>
      <c r="AC17" s="40" t="s">
        <v>107</v>
      </c>
      <c r="AD17" s="40"/>
      <c r="AE17" s="40"/>
      <c r="AF17" s="40"/>
      <c r="AG17" s="69" t="s">
        <v>106</v>
      </c>
      <c r="AH17" s="69"/>
      <c r="AL17" s="40" t="s">
        <v>107</v>
      </c>
      <c r="AM17" s="40"/>
      <c r="AN17" s="40"/>
      <c r="AO17" s="40"/>
      <c r="AP17" s="69" t="s">
        <v>106</v>
      </c>
      <c r="AQ17" s="69"/>
      <c r="AU17" s="40" t="s">
        <v>107</v>
      </c>
      <c r="AV17" s="40"/>
      <c r="AW17" s="40"/>
      <c r="AX17" s="40"/>
      <c r="AZ17" t="s">
        <v>116</v>
      </c>
    </row>
    <row r="18" spans="1:54" ht="58.3" x14ac:dyDescent="0.4">
      <c r="B18" s="63" t="s">
        <v>72</v>
      </c>
      <c r="C18" s="63" t="s">
        <v>78</v>
      </c>
      <c r="D18" s="63" t="s">
        <v>76</v>
      </c>
      <c r="E18" s="63" t="s">
        <v>79</v>
      </c>
      <c r="F18" s="63" t="s">
        <v>81</v>
      </c>
      <c r="G18" s="63" t="s">
        <v>83</v>
      </c>
      <c r="H18" s="63" t="s">
        <v>85</v>
      </c>
      <c r="I18" s="63" t="s">
        <v>90</v>
      </c>
      <c r="J18" s="63"/>
      <c r="K18" s="63" t="s">
        <v>81</v>
      </c>
      <c r="L18" s="63" t="s">
        <v>49</v>
      </c>
      <c r="M18" s="70" t="s">
        <v>102</v>
      </c>
      <c r="N18" s="74" t="s">
        <v>103</v>
      </c>
      <c r="O18" s="70" t="s">
        <v>79</v>
      </c>
      <c r="P18" s="70" t="s">
        <v>76</v>
      </c>
      <c r="Q18" s="70" t="s">
        <v>81</v>
      </c>
      <c r="R18" s="70" t="s">
        <v>49</v>
      </c>
      <c r="S18" s="70" t="s">
        <v>102</v>
      </c>
      <c r="T18" s="74" t="s">
        <v>79</v>
      </c>
      <c r="U18" s="74" t="s">
        <v>76</v>
      </c>
      <c r="V18" s="74" t="s">
        <v>81</v>
      </c>
      <c r="W18" s="74" t="s">
        <v>103</v>
      </c>
      <c r="X18" s="70" t="s">
        <v>79</v>
      </c>
      <c r="Y18" s="70" t="s">
        <v>76</v>
      </c>
      <c r="Z18" s="70" t="s">
        <v>81</v>
      </c>
      <c r="AA18" s="70" t="s">
        <v>49</v>
      </c>
      <c r="AB18" s="70" t="s">
        <v>102</v>
      </c>
      <c r="AC18" s="74" t="s">
        <v>79</v>
      </c>
      <c r="AD18" s="74" t="s">
        <v>76</v>
      </c>
      <c r="AE18" s="74" t="s">
        <v>81</v>
      </c>
      <c r="AF18" s="74" t="s">
        <v>103</v>
      </c>
      <c r="AG18" s="70" t="s">
        <v>79</v>
      </c>
      <c r="AH18" s="70" t="s">
        <v>76</v>
      </c>
      <c r="AI18" s="70" t="s">
        <v>81</v>
      </c>
      <c r="AJ18" s="70" t="s">
        <v>49</v>
      </c>
      <c r="AK18" s="70" t="s">
        <v>102</v>
      </c>
      <c r="AL18" s="74" t="s">
        <v>79</v>
      </c>
      <c r="AM18" s="74" t="s">
        <v>76</v>
      </c>
      <c r="AN18" s="74" t="s">
        <v>81</v>
      </c>
      <c r="AO18" s="74" t="s">
        <v>103</v>
      </c>
      <c r="AP18" s="70" t="s">
        <v>79</v>
      </c>
      <c r="AQ18" s="70" t="s">
        <v>76</v>
      </c>
      <c r="AR18" s="70" t="s">
        <v>81</v>
      </c>
      <c r="AS18" s="70" t="s">
        <v>49</v>
      </c>
      <c r="AT18" s="70" t="s">
        <v>102</v>
      </c>
      <c r="AU18" s="74" t="s">
        <v>79</v>
      </c>
      <c r="AV18" s="74" t="s">
        <v>76</v>
      </c>
      <c r="AW18" s="74" t="s">
        <v>81</v>
      </c>
      <c r="AX18" s="74" t="s">
        <v>103</v>
      </c>
      <c r="AY18" s="63" t="s">
        <v>114</v>
      </c>
      <c r="AZ18" s="70" t="s">
        <v>115</v>
      </c>
      <c r="BA18" s="74" t="s">
        <v>112</v>
      </c>
      <c r="BB18" s="81" t="s">
        <v>117</v>
      </c>
    </row>
    <row r="19" spans="1:54" ht="17.149999999999999" x14ac:dyDescent="0.55000000000000004">
      <c r="B19" t="s">
        <v>73</v>
      </c>
      <c r="C19" t="s">
        <v>64</v>
      </c>
      <c r="D19" t="s">
        <v>75</v>
      </c>
      <c r="E19" t="s">
        <v>80</v>
      </c>
      <c r="F19" t="s">
        <v>100</v>
      </c>
      <c r="G19" s="30" t="s">
        <v>84</v>
      </c>
      <c r="H19" s="30" t="s">
        <v>86</v>
      </c>
      <c r="I19" s="30" t="s">
        <v>89</v>
      </c>
      <c r="J19" s="30" t="s">
        <v>98</v>
      </c>
      <c r="K19" s="30" t="s">
        <v>99</v>
      </c>
      <c r="L19" s="30" t="s">
        <v>11</v>
      </c>
      <c r="M19" s="71" t="s">
        <v>101</v>
      </c>
      <c r="N19" s="75" t="s">
        <v>101</v>
      </c>
      <c r="O19" s="69" t="s">
        <v>80</v>
      </c>
      <c r="P19" s="69" t="s">
        <v>75</v>
      </c>
      <c r="Q19" s="71" t="s">
        <v>99</v>
      </c>
      <c r="R19" s="71" t="s">
        <v>11</v>
      </c>
      <c r="S19" s="71" t="s">
        <v>101</v>
      </c>
      <c r="T19" s="40" t="s">
        <v>80</v>
      </c>
      <c r="U19" s="40" t="s">
        <v>75</v>
      </c>
      <c r="V19" s="75" t="s">
        <v>99</v>
      </c>
      <c r="W19" s="75" t="s">
        <v>101</v>
      </c>
      <c r="X19" s="69" t="s">
        <v>80</v>
      </c>
      <c r="Y19" s="69" t="s">
        <v>75</v>
      </c>
      <c r="Z19" s="71" t="s">
        <v>99</v>
      </c>
      <c r="AA19" s="71" t="s">
        <v>11</v>
      </c>
      <c r="AB19" s="71" t="s">
        <v>101</v>
      </c>
      <c r="AC19" s="40" t="s">
        <v>80</v>
      </c>
      <c r="AD19" s="40" t="s">
        <v>75</v>
      </c>
      <c r="AE19" s="75" t="s">
        <v>99</v>
      </c>
      <c r="AF19" s="75" t="s">
        <v>101</v>
      </c>
      <c r="AG19" s="69" t="s">
        <v>80</v>
      </c>
      <c r="AH19" s="69" t="s">
        <v>75</v>
      </c>
      <c r="AI19" s="71" t="s">
        <v>99</v>
      </c>
      <c r="AJ19" s="71" t="s">
        <v>11</v>
      </c>
      <c r="AK19" s="71" t="s">
        <v>101</v>
      </c>
      <c r="AL19" s="40" t="s">
        <v>80</v>
      </c>
      <c r="AM19" s="40" t="s">
        <v>75</v>
      </c>
      <c r="AN19" s="75" t="s">
        <v>99</v>
      </c>
      <c r="AO19" s="75" t="s">
        <v>101</v>
      </c>
      <c r="AP19" s="69" t="s">
        <v>80</v>
      </c>
      <c r="AQ19" s="69" t="s">
        <v>75</v>
      </c>
      <c r="AR19" s="71" t="s">
        <v>99</v>
      </c>
      <c r="AS19" s="71" t="s">
        <v>11</v>
      </c>
      <c r="AT19" s="71" t="s">
        <v>101</v>
      </c>
      <c r="AU19" s="40" t="s">
        <v>80</v>
      </c>
      <c r="AV19" s="40" t="s">
        <v>75</v>
      </c>
      <c r="AW19" s="75" t="s">
        <v>99</v>
      </c>
      <c r="AX19" s="75" t="s">
        <v>101</v>
      </c>
      <c r="AZ19" s="71" t="s">
        <v>101</v>
      </c>
      <c r="BA19" s="75" t="s">
        <v>101</v>
      </c>
      <c r="BB19" s="82" t="s">
        <v>101</v>
      </c>
    </row>
    <row r="20" spans="1:54" x14ac:dyDescent="0.4">
      <c r="A20" t="s">
        <v>118</v>
      </c>
      <c r="B20" t="s">
        <v>74</v>
      </c>
      <c r="C20" t="s">
        <v>66</v>
      </c>
      <c r="D20" t="s">
        <v>40</v>
      </c>
      <c r="E20" t="s">
        <v>39</v>
      </c>
      <c r="F20" t="s">
        <v>82</v>
      </c>
      <c r="G20" t="s">
        <v>38</v>
      </c>
      <c r="H20" t="s">
        <v>38</v>
      </c>
      <c r="I20" t="s">
        <v>38</v>
      </c>
      <c r="J20" t="s">
        <v>97</v>
      </c>
      <c r="M20" s="69" t="s">
        <v>65</v>
      </c>
      <c r="N20" s="40" t="s">
        <v>65</v>
      </c>
      <c r="O20" s="69" t="s">
        <v>39</v>
      </c>
      <c r="P20" s="69" t="s">
        <v>40</v>
      </c>
      <c r="Q20" s="69"/>
      <c r="R20" s="69"/>
      <c r="S20" s="69" t="s">
        <v>65</v>
      </c>
      <c r="T20" s="40" t="s">
        <v>39</v>
      </c>
      <c r="U20" s="40" t="s">
        <v>40</v>
      </c>
      <c r="V20" s="40"/>
      <c r="W20" s="40" t="s">
        <v>65</v>
      </c>
      <c r="X20" s="69" t="s">
        <v>39</v>
      </c>
      <c r="Y20" s="69" t="s">
        <v>40</v>
      </c>
      <c r="Z20" s="69"/>
      <c r="AA20" s="69"/>
      <c r="AB20" s="69" t="s">
        <v>65</v>
      </c>
      <c r="AC20" s="40" t="s">
        <v>39</v>
      </c>
      <c r="AD20" s="40" t="s">
        <v>40</v>
      </c>
      <c r="AE20" s="40"/>
      <c r="AF20" s="40" t="s">
        <v>65</v>
      </c>
      <c r="AG20" s="69" t="s">
        <v>39</v>
      </c>
      <c r="AH20" s="69" t="s">
        <v>40</v>
      </c>
      <c r="AI20" s="69"/>
      <c r="AJ20" s="69"/>
      <c r="AK20" s="69" t="s">
        <v>65</v>
      </c>
      <c r="AL20" s="40" t="s">
        <v>39</v>
      </c>
      <c r="AM20" s="40" t="s">
        <v>40</v>
      </c>
      <c r="AN20" s="40"/>
      <c r="AO20" s="40" t="s">
        <v>65</v>
      </c>
      <c r="AP20" s="69" t="s">
        <v>39</v>
      </c>
      <c r="AQ20" s="69" t="s">
        <v>40</v>
      </c>
      <c r="AR20" s="69"/>
      <c r="AS20" s="69"/>
      <c r="AT20" s="69" t="s">
        <v>65</v>
      </c>
      <c r="AU20" s="40" t="s">
        <v>39</v>
      </c>
      <c r="AV20" s="40" t="s">
        <v>40</v>
      </c>
      <c r="AW20" s="40"/>
      <c r="AX20" s="40" t="s">
        <v>65</v>
      </c>
      <c r="AZ20" s="69" t="s">
        <v>65</v>
      </c>
      <c r="BA20" s="40" t="s">
        <v>65</v>
      </c>
      <c r="BB20" s="83" t="s">
        <v>65</v>
      </c>
    </row>
    <row r="21" spans="1:54" x14ac:dyDescent="0.4">
      <c r="A21">
        <f>B21*60</f>
        <v>3</v>
      </c>
      <c r="B21">
        <v>0.05</v>
      </c>
      <c r="C21">
        <f>C13</f>
        <v>250</v>
      </c>
      <c r="D21" s="31">
        <f>((1.12*10^-5)*(C21^2))+(0.00982*C21)+6.4</f>
        <v>9.5549999999999997</v>
      </c>
      <c r="E21" s="31">
        <f>((1.71*10^-6)*(C21^3))-(0.00173*(C21^2))+(0.6*C21)+536</f>
        <v>604.59375</v>
      </c>
      <c r="F21" s="65">
        <f>B21*$E$10*4500*E21/(4*D21)</f>
        <v>0.12410640142347451</v>
      </c>
      <c r="G21">
        <f>SQRT($E$10^2/F21)</f>
        <v>9.8978667491752748E-5</v>
      </c>
      <c r="H21">
        <f>G21/SIN($E$4)</f>
        <v>1.7256404067334248E-4</v>
      </c>
      <c r="I21" s="32">
        <f>(H21+$E$8)/2</f>
        <v>1.148571510935746E-4</v>
      </c>
      <c r="J21" s="68">
        <f>IF(0.6*F21^-0.4&gt;1,1,0.6*F21^-0.4)</f>
        <v>1</v>
      </c>
      <c r="K21" s="64">
        <f>(B21*I21*4500*E21)/(2*D21)</f>
        <v>0.81760497284906841</v>
      </c>
      <c r="L21" s="64">
        <f>(0.00527*(K21^3))-(0.192*(K21^2))+2.39*K21</f>
        <v>1.8286084528880375</v>
      </c>
      <c r="M21" s="79">
        <f>$C$14*L21*0.159*$C$12*J21*2/(4500*E21*$E$11*I21)</f>
        <v>70.238890192555658</v>
      </c>
      <c r="N21" s="80">
        <f>$C$15*0.399*$C$12*J21*B21/(D21*$E$11)*SQRT(D21/(4500*E21*B21*I21))</f>
        <v>61.629614838943688</v>
      </c>
      <c r="O21" s="72">
        <f>((1.71*10^-6)*(M21^3))-(0.00173*(M21^2))+(0.6*M21)+536</f>
        <v>570.20093168173958</v>
      </c>
      <c r="P21" s="72">
        <f>((1.12*10^-5)*(M21^2))+(0.00982*M21)+6.4</f>
        <v>7.1450011206802939</v>
      </c>
      <c r="Q21" s="73">
        <f>($B21*$I21*4500*O21)/(2*P21)</f>
        <v>1.0311840423803156</v>
      </c>
      <c r="R21" s="73">
        <f>(0.00527*(Q21^3))-(0.192*(Q21^2))+2.39*Q21</f>
        <v>2.2661470335400713</v>
      </c>
      <c r="S21" s="79">
        <f>$C$14*R21*0.159*$C$12*$J21*2/(4500*O21*$E$11*$I21)</f>
        <v>92.295543854691701</v>
      </c>
      <c r="T21" s="76">
        <f>((1.71*10^-6)*(N21^3))-(0.00173*(N21^2))+(0.6*N21)+536</f>
        <v>566.80714713233499</v>
      </c>
      <c r="U21" s="76">
        <f>((1.12*10^-5)*(N21^2))+(0.00982*N21)+6.4</f>
        <v>7.0477427632806284</v>
      </c>
      <c r="V21" s="77">
        <f>($B21*$I21*4500*T21)/(2*U21)</f>
        <v>1.0391920983278287</v>
      </c>
      <c r="W21" s="80">
        <f>$C$15*0.399*$C$12*$J21*$B21*2/(U21*$E$11)*SQRT(U21/(4500*T21*$B21*$I21))</f>
        <v>148.22584694368996</v>
      </c>
      <c r="X21" s="72">
        <f>((1.71*10^-6)*(S21^3))-(0.00173*(S21^2))+(0.6*S21)+536</f>
        <v>577.9848080409015</v>
      </c>
      <c r="Y21" s="72">
        <f>((1.12*10^-5)*(S21^2))+(0.00982*S21)+6.4</f>
        <v>7.4017490757059257</v>
      </c>
      <c r="Z21" s="73">
        <f>($B21*$I21*4500*X21)/(2*Y21)</f>
        <v>1.0090033952304684</v>
      </c>
      <c r="AA21" s="73">
        <f>(0.00527*(Z21^3))-(0.192*(Z21^2))+2.39*Z21</f>
        <v>2.2214588761973602</v>
      </c>
      <c r="AB21" s="79">
        <f>$C$14*AA21*0.159*$C$12*$J21*2/(4500*X21*$E$11*$I21)</f>
        <v>89.257028776467138</v>
      </c>
      <c r="AC21" s="76">
        <f>((1.71*10^-6)*(W21^3))-(0.00173*(W21^2))+(0.6*W21)+536</f>
        <v>592.49472914854812</v>
      </c>
      <c r="AD21" s="76">
        <f>((1.12*10^-5)*(W21^2))+(0.00982*W21)+6.4</f>
        <v>8.1016519160513862</v>
      </c>
      <c r="AE21" s="77">
        <f>($B21*$I21*4500*AC21)/(2*AD21)</f>
        <v>0.94497751199078961</v>
      </c>
      <c r="AF21" s="80">
        <f>$C$15*0.399*$C$12*$J21*$B21*2/(AD21*$E$11)*SQRT(AD21/(4500*AC21*$B21*$I21))</f>
        <v>135.21895833516353</v>
      </c>
      <c r="AG21" s="72">
        <f>((1.71*10^-6)*(AB21^3))-(0.00173*(AB21^2))+(0.6*AB21)+536</f>
        <v>576.98759501081076</v>
      </c>
      <c r="AH21" s="72">
        <f>((1.12*10^-5)*(AB21^2))+(0.00982*AB21)+6.4</f>
        <v>7.3657323750681423</v>
      </c>
      <c r="AI21" s="73">
        <f>($B21*$I21*4500*AG21)/(2*AH21)</f>
        <v>1.0121878111407023</v>
      </c>
      <c r="AJ21" s="73">
        <f>(0.00527*(AI21^3))-(0.192*(AI21^2))+2.39*AI21</f>
        <v>2.2278852762378172</v>
      </c>
      <c r="AK21" s="79">
        <f>$C$14*AJ21*0.159*$C$12*$J21*2/(4500*AG21*$E$11*$I21)</f>
        <v>89.669948109894605</v>
      </c>
      <c r="AL21" s="76">
        <f>((1.71*10^-6)*(AF21^3))-(0.00173*(AF21^2))+(0.6*AF21)+536</f>
        <v>589.72751243781261</v>
      </c>
      <c r="AM21" s="76">
        <f>((1.12*10^-5)*(AF21^2))+(0.00982*AF21)+6.4</f>
        <v>7.9326328378156692</v>
      </c>
      <c r="AN21" s="77">
        <f>($B21*$I21*4500*AL21)/(2*AM21)</f>
        <v>0.9606044589239302</v>
      </c>
      <c r="AO21" s="80">
        <f>$C$15*0.399*$C$12*$J21*$B21*2/(AM21*$E$11)*SQRT(AM21/(4500*AL21*$B21*$I21))</f>
        <v>136.97214289301456</v>
      </c>
      <c r="AP21" s="72">
        <f>((1.71*10^-6)*(AK21^3))-(0.00173*(AK21^2))+(0.6*AK21)+536</f>
        <v>577.12448415553524</v>
      </c>
      <c r="AQ21" s="72">
        <f>((1.12*10^-5)*(AK21^2))+(0.00982*AK21)+6.4</f>
        <v>7.3706147258923149</v>
      </c>
      <c r="AR21" s="73">
        <f>($B21*$I21*4500*AP21)/(2*AQ21)</f>
        <v>1.0117573107442848</v>
      </c>
      <c r="AS21" s="73">
        <f>(0.00527*(AR21^3))-(0.192*(AR21^2))+2.39*AR21</f>
        <v>2.2270167014898727</v>
      </c>
      <c r="AT21" s="79">
        <f>$C$14*AS21*0.159*$C$12*$J21*2/(4500*AP21*$E$11*$I21)</f>
        <v>89.613728248798949</v>
      </c>
      <c r="AU21" s="76">
        <f>((1.71*10^-6)*(AO21^3))-(0.00173*(AO21^2))+(0.6*AO21)+536</f>
        <v>590.12045117379625</v>
      </c>
      <c r="AV21" s="76">
        <f>((1.12*10^-5)*(AO21^2))+(0.00982*AO21)+6.4</f>
        <v>7.9551937640108932</v>
      </c>
      <c r="AW21" s="77">
        <f>($B21*$I21*4500*AU21)/(2*AV21)</f>
        <v>0.95851842599766701</v>
      </c>
      <c r="AX21" s="80">
        <f>$C$15*0.399*$C$12*$J21*$B21*2/(AV21*$E$11)*SQRT(AV21/(4500*AU21*$B21*$I21))</f>
        <v>136.73223338081971</v>
      </c>
      <c r="AY21" s="64">
        <f>AVERAGE(AW21,AR21,AN21,AI21,AE21,Z21,V21,Q21)</f>
        <v>0.99592813184199835</v>
      </c>
      <c r="AZ21" s="31">
        <f>AVERAGE(AT21,AK21,AB21,S21)</f>
        <v>90.209062247463095</v>
      </c>
      <c r="BA21" s="31">
        <f>AVERAGE(AX21,AO21,AF21,W21)</f>
        <v>139.28729538817194</v>
      </c>
      <c r="BB21" s="84">
        <f>IF(AY21&gt;5,BA21,AZ21)</f>
        <v>90.209062247463095</v>
      </c>
    </row>
    <row r="22" spans="1:54" x14ac:dyDescent="0.4">
      <c r="A22">
        <f t="shared" ref="A22:A70" si="3">B22*60</f>
        <v>12</v>
      </c>
      <c r="B22">
        <v>0.2</v>
      </c>
      <c r="C22" s="31">
        <f>BB21*1.15</f>
        <v>103.74042158458255</v>
      </c>
      <c r="D22" s="31">
        <f t="shared" ref="D22:D70" si="4">((1.12*10^-5)*(C22^2))+(0.00982*C22)+6.4</f>
        <v>7.539266180750726</v>
      </c>
      <c r="E22" s="31">
        <f t="shared" ref="E22:E70" si="5">((1.71*10^-6)*(C22^3))-(0.00173*(C22^2))+(0.6*C22)+536</f>
        <v>581.53501344915662</v>
      </c>
      <c r="F22" s="65">
        <f t="shared" ref="F22:F70" si="6">B22*$E$10*4500*E22/(4*D22)</f>
        <v>0.60515691997666188</v>
      </c>
      <c r="G22">
        <f t="shared" ref="G22:G70" si="7">SQRT($E$10^2/F22)</f>
        <v>4.4823389298326635E-5</v>
      </c>
      <c r="H22">
        <f t="shared" ref="H22:H70" si="8">G22/SIN($E$4)</f>
        <v>7.81471944410446E-5</v>
      </c>
      <c r="I22" s="32">
        <f t="shared" ref="I22:I70" si="9">(H22+$E$8)/2</f>
        <v>6.7648727977425655E-5</v>
      </c>
      <c r="J22" s="68">
        <f t="shared" ref="J22:J70" si="10">IF(0.6*F22^-0.4&gt;1,1,0.6*F22^-0.4)</f>
        <v>0.73350663873400923</v>
      </c>
      <c r="K22" s="64">
        <f t="shared" ref="K22:K70" si="11">(B22*I22*4500*E22)/(2*D22)</f>
        <v>2.3481127136187632</v>
      </c>
      <c r="L22" s="64">
        <f t="shared" ref="L22:L70" si="12">(0.00527*(K22^3))-(0.192*(K22^2))+2.39*K22</f>
        <v>4.6216005421116293</v>
      </c>
      <c r="M22" s="79">
        <f t="shared" ref="M22:M70" si="13">$C$14*L22*0.159*$C$12*J22*2/(4500*E22*$E$11*I22)</f>
        <v>229.84738255773956</v>
      </c>
      <c r="N22" s="80">
        <f t="shared" ref="N22:N70" si="14">$C$15*0.399*$C$12*J22*B22/(D22*$E$11)*SQRT(D22/(4500*E22*B22*I22))</f>
        <v>135.22824150107007</v>
      </c>
      <c r="O22" s="72">
        <f t="shared" ref="O22:O70" si="15">((1.71*10^-6)*(M22^3))-(0.00173*(M22^2))+(0.6*M22)+536</f>
        <v>603.27702281251231</v>
      </c>
      <c r="P22" s="72">
        <f t="shared" ref="P22:P70" si="16">((1.12*10^-5)*(M22^2))+(0.00982*M22)+6.4</f>
        <v>9.2487952725258147</v>
      </c>
      <c r="Q22" s="73">
        <f t="shared" ref="Q22:Q70" si="17">($B22*$I22*4500*O22)/(2*P22)</f>
        <v>1.9856548776280014</v>
      </c>
      <c r="R22" s="73">
        <f t="shared" ref="R22:R70" si="18">(0.00527*(Q22^3))-(0.192*(Q22^2))+2.39*Q22</f>
        <v>4.0299520070138</v>
      </c>
      <c r="S22" s="79">
        <f t="shared" ref="S22:S70" si="19">$C$14*R22*0.159*$C$12*$J22*2/(4500*O22*$E$11*$I22)</f>
        <v>193.19955187919848</v>
      </c>
      <c r="T22" s="76">
        <f t="shared" ref="T22:T70" si="20">((1.71*10^-6)*(N22^3))-(0.00173*(N22^2))+(0.6*N22)+536</f>
        <v>589.7296097886757</v>
      </c>
      <c r="U22" s="76">
        <f t="shared" ref="U22:U70" si="21">((1.12*10^-5)*(N22^2))+(0.00982*N22)+6.4</f>
        <v>7.9327521172945925</v>
      </c>
      <c r="V22" s="77">
        <f t="shared" ref="V22:V70" si="22">($B22*$I22*4500*T22)/(2*U22)</f>
        <v>2.2630867337494651</v>
      </c>
      <c r="W22" s="80">
        <f t="shared" ref="W22:W70" si="23">$C$15*0.399*$C$12*$J22*$B22*2/(U22*$E$11)*SQRT(U22/(4500*T22*$B22*$I22))</f>
        <v>261.82520960838627</v>
      </c>
      <c r="X22" s="72">
        <f t="shared" ref="X22:X70" si="24">((1.71*10^-6)*(S22^3))-(0.00173*(S22^2))+(0.6*S22)+536</f>
        <v>599.67709423706981</v>
      </c>
      <c r="Y22" s="72">
        <f t="shared" ref="Y22:Y70" si="25">((1.12*10^-5)*(S22^2))+(0.00982*S22)+6.4</f>
        <v>8.7152715481325487</v>
      </c>
      <c r="Z22" s="73">
        <f t="shared" ref="Z22:Z70" si="26">($B22*$I22*4500*X22)/(2*Y22)</f>
        <v>2.0946365904069961</v>
      </c>
      <c r="AA22" s="73">
        <f t="shared" ref="AA22:AA70" si="27">(0.00527*(Z22^3))-(0.192*(Z22^2))+2.39*Z22</f>
        <v>4.2122134575376222</v>
      </c>
      <c r="AB22" s="79">
        <f t="shared" ref="AB22:AB70" si="28">$C$14*AA22*0.159*$C$12*$J22*2/(4500*X22*$E$11*$I22)</f>
        <v>203.14958336795564</v>
      </c>
      <c r="AC22" s="76">
        <f t="shared" ref="AC22:AC70" si="29">((1.71*10^-6)*(W22^3))-(0.00173*(W22^2))+(0.6*W22)+536</f>
        <v>605.1917784918669</v>
      </c>
      <c r="AD22" s="76">
        <f t="shared" ref="AD22:AD70" si="30">((1.12*10^-5)*(W22^2))+(0.00982*W22)+6.4</f>
        <v>9.7389108906828774</v>
      </c>
      <c r="AE22" s="77">
        <f t="shared" ref="AE22:AE70" si="31">($B22*$I22*4500*AC22)/(2*AD22)</f>
        <v>1.8917109423849578</v>
      </c>
      <c r="AF22" s="80">
        <f t="shared" ref="AF22:AF70" si="32">$C$15*0.399*$C$12*$J22*$B22*2/(AD22*$E$11)*SQRT(AD22/(4500*AC22*$B22*$I22))</f>
        <v>233.26423858781857</v>
      </c>
      <c r="AG22" s="72">
        <f t="shared" ref="AG22:AG70" si="33">((1.71*10^-6)*(AB22^3))-(0.00173*(AB22^2))+(0.6*AB22)+536</f>
        <v>600.8296026713183</v>
      </c>
      <c r="AH22" s="72">
        <f t="shared" ref="AH22:AH70" si="34">((1.12*10^-5)*(AB22^2))+(0.00982*AB22)+6.4</f>
        <v>8.8571501447661536</v>
      </c>
      <c r="AI22" s="73">
        <f t="shared" ref="AI22:AI70" si="35">($B22*$I22*4500*AG22)/(2*AH22)</f>
        <v>2.0650447332838389</v>
      </c>
      <c r="AJ22" s="73">
        <f t="shared" ref="AJ22:AJ70" si="36">(0.00527*(AI22^3))-(0.192*(AI22^2))+2.39*AI22</f>
        <v>4.1630988981000652</v>
      </c>
      <c r="AK22" s="79">
        <f t="shared" ref="AK22:AK70" si="37">$C$14*AJ22*0.159*$C$12*$J22*2/(4500*AG22*$E$11*$I22)</f>
        <v>200.39571510843803</v>
      </c>
      <c r="AL22" s="76">
        <f t="shared" ref="AL22:AL70" si="38">((1.71*10^-6)*(AF22^3))-(0.00173*(AF22^2))+(0.6*AF22)+536</f>
        <v>603.5294693807748</v>
      </c>
      <c r="AM22" s="76">
        <f t="shared" ref="AM22:AM70" si="39">((1.12*10^-5)*(AF22^2))+(0.00982*AF22)+6.4</f>
        <v>9.3000715189766723</v>
      </c>
      <c r="AN22" s="77">
        <f t="shared" ref="AN22:AN70" si="40">($B22*$I22*4500*AL22)/(2*AM22)</f>
        <v>1.9755332383988649</v>
      </c>
      <c r="AO22" s="80">
        <f t="shared" ref="AO22:AO70" si="41">$C$15*0.399*$C$12*$J22*$B22*2/(AM22*$E$11)*SQRT(AM22/(4500*AL22*$B22*$I22))</f>
        <v>239.03279188684982</v>
      </c>
      <c r="AP22" s="72">
        <f t="shared" ref="AP22:AP70" si="42">((1.71*10^-6)*(AK22^3))-(0.00173*(AK22^2))+(0.6*AK22)+536</f>
        <v>600.52468481656092</v>
      </c>
      <c r="AQ22" s="72">
        <f t="shared" ref="AQ22:AQ70" si="43">((1.12*10^-5)*(AK22^2))+(0.00982*AK22)+6.4</f>
        <v>8.8176604798636706</v>
      </c>
      <c r="AR22" s="73">
        <f t="shared" ref="AR22:AR70" si="44">($B22*$I22*4500*AP22)/(2*AQ22)</f>
        <v>2.0732402900798474</v>
      </c>
      <c r="AS22" s="73">
        <f t="shared" ref="AS22:AS70" si="45">(0.00527*(AR22^3))-(0.192*(AR22^2))+2.39*AR22</f>
        <v>4.1767292360974704</v>
      </c>
      <c r="AT22" s="79">
        <f t="shared" ref="AT22:AT70" si="46">$C$14*AS22*0.159*$C$12*$J22*2/(4500*AP22*$E$11*$I22)</f>
        <v>201.15391218311723</v>
      </c>
      <c r="AU22" s="76">
        <f t="shared" ref="AU22:AU70" si="47">((1.71*10^-6)*(AO22^3))-(0.00173*(AO22^2))+(0.6*AO22)+536</f>
        <v>603.92761818792042</v>
      </c>
      <c r="AV22" s="76">
        <f t="shared" ref="AV22:AV70" si="48">((1.12*10^-5)*(AO22^2))+(0.00982*AO22)+6.4</f>
        <v>9.3872327830177529</v>
      </c>
      <c r="AW22" s="77">
        <f t="shared" ref="AW22:AW70" si="49">($B22*$I22*4500*AU22)/(2*AV22)</f>
        <v>1.9584814020636157</v>
      </c>
      <c r="AX22" s="80">
        <f t="shared" ref="AX22:AX70" si="50">$C$15*0.399*$C$12*$J22*$B22*2/(AV22*$E$11)*SQRT(AV22/(4500*AU22*$B22*$I22))</f>
        <v>237.84204453142766</v>
      </c>
      <c r="AY22" s="64">
        <f t="shared" ref="AY22:AY70" si="51">AVERAGE(AW22,AR22,AN22,AI22,AE22,Z22,V22,Q22)</f>
        <v>2.0384236009994483</v>
      </c>
      <c r="AZ22" s="31">
        <f t="shared" ref="AZ22:AZ70" si="52">AVERAGE(AT22,AK22,AB22,S22)</f>
        <v>199.47469063467733</v>
      </c>
      <c r="BA22" s="31">
        <f t="shared" ref="BA22:BA70" si="53">AVERAGE(AX22,AO22,AF22,W22)</f>
        <v>242.99107115362057</v>
      </c>
      <c r="BB22" s="84">
        <f t="shared" ref="BB22:BB70" si="54">IF(AY22&gt;5,BA22,AZ22)</f>
        <v>199.47469063467733</v>
      </c>
    </row>
    <row r="23" spans="1:54" x14ac:dyDescent="0.4">
      <c r="A23">
        <f t="shared" si="3"/>
        <v>18</v>
      </c>
      <c r="B23">
        <v>0.3</v>
      </c>
      <c r="C23" s="31">
        <f t="shared" ref="C23:C70" si="55">BB22*1.15</f>
        <v>229.39589422987891</v>
      </c>
      <c r="D23" s="31">
        <f t="shared" si="4"/>
        <v>9.2420394157801002</v>
      </c>
      <c r="E23" s="31">
        <f t="shared" si="5"/>
        <v>603.24271236564277</v>
      </c>
      <c r="F23" s="65">
        <f t="shared" si="6"/>
        <v>0.76813355842266573</v>
      </c>
      <c r="G23">
        <f t="shared" si="7"/>
        <v>3.9785088160656854E-5</v>
      </c>
      <c r="H23">
        <f t="shared" si="8"/>
        <v>6.936318446720008E-5</v>
      </c>
      <c r="I23" s="32">
        <f t="shared" si="9"/>
        <v>6.3256722990503395E-5</v>
      </c>
      <c r="J23" s="68">
        <f t="shared" si="10"/>
        <v>0.6667707728246034</v>
      </c>
      <c r="K23" s="64">
        <f t="shared" si="11"/>
        <v>2.7869856336821743</v>
      </c>
      <c r="L23" s="64">
        <f t="shared" si="12"/>
        <v>5.2836575817178879</v>
      </c>
      <c r="M23" s="79">
        <f t="shared" si="13"/>
        <v>246.25840190687768</v>
      </c>
      <c r="N23" s="80">
        <f t="shared" si="14"/>
        <v>138.06529679562806</v>
      </c>
      <c r="O23" s="72">
        <f t="shared" si="15"/>
        <v>604.37926923361067</v>
      </c>
      <c r="P23" s="72">
        <f t="shared" si="16"/>
        <v>9.4974613524345077</v>
      </c>
      <c r="Q23" s="73">
        <f t="shared" si="17"/>
        <v>2.7171429451078133</v>
      </c>
      <c r="R23" s="73">
        <f t="shared" si="18"/>
        <v>5.1821791981050502</v>
      </c>
      <c r="S23" s="79">
        <f t="shared" si="19"/>
        <v>241.07453833041788</v>
      </c>
      <c r="T23" s="76">
        <f t="shared" si="20"/>
        <v>590.36225814361092</v>
      </c>
      <c r="U23" s="76">
        <f t="shared" si="21"/>
        <v>7.9692959077408343</v>
      </c>
      <c r="V23" s="77">
        <f t="shared" si="22"/>
        <v>3.1630721239797528</v>
      </c>
      <c r="W23" s="80">
        <f t="shared" si="23"/>
        <v>300.59047008523385</v>
      </c>
      <c r="X23" s="72">
        <f t="shared" si="24"/>
        <v>604.06040574168946</v>
      </c>
      <c r="Y23" s="72">
        <f t="shared" si="25"/>
        <v>9.4182616163544139</v>
      </c>
      <c r="Z23" s="73">
        <f t="shared" si="26"/>
        <v>2.7385462663510589</v>
      </c>
      <c r="AA23" s="73">
        <f t="shared" si="27"/>
        <v>5.2134313140837811</v>
      </c>
      <c r="AB23" s="79">
        <f t="shared" si="28"/>
        <v>242.65640683005364</v>
      </c>
      <c r="AC23" s="76">
        <f t="shared" si="29"/>
        <v>606.48392789996819</v>
      </c>
      <c r="AD23" s="76">
        <f t="shared" si="30"/>
        <v>10.363770280144891</v>
      </c>
      <c r="AE23" s="77">
        <f t="shared" si="31"/>
        <v>2.4986877103721801</v>
      </c>
      <c r="AF23" s="80">
        <f t="shared" si="32"/>
        <v>260.06142595033089</v>
      </c>
      <c r="AG23" s="72">
        <f t="shared" si="33"/>
        <v>604.16045248075386</v>
      </c>
      <c r="AH23" s="72">
        <f t="shared" si="34"/>
        <v>9.4423657909586591</v>
      </c>
      <c r="AI23" s="73">
        <f t="shared" si="35"/>
        <v>2.7320078019182197</v>
      </c>
      <c r="AJ23" s="73">
        <f t="shared" si="36"/>
        <v>5.2038986253022701</v>
      </c>
      <c r="AK23" s="79">
        <f t="shared" si="37"/>
        <v>242.17260333531453</v>
      </c>
      <c r="AL23" s="76">
        <f t="shared" si="38"/>
        <v>605.10985707321959</v>
      </c>
      <c r="AM23" s="76">
        <f t="shared" si="39"/>
        <v>9.7112809898262284</v>
      </c>
      <c r="AN23" s="77">
        <f t="shared" si="40"/>
        <v>2.6605300564639882</v>
      </c>
      <c r="AO23" s="80">
        <f t="shared" si="41"/>
        <v>268.96087114739834</v>
      </c>
      <c r="AP23" s="72">
        <f t="shared" si="42"/>
        <v>604.13011350378747</v>
      </c>
      <c r="AQ23" s="72">
        <f t="shared" si="43"/>
        <v>9.4349877465822694</v>
      </c>
      <c r="AR23" s="73">
        <f t="shared" si="44"/>
        <v>2.7340068985709238</v>
      </c>
      <c r="AS23" s="73">
        <f t="shared" si="45"/>
        <v>5.2068145382202067</v>
      </c>
      <c r="AT23" s="79">
        <f t="shared" si="46"/>
        <v>242.32046903469598</v>
      </c>
      <c r="AU23" s="76">
        <f t="shared" si="47"/>
        <v>605.49922223379463</v>
      </c>
      <c r="AV23" s="76">
        <f t="shared" si="48"/>
        <v>9.8514031970011668</v>
      </c>
      <c r="AW23" s="77">
        <f t="shared" si="49"/>
        <v>2.6243753979981994</v>
      </c>
      <c r="AX23" s="80">
        <f t="shared" si="50"/>
        <v>266.95535361939102</v>
      </c>
      <c r="AY23" s="64">
        <f t="shared" si="51"/>
        <v>2.7335461500952669</v>
      </c>
      <c r="AZ23" s="31">
        <f t="shared" si="52"/>
        <v>242.05600438262053</v>
      </c>
      <c r="BA23" s="31">
        <f t="shared" si="53"/>
        <v>274.14203020058852</v>
      </c>
      <c r="BB23" s="84">
        <f t="shared" si="54"/>
        <v>242.05600438262053</v>
      </c>
    </row>
    <row r="24" spans="1:54" x14ac:dyDescent="0.4">
      <c r="A24">
        <f t="shared" si="3"/>
        <v>24</v>
      </c>
      <c r="B24">
        <v>0.4</v>
      </c>
      <c r="C24" s="31">
        <f t="shared" si="55"/>
        <v>278.36440504001359</v>
      </c>
      <c r="D24" s="31">
        <f t="shared" si="4"/>
        <v>10.001389967817678</v>
      </c>
      <c r="E24" s="31">
        <f t="shared" si="5"/>
        <v>605.85051130082957</v>
      </c>
      <c r="F24" s="65">
        <f t="shared" si="6"/>
        <v>0.95050920157749186</v>
      </c>
      <c r="G24">
        <f t="shared" si="7"/>
        <v>3.5765189589948403E-5</v>
      </c>
      <c r="H24">
        <f t="shared" si="8"/>
        <v>6.2354705185376598E-5</v>
      </c>
      <c r="I24" s="32">
        <f t="shared" si="9"/>
        <v>5.9752483349591654E-5</v>
      </c>
      <c r="J24" s="68">
        <f t="shared" si="10"/>
        <v>0.61230628912607177</v>
      </c>
      <c r="K24" s="64">
        <f t="shared" si="11"/>
        <v>3.257643731001242</v>
      </c>
      <c r="L24" s="64">
        <f t="shared" si="12"/>
        <v>5.9304065966277966</v>
      </c>
      <c r="M24" s="79">
        <f t="shared" si="13"/>
        <v>267.55333159689587</v>
      </c>
      <c r="N24" s="80">
        <f t="shared" si="14"/>
        <v>144.49022246789201</v>
      </c>
      <c r="O24" s="72">
        <f t="shared" si="15"/>
        <v>605.44151919025967</v>
      </c>
      <c r="P24" s="72">
        <f t="shared" si="16"/>
        <v>9.8291233110658212</v>
      </c>
      <c r="Q24" s="73">
        <f t="shared" si="17"/>
        <v>3.3124999895418128</v>
      </c>
      <c r="R24" s="73">
        <f t="shared" si="18"/>
        <v>6.0016732750677031</v>
      </c>
      <c r="S24" s="79">
        <f t="shared" si="19"/>
        <v>270.95147578647715</v>
      </c>
      <c r="T24" s="76">
        <f t="shared" si="20"/>
        <v>591.73454740566547</v>
      </c>
      <c r="U24" s="76">
        <f t="shared" si="21"/>
        <v>8.0527211377894936</v>
      </c>
      <c r="V24" s="77">
        <f t="shared" si="22"/>
        <v>3.9516887866362769</v>
      </c>
      <c r="W24" s="80">
        <f t="shared" si="23"/>
        <v>325.87165233387447</v>
      </c>
      <c r="X24" s="72">
        <f t="shared" si="24"/>
        <v>605.57846608521436</v>
      </c>
      <c r="Y24" s="72">
        <f t="shared" si="25"/>
        <v>9.8829881572089491</v>
      </c>
      <c r="Z24" s="73">
        <f t="shared" si="26"/>
        <v>3.2951911883766005</v>
      </c>
      <c r="AA24" s="73">
        <f t="shared" si="27"/>
        <v>5.9792774848449568</v>
      </c>
      <c r="AB24" s="79">
        <f t="shared" si="28"/>
        <v>269.87935075044766</v>
      </c>
      <c r="AC24" s="76">
        <f t="shared" si="29"/>
        <v>606.98492582223162</v>
      </c>
      <c r="AD24" s="76">
        <f t="shared" si="30"/>
        <v>10.789413764420516</v>
      </c>
      <c r="AE24" s="77">
        <f t="shared" si="31"/>
        <v>3.0253702118573425</v>
      </c>
      <c r="AF24" s="80">
        <f t="shared" si="32"/>
        <v>277.96716549225891</v>
      </c>
      <c r="AG24" s="72">
        <f t="shared" si="33"/>
        <v>605.53612591134981</v>
      </c>
      <c r="AH24" s="72">
        <f t="shared" si="34"/>
        <v>9.8659657007380073</v>
      </c>
      <c r="AI24" s="73">
        <f t="shared" si="35"/>
        <v>3.3006458303974089</v>
      </c>
      <c r="AJ24" s="73">
        <f t="shared" si="36"/>
        <v>5.9863442632509916</v>
      </c>
      <c r="AK24" s="79">
        <f t="shared" si="37"/>
        <v>270.21720805475638</v>
      </c>
      <c r="AL24" s="76">
        <f t="shared" si="38"/>
        <v>605.83681194785402</v>
      </c>
      <c r="AM24" s="76">
        <f t="shared" si="39"/>
        <v>9.995013910162152</v>
      </c>
      <c r="AN24" s="77">
        <f t="shared" si="40"/>
        <v>3.2596481515158691</v>
      </c>
      <c r="AO24" s="80">
        <f t="shared" si="41"/>
        <v>289.07587227526386</v>
      </c>
      <c r="AP24" s="72">
        <f t="shared" si="42"/>
        <v>605.54955363016359</v>
      </c>
      <c r="AQ24" s="72">
        <f t="shared" si="43"/>
        <v>9.8713271858214728</v>
      </c>
      <c r="AR24" s="73">
        <f t="shared" si="44"/>
        <v>3.2989262786618019</v>
      </c>
      <c r="AS24" s="73">
        <f t="shared" si="45"/>
        <v>5.984117390902397</v>
      </c>
      <c r="AT24" s="79">
        <f t="shared" si="46"/>
        <v>270.11069972247753</v>
      </c>
      <c r="AU24" s="76">
        <f t="shared" si="47"/>
        <v>606.18607565081265</v>
      </c>
      <c r="AV24" s="76">
        <f t="shared" si="48"/>
        <v>10.174651496978184</v>
      </c>
      <c r="AW24" s="77">
        <f t="shared" si="49"/>
        <v>3.2039437481031441</v>
      </c>
      <c r="AX24" s="80">
        <f t="shared" si="50"/>
        <v>286.430081132694</v>
      </c>
      <c r="AY24" s="64">
        <f t="shared" si="51"/>
        <v>3.3309892731362813</v>
      </c>
      <c r="AZ24" s="31">
        <f t="shared" si="52"/>
        <v>270.28968357853967</v>
      </c>
      <c r="BA24" s="31">
        <f t="shared" si="53"/>
        <v>294.83619280852281</v>
      </c>
      <c r="BB24" s="84">
        <f t="shared" si="54"/>
        <v>270.28968357853967</v>
      </c>
    </row>
    <row r="25" spans="1:54" x14ac:dyDescent="0.4">
      <c r="A25">
        <f t="shared" si="3"/>
        <v>30</v>
      </c>
      <c r="B25">
        <v>0.5</v>
      </c>
      <c r="C25" s="31">
        <f t="shared" si="55"/>
        <v>310.8331361153206</v>
      </c>
      <c r="D25" s="31">
        <f t="shared" si="4"/>
        <v>10.534494467934046</v>
      </c>
      <c r="E25" s="31">
        <f t="shared" si="5"/>
        <v>606.70650416570527</v>
      </c>
      <c r="F25" s="65">
        <f t="shared" si="6"/>
        <v>1.1296038723202446</v>
      </c>
      <c r="G25">
        <f t="shared" si="7"/>
        <v>3.2807686632181437E-5</v>
      </c>
      <c r="H25">
        <f t="shared" si="8"/>
        <v>5.7198456130617865E-5</v>
      </c>
      <c r="I25" s="32">
        <f t="shared" si="9"/>
        <v>5.7174358822212291E-5</v>
      </c>
      <c r="J25" s="68">
        <f t="shared" si="10"/>
        <v>0.57145334788045388</v>
      </c>
      <c r="K25" s="64">
        <f t="shared" si="11"/>
        <v>3.70440768741613</v>
      </c>
      <c r="L25" s="64">
        <f t="shared" si="12"/>
        <v>6.4866846424535325</v>
      </c>
      <c r="M25" s="79">
        <f t="shared" si="13"/>
        <v>285.03764650670513</v>
      </c>
      <c r="N25" s="80">
        <f t="shared" si="14"/>
        <v>150.07197591248834</v>
      </c>
      <c r="O25" s="72">
        <f t="shared" si="15"/>
        <v>606.06690476050926</v>
      </c>
      <c r="P25" s="72">
        <f t="shared" si="16"/>
        <v>10.109030039867957</v>
      </c>
      <c r="Q25" s="73">
        <f t="shared" si="17"/>
        <v>3.8562475692212628</v>
      </c>
      <c r="R25" s="73">
        <f t="shared" si="18"/>
        <v>6.6634753594401328</v>
      </c>
      <c r="S25" s="79">
        <f t="shared" si="19"/>
        <v>293.11518394991811</v>
      </c>
      <c r="T25" s="76">
        <f t="shared" si="20"/>
        <v>592.86038289334715</v>
      </c>
      <c r="U25" s="76">
        <f t="shared" si="21"/>
        <v>8.1259487005485553</v>
      </c>
      <c r="V25" s="77">
        <f t="shared" si="22"/>
        <v>4.6928014440112618</v>
      </c>
      <c r="W25" s="80">
        <f t="shared" si="23"/>
        <v>345.71045860290735</v>
      </c>
      <c r="X25" s="72">
        <f t="shared" si="24"/>
        <v>606.29721827740514</v>
      </c>
      <c r="Y25" s="72">
        <f t="shared" si="25"/>
        <v>10.240656030282533</v>
      </c>
      <c r="Z25" s="73">
        <f t="shared" si="26"/>
        <v>3.8081287404068092</v>
      </c>
      <c r="AA25" s="73">
        <f t="shared" si="27"/>
        <v>6.6081087196391213</v>
      </c>
      <c r="AB25" s="79">
        <f t="shared" si="28"/>
        <v>290.5692774651389</v>
      </c>
      <c r="AC25" s="76">
        <f t="shared" si="29"/>
        <v>607.31757498464549</v>
      </c>
      <c r="AD25" s="76">
        <f t="shared" si="30"/>
        <v>11.133452780779795</v>
      </c>
      <c r="AE25" s="77">
        <f t="shared" si="31"/>
        <v>3.5086480213528968</v>
      </c>
      <c r="AF25" s="80">
        <f t="shared" si="32"/>
        <v>291.81184138202298</v>
      </c>
      <c r="AG25" s="72">
        <f t="shared" si="33"/>
        <v>606.22807034684104</v>
      </c>
      <c r="AH25" s="72">
        <f t="shared" si="34"/>
        <v>10.199011960781728</v>
      </c>
      <c r="AI25" s="73">
        <f t="shared" si="35"/>
        <v>3.8232418027169723</v>
      </c>
      <c r="AJ25" s="73">
        <f t="shared" si="36"/>
        <v>6.6255637342126956</v>
      </c>
      <c r="AK25" s="79">
        <f t="shared" si="37"/>
        <v>291.37003344130915</v>
      </c>
      <c r="AL25" s="76">
        <f t="shared" si="38"/>
        <v>606.26219610532223</v>
      </c>
      <c r="AM25" s="76">
        <f t="shared" si="39"/>
        <v>10.219318771004055</v>
      </c>
      <c r="AN25" s="77">
        <f t="shared" si="40"/>
        <v>3.8158594282890057</v>
      </c>
      <c r="AO25" s="80">
        <f t="shared" si="41"/>
        <v>304.84884514408071</v>
      </c>
      <c r="AP25" s="72">
        <f t="shared" si="42"/>
        <v>606.25014574972374</v>
      </c>
      <c r="AQ25" s="72">
        <f t="shared" si="43"/>
        <v>10.21209448793466</v>
      </c>
      <c r="AR25" s="73">
        <f t="shared" si="44"/>
        <v>3.8184829602118984</v>
      </c>
      <c r="AS25" s="73">
        <f t="shared" si="45"/>
        <v>6.6200739387488472</v>
      </c>
      <c r="AT25" s="79">
        <f t="shared" si="46"/>
        <v>291.11800980667175</v>
      </c>
      <c r="AU25" s="76">
        <f t="shared" si="47"/>
        <v>606.58062191629153</v>
      </c>
      <c r="AV25" s="76">
        <f t="shared" si="48"/>
        <v>10.434463225234486</v>
      </c>
      <c r="AW25" s="77">
        <f t="shared" si="49"/>
        <v>3.7391444635304953</v>
      </c>
      <c r="AX25" s="80">
        <f t="shared" si="50"/>
        <v>301.61049474764116</v>
      </c>
      <c r="AY25" s="64">
        <f t="shared" si="51"/>
        <v>3.8828193037175756</v>
      </c>
      <c r="AZ25" s="31">
        <f t="shared" si="52"/>
        <v>291.54312616575942</v>
      </c>
      <c r="BA25" s="31">
        <f t="shared" si="53"/>
        <v>310.99540996916301</v>
      </c>
      <c r="BB25" s="84">
        <f t="shared" si="54"/>
        <v>291.54312616575942</v>
      </c>
    </row>
    <row r="26" spans="1:54" x14ac:dyDescent="0.4">
      <c r="A26">
        <f t="shared" si="3"/>
        <v>36</v>
      </c>
      <c r="B26">
        <v>0.6</v>
      </c>
      <c r="C26" s="31">
        <f t="shared" si="55"/>
        <v>335.27459509062328</v>
      </c>
      <c r="D26" s="31">
        <f t="shared" si="4"/>
        <v>10.951377929857554</v>
      </c>
      <c r="E26" s="31">
        <f t="shared" si="5"/>
        <v>607.14340261353198</v>
      </c>
      <c r="F26" s="65">
        <f t="shared" si="6"/>
        <v>1.3048631924136402</v>
      </c>
      <c r="G26">
        <f t="shared" si="7"/>
        <v>3.0525037345483019E-5</v>
      </c>
      <c r="H26">
        <f t="shared" si="8"/>
        <v>5.321877854619672E-5</v>
      </c>
      <c r="I26" s="32">
        <f t="shared" si="9"/>
        <v>5.5184520030001719E-5</v>
      </c>
      <c r="J26" s="68">
        <f>IF(0.6*F26^-0.4&gt;1,1,0.6*F26^-0.4)</f>
        <v>0.53941778094446124</v>
      </c>
      <c r="K26" s="64">
        <f t="shared" si="11"/>
        <v>4.1302234836773311</v>
      </c>
      <c r="L26" s="64">
        <f t="shared" si="12"/>
        <v>6.9672602933684811</v>
      </c>
      <c r="M26" s="79">
        <f t="shared" si="13"/>
        <v>299.1970831089788</v>
      </c>
      <c r="N26" s="80">
        <f t="shared" si="14"/>
        <v>154.86128862009821</v>
      </c>
      <c r="O26" s="72">
        <f t="shared" si="15"/>
        <v>606.45084685152415</v>
      </c>
      <c r="P26" s="72">
        <f t="shared" si="16"/>
        <v>10.340726974988488</v>
      </c>
      <c r="Q26" s="73">
        <f t="shared" si="17"/>
        <v>4.3691360995623851</v>
      </c>
      <c r="R26" s="73">
        <f t="shared" si="18"/>
        <v>7.2166189470377304</v>
      </c>
      <c r="S26" s="79">
        <f t="shared" si="19"/>
        <v>310.2592704754926</v>
      </c>
      <c r="T26" s="76">
        <f t="shared" si="20"/>
        <v>593.77862640840272</v>
      </c>
      <c r="U26" s="76">
        <f t="shared" si="21"/>
        <v>8.189336463835831</v>
      </c>
      <c r="V26" s="77">
        <f t="shared" si="22"/>
        <v>5.4016555155127994</v>
      </c>
      <c r="W26" s="80">
        <f t="shared" si="23"/>
        <v>362.17314977087068</v>
      </c>
      <c r="X26" s="72">
        <f t="shared" si="24"/>
        <v>606.69488794181063</v>
      </c>
      <c r="Y26" s="72">
        <f t="shared" si="25"/>
        <v>10.524867163128368</v>
      </c>
      <c r="Z26" s="73">
        <f t="shared" si="26"/>
        <v>4.2944223108649231</v>
      </c>
      <c r="AA26" s="73">
        <f t="shared" si="27"/>
        <v>7.1401667255332306</v>
      </c>
      <c r="AB26" s="79">
        <f t="shared" si="28"/>
        <v>306.84893258613357</v>
      </c>
      <c r="AC26" s="76">
        <f t="shared" si="29"/>
        <v>607.61615793363876</v>
      </c>
      <c r="AD26" s="76">
        <f t="shared" si="30"/>
        <v>11.42563750339743</v>
      </c>
      <c r="AE26" s="77">
        <f t="shared" si="31"/>
        <v>3.9618671726541259</v>
      </c>
      <c r="AF26" s="80">
        <f t="shared" si="32"/>
        <v>303.10842653684227</v>
      </c>
      <c r="AG26" s="72">
        <f t="shared" si="33"/>
        <v>606.62390966747967</v>
      </c>
      <c r="AH26" s="72">
        <f t="shared" si="34"/>
        <v>10.467806713203426</v>
      </c>
      <c r="AI26" s="73">
        <f t="shared" si="35"/>
        <v>4.3173262350672301</v>
      </c>
      <c r="AJ26" s="73">
        <f t="shared" si="36"/>
        <v>7.1637502347567867</v>
      </c>
      <c r="AK26" s="79">
        <f t="shared" si="37"/>
        <v>307.89845634663732</v>
      </c>
      <c r="AL26" s="76">
        <f t="shared" si="38"/>
        <v>606.5418755658186</v>
      </c>
      <c r="AM26" s="76">
        <f t="shared" si="39"/>
        <v>10.405521592853363</v>
      </c>
      <c r="AN26" s="77">
        <f t="shared" si="40"/>
        <v>4.3425814531633318</v>
      </c>
      <c r="AO26" s="80">
        <f t="shared" si="41"/>
        <v>317.90002753354599</v>
      </c>
      <c r="AP26" s="72">
        <f t="shared" si="42"/>
        <v>606.6461203659627</v>
      </c>
      <c r="AQ26" s="72">
        <f t="shared" si="43"/>
        <v>10.485339186835171</v>
      </c>
      <c r="AR26" s="73">
        <f t="shared" si="44"/>
        <v>4.3102650680449717</v>
      </c>
      <c r="AS26" s="73">
        <f t="shared" si="45"/>
        <v>7.1564934156193392</v>
      </c>
      <c r="AT26" s="79">
        <f t="shared" si="46"/>
        <v>307.57529633711522</v>
      </c>
      <c r="AU26" s="76">
        <f t="shared" si="47"/>
        <v>606.84283962922314</v>
      </c>
      <c r="AV26" s="76">
        <f t="shared" si="48"/>
        <v>10.653655058444711</v>
      </c>
      <c r="AW26" s="77">
        <f t="shared" si="49"/>
        <v>4.2435433082893166</v>
      </c>
      <c r="AX26" s="80">
        <f t="shared" si="50"/>
        <v>314.09820629753591</v>
      </c>
      <c r="AY26" s="64">
        <f t="shared" si="51"/>
        <v>4.4050996453948859</v>
      </c>
      <c r="AZ26" s="31">
        <f t="shared" si="52"/>
        <v>308.14548893634469</v>
      </c>
      <c r="BA26" s="31">
        <f t="shared" si="53"/>
        <v>324.3199525346987</v>
      </c>
      <c r="BB26" s="84">
        <f t="shared" si="54"/>
        <v>308.14548893634469</v>
      </c>
    </row>
    <row r="27" spans="1:54" x14ac:dyDescent="0.4">
      <c r="A27">
        <f t="shared" si="3"/>
        <v>42</v>
      </c>
      <c r="B27">
        <v>0.7</v>
      </c>
      <c r="C27" s="31">
        <f t="shared" si="55"/>
        <v>354.36731227679638</v>
      </c>
      <c r="D27" s="31">
        <f t="shared" si="4"/>
        <v>11.286340357073284</v>
      </c>
      <c r="E27" s="31">
        <f t="shared" si="5"/>
        <v>607.46874216746357</v>
      </c>
      <c r="F27" s="65">
        <f t="shared" si="6"/>
        <v>1.4779510475335405</v>
      </c>
      <c r="G27">
        <f t="shared" si="7"/>
        <v>2.8681949676146444E-5</v>
      </c>
      <c r="H27">
        <f t="shared" si="8"/>
        <v>5.000545325504311E-5</v>
      </c>
      <c r="I27" s="32">
        <f t="shared" si="9"/>
        <v>5.357785738442491E-5</v>
      </c>
      <c r="J27" s="68">
        <f t="shared" si="10"/>
        <v>0.5132006887061944</v>
      </c>
      <c r="K27" s="64">
        <f t="shared" si="11"/>
        <v>4.5418908477619375</v>
      </c>
      <c r="L27" s="64">
        <f t="shared" si="12"/>
        <v>7.3881602566980229</v>
      </c>
      <c r="M27" s="79">
        <f t="shared" si="13"/>
        <v>310.73693025496794</v>
      </c>
      <c r="N27" s="80">
        <f t="shared" si="14"/>
        <v>159.05073627903738</v>
      </c>
      <c r="O27" s="72">
        <f t="shared" si="15"/>
        <v>606.70456303668664</v>
      </c>
      <c r="P27" s="72">
        <f t="shared" si="16"/>
        <v>10.53287998113573</v>
      </c>
      <c r="Q27" s="73">
        <f t="shared" si="17"/>
        <v>4.8606687546470253</v>
      </c>
      <c r="R27" s="73">
        <f t="shared" si="18"/>
        <v>7.6859866648405495</v>
      </c>
      <c r="S27" s="79">
        <f t="shared" si="19"/>
        <v>323.67031098067616</v>
      </c>
      <c r="T27" s="76">
        <f t="shared" si="20"/>
        <v>594.54662851311014</v>
      </c>
      <c r="U27" s="76">
        <f t="shared" si="21"/>
        <v>8.2452061614222707</v>
      </c>
      <c r="V27" s="77">
        <f t="shared" si="22"/>
        <v>6.0848559525841797</v>
      </c>
      <c r="W27" s="80">
        <f t="shared" si="23"/>
        <v>376.19281711331342</v>
      </c>
      <c r="X27" s="72">
        <f t="shared" si="24"/>
        <v>606.94665036819663</v>
      </c>
      <c r="Y27" s="72">
        <f t="shared" si="25"/>
        <v>10.75178212018591</v>
      </c>
      <c r="Z27" s="73">
        <f t="shared" si="26"/>
        <v>4.7636074297318904</v>
      </c>
      <c r="AA27" s="73">
        <f t="shared" si="27"/>
        <v>7.5978299026217933</v>
      </c>
      <c r="AB27" s="79">
        <f t="shared" si="28"/>
        <v>319.83025717493081</v>
      </c>
      <c r="AC27" s="76">
        <f t="shared" si="29"/>
        <v>607.92332560620468</v>
      </c>
      <c r="AD27" s="76">
        <f t="shared" si="30"/>
        <v>11.679249063306429</v>
      </c>
      <c r="AE27" s="77">
        <f t="shared" si="31"/>
        <v>4.3923788057712949</v>
      </c>
      <c r="AF27" s="80">
        <f t="shared" si="32"/>
        <v>312.5880385229072</v>
      </c>
      <c r="AG27" s="72">
        <f t="shared" si="33"/>
        <v>606.87820306255298</v>
      </c>
      <c r="AH27" s="72">
        <f t="shared" si="34"/>
        <v>10.686396731589143</v>
      </c>
      <c r="AI27" s="73">
        <f t="shared" si="35"/>
        <v>4.7922133664311275</v>
      </c>
      <c r="AJ27" s="73">
        <f t="shared" si="36"/>
        <v>7.6240386883811917</v>
      </c>
      <c r="AK27" s="79">
        <f t="shared" si="37"/>
        <v>320.96971143326761</v>
      </c>
      <c r="AL27" s="76">
        <f t="shared" si="38"/>
        <v>606.741481808961</v>
      </c>
      <c r="AM27" s="76">
        <f t="shared" si="39"/>
        <v>10.563980894764052</v>
      </c>
      <c r="AN27" s="77">
        <f t="shared" si="40"/>
        <v>4.846653598300021</v>
      </c>
      <c r="AO27" s="80">
        <f t="shared" si="41"/>
        <v>328.99444986032069</v>
      </c>
      <c r="AP27" s="72">
        <f t="shared" si="42"/>
        <v>606.89876184667844</v>
      </c>
      <c r="AQ27" s="72">
        <f t="shared" si="43"/>
        <v>10.705763989639305</v>
      </c>
      <c r="AR27" s="73">
        <f t="shared" si="44"/>
        <v>4.7837060635042974</v>
      </c>
      <c r="AS27" s="73">
        <f t="shared" si="45"/>
        <v>7.6162641974635399</v>
      </c>
      <c r="AT27" s="79">
        <f t="shared" si="46"/>
        <v>320.63154592035755</v>
      </c>
      <c r="AU27" s="76">
        <f t="shared" si="47"/>
        <v>607.03828018970171</v>
      </c>
      <c r="AV27" s="76">
        <f t="shared" si="48"/>
        <v>10.842983795663974</v>
      </c>
      <c r="AW27" s="77">
        <f t="shared" si="49"/>
        <v>4.7242532452217514</v>
      </c>
      <c r="AX27" s="80">
        <f t="shared" si="50"/>
        <v>324.6547603108761</v>
      </c>
      <c r="AY27" s="64">
        <f t="shared" si="51"/>
        <v>4.9060421520239483</v>
      </c>
      <c r="AZ27" s="31">
        <f t="shared" si="52"/>
        <v>321.27545637730805</v>
      </c>
      <c r="BA27" s="31">
        <f t="shared" si="53"/>
        <v>335.60751645185434</v>
      </c>
      <c r="BB27" s="84">
        <f t="shared" si="54"/>
        <v>321.27545637730805</v>
      </c>
    </row>
    <row r="28" spans="1:54" x14ac:dyDescent="0.4">
      <c r="A28">
        <f t="shared" si="3"/>
        <v>48</v>
      </c>
      <c r="B28">
        <v>0.8</v>
      </c>
      <c r="C28" s="31">
        <f t="shared" si="55"/>
        <v>369.4667748339042</v>
      </c>
      <c r="D28" s="31">
        <f t="shared" si="4"/>
        <v>11.557027543178009</v>
      </c>
      <c r="E28" s="31">
        <f t="shared" si="5"/>
        <v>607.76789485996721</v>
      </c>
      <c r="F28" s="65">
        <f t="shared" si="6"/>
        <v>1.6503376605006377</v>
      </c>
      <c r="G28">
        <f t="shared" si="7"/>
        <v>2.714265266069077E-5</v>
      </c>
      <c r="H28">
        <f t="shared" si="8"/>
        <v>4.7321770805937798E-5</v>
      </c>
      <c r="I28" s="32">
        <f t="shared" si="9"/>
        <v>5.2236016159872254E-5</v>
      </c>
      <c r="J28" s="68">
        <f>IF(0.6*F28^-0.4&gt;1,1,0.6*F28^-0.4)</f>
        <v>0.49104594184742256</v>
      </c>
      <c r="K28" s="64">
        <f t="shared" si="11"/>
        <v>4.9446340960720887</v>
      </c>
      <c r="L28" s="64">
        <f t="shared" si="12"/>
        <v>7.7604975221682606</v>
      </c>
      <c r="M28" s="79">
        <f t="shared" si="13"/>
        <v>320.17137381197927</v>
      </c>
      <c r="N28" s="80">
        <f t="shared" si="14"/>
        <v>162.78740048530443</v>
      </c>
      <c r="O28" s="72">
        <f t="shared" si="15"/>
        <v>606.88438133487102</v>
      </c>
      <c r="P28" s="72">
        <f t="shared" si="16"/>
        <v>10.692191627250519</v>
      </c>
      <c r="Q28" s="73">
        <f t="shared" si="17"/>
        <v>5.3368104707006445</v>
      </c>
      <c r="R28" s="73">
        <f t="shared" si="18"/>
        <v>8.0875634230046742</v>
      </c>
      <c r="S28" s="79">
        <f t="shared" si="19"/>
        <v>334.15074100298983</v>
      </c>
      <c r="T28" s="76">
        <f t="shared" si="20"/>
        <v>595.20453202525425</v>
      </c>
      <c r="U28" s="76">
        <f t="shared" si="21"/>
        <v>8.2953693356414338</v>
      </c>
      <c r="V28" s="77">
        <f t="shared" si="22"/>
        <v>6.7464150336849737</v>
      </c>
      <c r="W28" s="80">
        <f t="shared" si="23"/>
        <v>388.32178667148645</v>
      </c>
      <c r="X28" s="72">
        <f t="shared" si="24"/>
        <v>607.12472214309162</v>
      </c>
      <c r="Y28" s="72">
        <f t="shared" si="25"/>
        <v>10.93191551503325</v>
      </c>
      <c r="Z28" s="73">
        <f t="shared" si="26"/>
        <v>5.2218477316223986</v>
      </c>
      <c r="AA28" s="73">
        <f t="shared" si="27"/>
        <v>7.9952022963559815</v>
      </c>
      <c r="AB28" s="79">
        <f t="shared" si="28"/>
        <v>330.20392323548225</v>
      </c>
      <c r="AC28" s="76">
        <f t="shared" si="29"/>
        <v>608.25143283703312</v>
      </c>
      <c r="AD28" s="76">
        <f t="shared" si="30"/>
        <v>11.902210617155834</v>
      </c>
      <c r="AE28" s="77">
        <f t="shared" si="31"/>
        <v>4.8050516710281217</v>
      </c>
      <c r="AF28" s="80">
        <f t="shared" si="32"/>
        <v>320.69142648443511</v>
      </c>
      <c r="AG28" s="72">
        <f t="shared" si="33"/>
        <v>607.0587060056896</v>
      </c>
      <c r="AH28" s="72">
        <f t="shared" si="34"/>
        <v>10.863790392477604</v>
      </c>
      <c r="AI28" s="73">
        <f t="shared" si="35"/>
        <v>5.2540217563430405</v>
      </c>
      <c r="AJ28" s="73">
        <f t="shared" si="36"/>
        <v>8.0213403760944537</v>
      </c>
      <c r="AK28" s="79">
        <f t="shared" si="37"/>
        <v>331.31945894715528</v>
      </c>
      <c r="AL28" s="76">
        <f t="shared" si="38"/>
        <v>606.89376142028823</v>
      </c>
      <c r="AM28" s="76">
        <f t="shared" si="39"/>
        <v>10.701031307508117</v>
      </c>
      <c r="AN28" s="77">
        <f t="shared" si="40"/>
        <v>5.3324843701690314</v>
      </c>
      <c r="AO28" s="80">
        <f t="shared" si="41"/>
        <v>338.58957433572027</v>
      </c>
      <c r="AP28" s="72">
        <f t="shared" si="42"/>
        <v>607.07745145752529</v>
      </c>
      <c r="AQ28" s="72">
        <f t="shared" si="43"/>
        <v>10.883010026283866</v>
      </c>
      <c r="AR28" s="73">
        <f t="shared" si="44"/>
        <v>5.244904992136961</v>
      </c>
      <c r="AS28" s="73">
        <f t="shared" si="45"/>
        <v>8.0139568890863462</v>
      </c>
      <c r="AT28" s="79">
        <f t="shared" si="46"/>
        <v>331.00426473450142</v>
      </c>
      <c r="AU28" s="76">
        <f t="shared" si="47"/>
        <v>607.19841089227168</v>
      </c>
      <c r="AV28" s="76">
        <f t="shared" si="48"/>
        <v>11.00895009828383</v>
      </c>
      <c r="AW28" s="77">
        <f t="shared" si="49"/>
        <v>5.1859374687701951</v>
      </c>
      <c r="AX28" s="80">
        <f t="shared" si="50"/>
        <v>333.73708676976077</v>
      </c>
      <c r="AY28" s="64">
        <f t="shared" si="51"/>
        <v>5.3909341868069216</v>
      </c>
      <c r="AZ28" s="31">
        <f t="shared" si="52"/>
        <v>331.66959698003222</v>
      </c>
      <c r="BA28" s="31">
        <f t="shared" si="53"/>
        <v>345.33496856535066</v>
      </c>
      <c r="BB28" s="84">
        <f t="shared" si="54"/>
        <v>345.33496856535066</v>
      </c>
    </row>
    <row r="29" spans="1:54" x14ac:dyDescent="0.4">
      <c r="A29">
        <f t="shared" si="3"/>
        <v>54</v>
      </c>
      <c r="B29">
        <v>0.9</v>
      </c>
      <c r="C29" s="31">
        <f t="shared" si="55"/>
        <v>397.13521385015321</v>
      </c>
      <c r="D29" s="31">
        <f t="shared" si="4"/>
        <v>12.066291234502343</v>
      </c>
      <c r="E29" s="31">
        <f t="shared" si="5"/>
        <v>608.53717831926269</v>
      </c>
      <c r="F29" s="65">
        <f t="shared" si="6"/>
        <v>1.7805207500791618</v>
      </c>
      <c r="G29">
        <f t="shared" si="7"/>
        <v>2.6131550233622274E-5</v>
      </c>
      <c r="H29">
        <f t="shared" si="8"/>
        <v>4.555896751942051E-5</v>
      </c>
      <c r="I29" s="32">
        <f t="shared" si="9"/>
        <v>5.135461451661361E-5</v>
      </c>
      <c r="J29" s="68">
        <f t="shared" si="10"/>
        <v>0.4763568718587336</v>
      </c>
      <c r="K29" s="64">
        <f t="shared" si="11"/>
        <v>5.2446657385132625</v>
      </c>
      <c r="L29" s="64">
        <f t="shared" si="12"/>
        <v>8.0137628782465011</v>
      </c>
      <c r="M29" s="79">
        <f t="shared" si="13"/>
        <v>325.82240390357674</v>
      </c>
      <c r="N29" s="80">
        <f t="shared" si="14"/>
        <v>165.22057772155918</v>
      </c>
      <c r="O29" s="72">
        <f t="shared" si="15"/>
        <v>606.98407610805873</v>
      </c>
      <c r="P29" s="72">
        <f t="shared" si="16"/>
        <v>10.788570681850786</v>
      </c>
      <c r="Q29" s="73">
        <f t="shared" si="17"/>
        <v>5.8508354985196327</v>
      </c>
      <c r="R29" s="73">
        <f t="shared" si="18"/>
        <v>8.4664145248039908</v>
      </c>
      <c r="S29" s="79">
        <f t="shared" si="19"/>
        <v>345.10702716007233</v>
      </c>
      <c r="T29" s="76">
        <f t="shared" si="20"/>
        <v>595.61946641338648</v>
      </c>
      <c r="U29" s="76">
        <f t="shared" si="21"/>
        <v>8.3282018734153453</v>
      </c>
      <c r="V29" s="77">
        <f t="shared" si="22"/>
        <v>7.4374171443452317</v>
      </c>
      <c r="W29" s="80">
        <f t="shared" si="23"/>
        <v>402.0356158756756</v>
      </c>
      <c r="X29" s="72">
        <f t="shared" si="24"/>
        <v>607.30735778027838</v>
      </c>
      <c r="Y29" s="72">
        <f t="shared" si="25"/>
        <v>11.122858240898855</v>
      </c>
      <c r="Z29" s="73">
        <f t="shared" si="26"/>
        <v>5.6780163890691373</v>
      </c>
      <c r="AA29" s="73">
        <f t="shared" si="27"/>
        <v>8.345122460283811</v>
      </c>
      <c r="AB29" s="79">
        <f t="shared" si="28"/>
        <v>339.98185837182996</v>
      </c>
      <c r="AC29" s="76">
        <f t="shared" si="29"/>
        <v>608.7162593698564</v>
      </c>
      <c r="AD29" s="76">
        <f t="shared" si="30"/>
        <v>12.158275275943513</v>
      </c>
      <c r="AE29" s="77">
        <f t="shared" si="31"/>
        <v>5.2065186866073701</v>
      </c>
      <c r="AF29" s="80">
        <f t="shared" si="32"/>
        <v>329.14037133502899</v>
      </c>
      <c r="AG29" s="72">
        <f t="shared" si="33"/>
        <v>607.22153834567007</v>
      </c>
      <c r="AH29" s="72">
        <f t="shared" si="34"/>
        <v>11.033203686257357</v>
      </c>
      <c r="AI29" s="73">
        <f t="shared" si="35"/>
        <v>5.7233464143516244</v>
      </c>
      <c r="AJ29" s="73">
        <f t="shared" si="36"/>
        <v>8.3775212240698504</v>
      </c>
      <c r="AK29" s="79">
        <f t="shared" si="37"/>
        <v>341.3500267410692</v>
      </c>
      <c r="AL29" s="76">
        <f t="shared" si="38"/>
        <v>607.0407507378776</v>
      </c>
      <c r="AM29" s="76">
        <f t="shared" si="39"/>
        <v>10.845492347786667</v>
      </c>
      <c r="AN29" s="77">
        <f t="shared" si="40"/>
        <v>5.8206713046708698</v>
      </c>
      <c r="AO29" s="80">
        <f t="shared" si="41"/>
        <v>348.97236176132498</v>
      </c>
      <c r="AP29" s="72">
        <f t="shared" si="42"/>
        <v>607.24431833266704</v>
      </c>
      <c r="AQ29" s="72">
        <f t="shared" si="43"/>
        <v>11.057079479065941</v>
      </c>
      <c r="AR29" s="73">
        <f t="shared" si="44"/>
        <v>5.7112021160243023</v>
      </c>
      <c r="AS29" s="73">
        <f t="shared" si="45"/>
        <v>8.3688823543307791</v>
      </c>
      <c r="AT29" s="79">
        <f t="shared" si="46"/>
        <v>340.98523572088936</v>
      </c>
      <c r="AU29" s="76">
        <f t="shared" si="47"/>
        <v>607.3734107185951</v>
      </c>
      <c r="AV29" s="76">
        <f t="shared" si="48"/>
        <v>11.190863736356915</v>
      </c>
      <c r="AW29" s="77">
        <f t="shared" si="49"/>
        <v>5.6441255941096786</v>
      </c>
      <c r="AX29" s="80">
        <f t="shared" si="50"/>
        <v>343.4510909943487</v>
      </c>
      <c r="AY29" s="64">
        <f t="shared" si="51"/>
        <v>5.8840166434622319</v>
      </c>
      <c r="AZ29" s="31">
        <f t="shared" si="52"/>
        <v>341.85603699846524</v>
      </c>
      <c r="BA29" s="31">
        <f t="shared" si="53"/>
        <v>355.89985999159455</v>
      </c>
      <c r="BB29" s="84">
        <f t="shared" si="54"/>
        <v>355.89985999159455</v>
      </c>
    </row>
    <row r="30" spans="1:54" x14ac:dyDescent="0.4">
      <c r="A30">
        <f t="shared" si="3"/>
        <v>60</v>
      </c>
      <c r="B30">
        <v>1</v>
      </c>
      <c r="C30" s="31">
        <f t="shared" si="55"/>
        <v>409.2848389903337</v>
      </c>
      <c r="D30" s="31">
        <f t="shared" si="4"/>
        <v>12.295334808471324</v>
      </c>
      <c r="E30" s="31">
        <f t="shared" si="5"/>
        <v>609.0108098611247</v>
      </c>
      <c r="F30" s="65">
        <f t="shared" si="6"/>
        <v>1.9430136823063433</v>
      </c>
      <c r="G30">
        <f t="shared" si="7"/>
        <v>2.5015014842074987E-5</v>
      </c>
      <c r="H30">
        <f t="shared" si="8"/>
        <v>4.3612347468829847E-5</v>
      </c>
      <c r="I30" s="32">
        <f t="shared" si="9"/>
        <v>5.0381304491318279E-5</v>
      </c>
      <c r="J30" s="68">
        <f t="shared" si="10"/>
        <v>0.46000325720091795</v>
      </c>
      <c r="K30" s="64">
        <f t="shared" si="11"/>
        <v>5.6148294404475836</v>
      </c>
      <c r="L30" s="64">
        <f t="shared" si="12"/>
        <v>8.2992591784120382</v>
      </c>
      <c r="M30" s="79">
        <f t="shared" si="13"/>
        <v>331.88256336820223</v>
      </c>
      <c r="N30" s="80">
        <f t="shared" si="14"/>
        <v>168.14120910544816</v>
      </c>
      <c r="O30" s="72">
        <f t="shared" si="15"/>
        <v>607.08688429556457</v>
      </c>
      <c r="P30" s="72">
        <f t="shared" si="16"/>
        <v>10.892722373995653</v>
      </c>
      <c r="Q30" s="73">
        <f t="shared" si="17"/>
        <v>6.3178068136250927</v>
      </c>
      <c r="R30" s="73">
        <f t="shared" si="18"/>
        <v>8.7648922192779821</v>
      </c>
      <c r="S30" s="79">
        <f t="shared" si="19"/>
        <v>351.61374143076353</v>
      </c>
      <c r="T30" s="76">
        <f t="shared" si="20"/>
        <v>596.10374239026237</v>
      </c>
      <c r="U30" s="76">
        <f t="shared" si="21"/>
        <v>8.3677870948492519</v>
      </c>
      <c r="V30" s="77">
        <f t="shared" si="22"/>
        <v>8.0753834412917982</v>
      </c>
      <c r="W30" s="80">
        <f t="shared" si="23"/>
        <v>412.02219084749618</v>
      </c>
      <c r="X30" s="72">
        <f t="shared" si="24"/>
        <v>607.41954720318085</v>
      </c>
      <c r="Y30" s="72">
        <f t="shared" si="25"/>
        <v>11.237527840275025</v>
      </c>
      <c r="Z30" s="73">
        <f t="shared" si="26"/>
        <v>6.1273107922253329</v>
      </c>
      <c r="AA30" s="73">
        <f t="shared" si="27"/>
        <v>8.6481653642651715</v>
      </c>
      <c r="AB30" s="79">
        <f t="shared" si="28"/>
        <v>346.74110696630851</v>
      </c>
      <c r="AC30" s="76">
        <f t="shared" si="29"/>
        <v>609.13192757577667</v>
      </c>
      <c r="AD30" s="76">
        <f t="shared" si="30"/>
        <v>12.347395514531044</v>
      </c>
      <c r="AE30" s="77">
        <f t="shared" si="31"/>
        <v>5.5922674085835267</v>
      </c>
      <c r="AF30" s="80">
        <f t="shared" si="32"/>
        <v>335.53936663727046</v>
      </c>
      <c r="AG30" s="72">
        <f t="shared" si="33"/>
        <v>607.33510023973906</v>
      </c>
      <c r="AH30" s="72">
        <f t="shared" si="34"/>
        <v>11.151566897323626</v>
      </c>
      <c r="AI30" s="73">
        <f t="shared" si="35"/>
        <v>6.1736842467197315</v>
      </c>
      <c r="AJ30" s="73">
        <f t="shared" si="36"/>
        <v>8.6772082363282514</v>
      </c>
      <c r="AK30" s="79">
        <f t="shared" si="37"/>
        <v>347.95393169336984</v>
      </c>
      <c r="AL30" s="76">
        <f t="shared" si="38"/>
        <v>607.14779935947786</v>
      </c>
      <c r="AM30" s="76">
        <f t="shared" si="39"/>
        <v>10.955967245887411</v>
      </c>
      <c r="AN30" s="77">
        <f t="shared" si="40"/>
        <v>6.2819666483626442</v>
      </c>
      <c r="AO30" s="80">
        <f t="shared" si="41"/>
        <v>356.79130894988913</v>
      </c>
      <c r="AP30" s="72">
        <f t="shared" si="42"/>
        <v>607.3558568213997</v>
      </c>
      <c r="AQ30" s="72">
        <f t="shared" si="43"/>
        <v>11.172913321334685</v>
      </c>
      <c r="AR30" s="73">
        <f t="shared" si="44"/>
        <v>6.1620996980275988</v>
      </c>
      <c r="AS30" s="73">
        <f t="shared" si="45"/>
        <v>8.6699912041467986</v>
      </c>
      <c r="AT30" s="79">
        <f t="shared" si="46"/>
        <v>347.65264891787126</v>
      </c>
      <c r="AU30" s="76">
        <f t="shared" si="47"/>
        <v>607.51314516115121</v>
      </c>
      <c r="AV30" s="76">
        <f t="shared" si="48"/>
        <v>11.329451081080276</v>
      </c>
      <c r="AW30" s="77">
        <f t="shared" si="49"/>
        <v>6.0785324189182974</v>
      </c>
      <c r="AX30" s="80">
        <f t="shared" si="50"/>
        <v>350.75556333320344</v>
      </c>
      <c r="AY30" s="64">
        <f t="shared" si="51"/>
        <v>6.3511314334692521</v>
      </c>
      <c r="AZ30" s="31">
        <f t="shared" si="52"/>
        <v>348.4903572520783</v>
      </c>
      <c r="BA30" s="31">
        <f t="shared" si="53"/>
        <v>363.7771074419648</v>
      </c>
      <c r="BB30" s="84">
        <f t="shared" si="54"/>
        <v>363.7771074419648</v>
      </c>
    </row>
    <row r="31" spans="1:54" x14ac:dyDescent="0.4">
      <c r="A31">
        <f t="shared" si="3"/>
        <v>66</v>
      </c>
      <c r="B31">
        <v>1.1000000000000001</v>
      </c>
      <c r="C31" s="31">
        <f t="shared" si="55"/>
        <v>418.34367355825947</v>
      </c>
      <c r="D31" s="31">
        <f t="shared" si="4"/>
        <v>12.468262881451768</v>
      </c>
      <c r="E31" s="31">
        <f t="shared" si="5"/>
        <v>609.43395200526288</v>
      </c>
      <c r="F31" s="65">
        <f t="shared" si="6"/>
        <v>2.1091360602114122</v>
      </c>
      <c r="G31">
        <f t="shared" si="7"/>
        <v>2.4009681326752859E-5</v>
      </c>
      <c r="H31">
        <f t="shared" si="8"/>
        <v>4.185960197301099E-5</v>
      </c>
      <c r="I31" s="32">
        <f t="shared" si="9"/>
        <v>4.9504931743408846E-5</v>
      </c>
      <c r="J31" s="68">
        <f t="shared" si="10"/>
        <v>0.44515310973751643</v>
      </c>
      <c r="K31" s="64">
        <f t="shared" si="11"/>
        <v>5.988862806744355</v>
      </c>
      <c r="L31" s="64">
        <f t="shared" si="12"/>
        <v>8.5590113002251922</v>
      </c>
      <c r="M31" s="79">
        <f t="shared" si="13"/>
        <v>336.8499684499406</v>
      </c>
      <c r="N31" s="80">
        <f t="shared" si="14"/>
        <v>170.90149701881634</v>
      </c>
      <c r="O31" s="72">
        <f t="shared" si="15"/>
        <v>607.16954872855581</v>
      </c>
      <c r="P31" s="72">
        <f t="shared" si="16"/>
        <v>10.978707184119347</v>
      </c>
      <c r="Q31" s="73">
        <f t="shared" si="17"/>
        <v>6.7761412379370336</v>
      </c>
      <c r="R31" s="73">
        <f t="shared" si="18"/>
        <v>9.0187639773391783</v>
      </c>
      <c r="S31" s="79">
        <f t="shared" si="19"/>
        <v>356.26781959096621</v>
      </c>
      <c r="T31" s="76">
        <f t="shared" si="20"/>
        <v>596.54782494851258</v>
      </c>
      <c r="U31" s="76">
        <f t="shared" si="21"/>
        <v>8.4053747035774293</v>
      </c>
      <c r="V31" s="77">
        <f t="shared" si="22"/>
        <v>8.6958463463128144</v>
      </c>
      <c r="W31" s="80">
        <f t="shared" si="23"/>
        <v>420.76633766483189</v>
      </c>
      <c r="X31" s="72">
        <f t="shared" si="24"/>
        <v>607.50346102224989</v>
      </c>
      <c r="Y31" s="72">
        <f t="shared" si="25"/>
        <v>11.320129692275623</v>
      </c>
      <c r="Z31" s="73">
        <f t="shared" si="26"/>
        <v>6.5753825281678315</v>
      </c>
      <c r="AA31" s="73">
        <f t="shared" si="27"/>
        <v>8.9121318351168384</v>
      </c>
      <c r="AB31" s="79">
        <f t="shared" si="28"/>
        <v>351.862028794092</v>
      </c>
      <c r="AC31" s="76">
        <f t="shared" si="29"/>
        <v>609.55837430595477</v>
      </c>
      <c r="AD31" s="76">
        <f t="shared" si="30"/>
        <v>12.514821718081654</v>
      </c>
      <c r="AE31" s="77">
        <f t="shared" si="31"/>
        <v>5.9678006066478906</v>
      </c>
      <c r="AF31" s="80">
        <f t="shared" si="32"/>
        <v>341.13177646789842</v>
      </c>
      <c r="AG31" s="72">
        <f t="shared" si="33"/>
        <v>607.4239339897922</v>
      </c>
      <c r="AH31" s="72">
        <f t="shared" si="34"/>
        <v>11.241922260597441</v>
      </c>
      <c r="AI31" s="73">
        <f t="shared" si="35"/>
        <v>6.6202591730919611</v>
      </c>
      <c r="AJ31" s="73">
        <f t="shared" si="36"/>
        <v>8.9365747232937505</v>
      </c>
      <c r="AK31" s="79">
        <f t="shared" si="37"/>
        <v>352.87325827858876</v>
      </c>
      <c r="AL31" s="76">
        <f t="shared" si="38"/>
        <v>607.24067984715236</v>
      </c>
      <c r="AM31" s="76">
        <f t="shared" si="39"/>
        <v>11.053268000775578</v>
      </c>
      <c r="AN31" s="77">
        <f t="shared" si="40"/>
        <v>6.7312206492888995</v>
      </c>
      <c r="AO31" s="80">
        <f t="shared" si="41"/>
        <v>363.67745693403282</v>
      </c>
      <c r="AP31" s="72">
        <f t="shared" si="42"/>
        <v>607.44189783023478</v>
      </c>
      <c r="AQ31" s="72">
        <f t="shared" si="43"/>
        <v>11.259834204066996</v>
      </c>
      <c r="AR31" s="73">
        <f t="shared" si="44"/>
        <v>6.609923257688326</v>
      </c>
      <c r="AS31" s="73">
        <f t="shared" si="45"/>
        <v>8.9309763601871133</v>
      </c>
      <c r="AT31" s="79">
        <f t="shared" si="46"/>
        <v>352.6417700536951</v>
      </c>
      <c r="AU31" s="76">
        <f t="shared" si="47"/>
        <v>607.64620830106367</v>
      </c>
      <c r="AV31" s="76">
        <f t="shared" si="48"/>
        <v>11.452639105130661</v>
      </c>
      <c r="AW31" s="77">
        <f t="shared" si="49"/>
        <v>6.5008311516781916</v>
      </c>
      <c r="AX31" s="80">
        <f t="shared" si="50"/>
        <v>357.16095592123094</v>
      </c>
      <c r="AY31" s="64">
        <f t="shared" si="51"/>
        <v>6.8096756188516183</v>
      </c>
      <c r="AZ31" s="31">
        <f t="shared" si="52"/>
        <v>353.41121917933549</v>
      </c>
      <c r="BA31" s="31">
        <f t="shared" si="53"/>
        <v>370.68413174699856</v>
      </c>
      <c r="BB31" s="84">
        <f t="shared" si="54"/>
        <v>370.68413174699856</v>
      </c>
    </row>
    <row r="32" spans="1:54" x14ac:dyDescent="0.4">
      <c r="A32">
        <f t="shared" si="3"/>
        <v>72</v>
      </c>
      <c r="B32">
        <v>1.2</v>
      </c>
      <c r="C32" s="31">
        <f t="shared" si="55"/>
        <v>426.28675150904832</v>
      </c>
      <c r="D32" s="31">
        <f t="shared" si="4"/>
        <v>12.621404318354791</v>
      </c>
      <c r="E32" s="31">
        <f t="shared" si="5"/>
        <v>609.86091268721373</v>
      </c>
      <c r="F32" s="65">
        <f t="shared" si="6"/>
        <v>2.2745504964313907</v>
      </c>
      <c r="G32">
        <f t="shared" si="7"/>
        <v>2.3120163600559914E-5</v>
      </c>
      <c r="H32">
        <f t="shared" si="8"/>
        <v>4.030877514363173E-5</v>
      </c>
      <c r="I32" s="32">
        <f t="shared" si="9"/>
        <v>4.872951832871922E-5</v>
      </c>
      <c r="J32" s="68">
        <f t="shared" si="10"/>
        <v>0.43190975918951169</v>
      </c>
      <c r="K32" s="64">
        <f t="shared" si="11"/>
        <v>6.3573921718652278</v>
      </c>
      <c r="L32" s="64">
        <f t="shared" si="12"/>
        <v>8.7883020166351926</v>
      </c>
      <c r="M32" s="79">
        <f t="shared" si="13"/>
        <v>340.6855266008908</v>
      </c>
      <c r="N32" s="80">
        <f t="shared" si="14"/>
        <v>173.43988836931334</v>
      </c>
      <c r="O32" s="72">
        <f t="shared" si="15"/>
        <v>607.23324616045829</v>
      </c>
      <c r="P32" s="72">
        <f t="shared" si="16"/>
        <v>11.045478105216404</v>
      </c>
      <c r="Q32" s="73">
        <f t="shared" si="17"/>
        <v>7.2331405626022711</v>
      </c>
      <c r="R32" s="73">
        <f t="shared" si="18"/>
        <v>9.2363919042432183</v>
      </c>
      <c r="S32" s="79">
        <f t="shared" si="19"/>
        <v>359.60549586244434</v>
      </c>
      <c r="T32" s="76">
        <f t="shared" si="20"/>
        <v>596.94472642935227</v>
      </c>
      <c r="U32" s="76">
        <f t="shared" si="21"/>
        <v>8.4400913264153274</v>
      </c>
      <c r="V32" s="77">
        <f t="shared" si="22"/>
        <v>9.305567348681782</v>
      </c>
      <c r="W32" s="80">
        <f t="shared" si="23"/>
        <v>428.75341027861879</v>
      </c>
      <c r="X32" s="72">
        <f t="shared" si="24"/>
        <v>607.56618465736415</v>
      </c>
      <c r="Y32" s="72">
        <f t="shared" si="25"/>
        <v>11.379666431099318</v>
      </c>
      <c r="Z32" s="73">
        <f t="shared" si="26"/>
        <v>7.0245732437026742</v>
      </c>
      <c r="AA32" s="73">
        <f t="shared" si="27"/>
        <v>9.1412747870816524</v>
      </c>
      <c r="AB32" s="79">
        <f t="shared" si="28"/>
        <v>355.70721925652958</v>
      </c>
      <c r="AC32" s="76">
        <f t="shared" si="29"/>
        <v>610.00499210941541</v>
      </c>
      <c r="AD32" s="76">
        <f t="shared" si="30"/>
        <v>12.669248741382148</v>
      </c>
      <c r="AE32" s="77">
        <f t="shared" si="31"/>
        <v>6.3348802392351162</v>
      </c>
      <c r="AF32" s="80">
        <f t="shared" si="32"/>
        <v>346.18328465337555</v>
      </c>
      <c r="AG32" s="72">
        <f t="shared" si="33"/>
        <v>607.49314966939232</v>
      </c>
      <c r="AH32" s="72">
        <f t="shared" si="34"/>
        <v>11.310154302408705</v>
      </c>
      <c r="AI32" s="73">
        <f t="shared" si="35"/>
        <v>7.066896613932153</v>
      </c>
      <c r="AJ32" s="73">
        <f t="shared" si="36"/>
        <v>9.1611365600750236</v>
      </c>
      <c r="AK32" s="79">
        <f t="shared" si="37"/>
        <v>356.52294207515331</v>
      </c>
      <c r="AL32" s="76">
        <f t="shared" si="38"/>
        <v>607.32560281948474</v>
      </c>
      <c r="AM32" s="76">
        <f t="shared" si="39"/>
        <v>11.141759960918229</v>
      </c>
      <c r="AN32" s="77">
        <f t="shared" si="40"/>
        <v>7.171725771721305</v>
      </c>
      <c r="AO32" s="80">
        <f t="shared" si="41"/>
        <v>369.96490313310557</v>
      </c>
      <c r="AP32" s="72">
        <f t="shared" si="42"/>
        <v>607.50817380915589</v>
      </c>
      <c r="AQ32" s="72">
        <f t="shared" si="43"/>
        <v>11.324671703308345</v>
      </c>
      <c r="AR32" s="73">
        <f t="shared" si="44"/>
        <v>7.0580119193164483</v>
      </c>
      <c r="AS32" s="73">
        <f t="shared" si="45"/>
        <v>9.1569910241115302</v>
      </c>
      <c r="AT32" s="79">
        <f t="shared" si="46"/>
        <v>356.35279761483719</v>
      </c>
      <c r="AU32" s="76">
        <f t="shared" si="47"/>
        <v>607.77885467152214</v>
      </c>
      <c r="AV32" s="76">
        <f t="shared" si="48"/>
        <v>11.566044479730325</v>
      </c>
      <c r="AW32" s="77">
        <f t="shared" si="49"/>
        <v>6.9137967957978184</v>
      </c>
      <c r="AX32" s="80">
        <f t="shared" si="50"/>
        <v>362.98025220375234</v>
      </c>
      <c r="AY32" s="64">
        <f t="shared" si="51"/>
        <v>7.2635740618736975</v>
      </c>
      <c r="AZ32" s="31">
        <f t="shared" si="52"/>
        <v>357.04711370224112</v>
      </c>
      <c r="BA32" s="31">
        <f t="shared" si="53"/>
        <v>376.97046256721302</v>
      </c>
      <c r="BB32" s="84">
        <f t="shared" si="54"/>
        <v>376.97046256721302</v>
      </c>
    </row>
    <row r="33" spans="1:54" x14ac:dyDescent="0.4">
      <c r="A33">
        <f t="shared" si="3"/>
        <v>78</v>
      </c>
      <c r="B33">
        <v>1.3</v>
      </c>
      <c r="C33" s="31">
        <f t="shared" si="55"/>
        <v>433.51603195229495</v>
      </c>
      <c r="D33" s="31">
        <f t="shared" si="4"/>
        <v>12.762012313319765</v>
      </c>
      <c r="E33" s="31">
        <f t="shared" si="5"/>
        <v>610.29948086560648</v>
      </c>
      <c r="F33" s="65">
        <f t="shared" si="6"/>
        <v>2.4387001797776557</v>
      </c>
      <c r="G33">
        <f t="shared" si="7"/>
        <v>2.2328496938894487E-5</v>
      </c>
      <c r="H33">
        <f t="shared" si="8"/>
        <v>3.8928546439151093E-5</v>
      </c>
      <c r="I33" s="32">
        <f t="shared" si="9"/>
        <v>4.8039403976478902E-5</v>
      </c>
      <c r="J33" s="68">
        <f t="shared" si="10"/>
        <v>0.42003732717448167</v>
      </c>
      <c r="K33" s="64">
        <f t="shared" si="11"/>
        <v>6.7196603537370834</v>
      </c>
      <c r="L33" s="64">
        <f t="shared" si="12"/>
        <v>8.9894670349758385</v>
      </c>
      <c r="M33" s="79">
        <f t="shared" si="13"/>
        <v>343.52617244695119</v>
      </c>
      <c r="N33" s="80">
        <f t="shared" si="14"/>
        <v>175.77630097112117</v>
      </c>
      <c r="O33" s="72">
        <f t="shared" si="15"/>
        <v>607.28072473003783</v>
      </c>
      <c r="P33" s="72">
        <f t="shared" si="16"/>
        <v>11.095141602376849</v>
      </c>
      <c r="Q33" s="73">
        <f t="shared" si="17"/>
        <v>7.6909524853961884</v>
      </c>
      <c r="R33" s="73">
        <f t="shared" si="18"/>
        <v>9.4218903727224799</v>
      </c>
      <c r="S33" s="79">
        <f t="shared" si="19"/>
        <v>361.84071835978756</v>
      </c>
      <c r="T33" s="76">
        <f t="shared" si="20"/>
        <v>597.30047257929527</v>
      </c>
      <c r="U33" s="76">
        <f t="shared" si="21"/>
        <v>8.4721731249470196</v>
      </c>
      <c r="V33" s="77">
        <f t="shared" si="22"/>
        <v>9.9065290513574151</v>
      </c>
      <c r="W33" s="80">
        <f t="shared" si="23"/>
        <v>436.14164418827824</v>
      </c>
      <c r="X33" s="72">
        <f t="shared" si="24"/>
        <v>607.60959655883107</v>
      </c>
      <c r="Y33" s="72">
        <f t="shared" si="25"/>
        <v>11.419677355480138</v>
      </c>
      <c r="Z33" s="73">
        <f t="shared" si="26"/>
        <v>7.4764300018575094</v>
      </c>
      <c r="AA33" s="73">
        <f t="shared" si="27"/>
        <v>9.3388285952324921</v>
      </c>
      <c r="AB33" s="79">
        <f t="shared" si="28"/>
        <v>358.45667075052279</v>
      </c>
      <c r="AC33" s="76">
        <f t="shared" si="29"/>
        <v>610.47134203396149</v>
      </c>
      <c r="AD33" s="76">
        <f t="shared" si="30"/>
        <v>12.813369724435745</v>
      </c>
      <c r="AE33" s="77">
        <f t="shared" si="31"/>
        <v>6.6946118887296153</v>
      </c>
      <c r="AF33" s="80">
        <f t="shared" si="32"/>
        <v>350.79797448010646</v>
      </c>
      <c r="AG33" s="72">
        <f t="shared" si="33"/>
        <v>607.54432591449438</v>
      </c>
      <c r="AH33" s="72">
        <f t="shared" si="34"/>
        <v>11.35914577659228</v>
      </c>
      <c r="AI33" s="73">
        <f t="shared" si="35"/>
        <v>7.5154636228566529</v>
      </c>
      <c r="AJ33" s="73">
        <f t="shared" si="36"/>
        <v>9.3544385297362531</v>
      </c>
      <c r="AK33" s="79">
        <f t="shared" si="37"/>
        <v>359.09440888586909</v>
      </c>
      <c r="AL33" s="76">
        <f t="shared" si="38"/>
        <v>607.4051972821967</v>
      </c>
      <c r="AM33" s="76">
        <f t="shared" si="39"/>
        <v>11.223099361067316</v>
      </c>
      <c r="AN33" s="77">
        <f t="shared" si="40"/>
        <v>7.6048241603660065</v>
      </c>
      <c r="AO33" s="80">
        <f t="shared" si="41"/>
        <v>375.77314604004198</v>
      </c>
      <c r="AP33" s="72">
        <f t="shared" si="42"/>
        <v>607.55642369939494</v>
      </c>
      <c r="AQ33" s="72">
        <f t="shared" si="43"/>
        <v>11.370533593581863</v>
      </c>
      <c r="AR33" s="73">
        <f t="shared" si="44"/>
        <v>7.5080862381201676</v>
      </c>
      <c r="AS33" s="73">
        <f t="shared" si="45"/>
        <v>9.3515053876871974</v>
      </c>
      <c r="AT33" s="79">
        <f t="shared" si="46"/>
        <v>358.97466449573659</v>
      </c>
      <c r="AU33" s="76">
        <f t="shared" si="47"/>
        <v>607.91313087779156</v>
      </c>
      <c r="AV33" s="76">
        <f t="shared" si="48"/>
        <v>11.671593415703317</v>
      </c>
      <c r="AW33" s="77">
        <f t="shared" si="49"/>
        <v>7.3187153246652281</v>
      </c>
      <c r="AX33" s="80">
        <f t="shared" si="50"/>
        <v>368.32869921410725</v>
      </c>
      <c r="AY33" s="64">
        <f t="shared" si="51"/>
        <v>7.7144515966685985</v>
      </c>
      <c r="AZ33" s="31">
        <f t="shared" si="52"/>
        <v>359.59161562297902</v>
      </c>
      <c r="BA33" s="31">
        <f t="shared" si="53"/>
        <v>382.76036598063348</v>
      </c>
      <c r="BB33" s="84">
        <f t="shared" si="54"/>
        <v>382.76036598063348</v>
      </c>
    </row>
    <row r="34" spans="1:54" x14ac:dyDescent="0.4">
      <c r="A34">
        <f t="shared" si="3"/>
        <v>84</v>
      </c>
      <c r="B34">
        <v>1.4</v>
      </c>
      <c r="C34" s="31">
        <f t="shared" si="55"/>
        <v>440.17442087772849</v>
      </c>
      <c r="D34" s="31">
        <f t="shared" si="4"/>
        <v>12.892552245923785</v>
      </c>
      <c r="E34" s="31">
        <f t="shared" si="5"/>
        <v>610.74899946456617</v>
      </c>
      <c r="F34" s="65">
        <f t="shared" si="6"/>
        <v>2.6016155312483891</v>
      </c>
      <c r="G34">
        <f t="shared" si="7"/>
        <v>2.1618080813914329E-5</v>
      </c>
      <c r="H34">
        <f t="shared" si="8"/>
        <v>3.7689973722496877E-5</v>
      </c>
      <c r="I34" s="32">
        <f t="shared" si="9"/>
        <v>4.7420117618151794E-5</v>
      </c>
      <c r="J34" s="68">
        <f t="shared" si="10"/>
        <v>0.4093115537291831</v>
      </c>
      <c r="K34" s="64">
        <f t="shared" si="11"/>
        <v>7.076150232910277</v>
      </c>
      <c r="L34" s="64">
        <f t="shared" si="12"/>
        <v>9.1654407605568249</v>
      </c>
      <c r="M34" s="79">
        <f t="shared" si="13"/>
        <v>345.50996582349973</v>
      </c>
      <c r="N34" s="80">
        <f t="shared" si="14"/>
        <v>177.93710473676356</v>
      </c>
      <c r="O34" s="72">
        <f t="shared" si="15"/>
        <v>607.31417687036037</v>
      </c>
      <c r="P34" s="72">
        <f t="shared" si="16"/>
        <v>11.129931793000354</v>
      </c>
      <c r="Q34" s="73">
        <f t="shared" si="17"/>
        <v>8.1506847694158395</v>
      </c>
      <c r="R34" s="73">
        <f t="shared" si="18"/>
        <v>9.5784722047468662</v>
      </c>
      <c r="S34" s="79">
        <f t="shared" si="19"/>
        <v>363.12220934382475</v>
      </c>
      <c r="T34" s="76">
        <f t="shared" si="20"/>
        <v>597.62142853684884</v>
      </c>
      <c r="U34" s="76">
        <f t="shared" si="21"/>
        <v>8.50195243682656</v>
      </c>
      <c r="V34" s="77">
        <f t="shared" si="22"/>
        <v>10.499791397940124</v>
      </c>
      <c r="W34" s="80">
        <f t="shared" si="23"/>
        <v>443.02163072696897</v>
      </c>
      <c r="X34" s="72">
        <f t="shared" si="24"/>
        <v>607.63504691955859</v>
      </c>
      <c r="Y34" s="72">
        <f t="shared" si="25"/>
        <v>11.442666771646252</v>
      </c>
      <c r="Z34" s="73">
        <f t="shared" si="26"/>
        <v>7.9321103027740447</v>
      </c>
      <c r="AA34" s="73">
        <f t="shared" si="27"/>
        <v>9.5075436308609813</v>
      </c>
      <c r="AB34" s="79">
        <f t="shared" si="28"/>
        <v>360.24295810928123</v>
      </c>
      <c r="AC34" s="76">
        <f t="shared" si="29"/>
        <v>610.95533540818121</v>
      </c>
      <c r="AD34" s="76">
        <f t="shared" si="30"/>
        <v>12.948675865009044</v>
      </c>
      <c r="AE34" s="77">
        <f t="shared" si="31"/>
        <v>7.0478602310036473</v>
      </c>
      <c r="AF34" s="80">
        <f t="shared" si="32"/>
        <v>355.04216798524521</v>
      </c>
      <c r="AG34" s="72">
        <f t="shared" si="33"/>
        <v>607.57844337675692</v>
      </c>
      <c r="AH34" s="72">
        <f t="shared" si="34"/>
        <v>11.391065723947186</v>
      </c>
      <c r="AI34" s="73">
        <f t="shared" si="35"/>
        <v>7.9673001743656577</v>
      </c>
      <c r="AJ34" s="73">
        <f t="shared" si="36"/>
        <v>9.5193840461123962</v>
      </c>
      <c r="AK34" s="79">
        <f t="shared" si="37"/>
        <v>360.72519703589228</v>
      </c>
      <c r="AL34" s="76">
        <f t="shared" si="38"/>
        <v>607.4809942174229</v>
      </c>
      <c r="AM34" s="76">
        <f t="shared" si="39"/>
        <v>11.298329429348936</v>
      </c>
      <c r="AN34" s="77">
        <f t="shared" si="40"/>
        <v>8.0314071373702358</v>
      </c>
      <c r="AO34" s="80">
        <f t="shared" si="41"/>
        <v>381.17453860352941</v>
      </c>
      <c r="AP34" s="72">
        <f t="shared" si="42"/>
        <v>607.58778067109643</v>
      </c>
      <c r="AQ34" s="72">
        <f t="shared" si="43"/>
        <v>11.399695313990197</v>
      </c>
      <c r="AR34" s="73">
        <f t="shared" si="44"/>
        <v>7.961391262831425</v>
      </c>
      <c r="AS34" s="73">
        <f t="shared" si="45"/>
        <v>9.5174073244577553</v>
      </c>
      <c r="AT34" s="79">
        <f t="shared" si="46"/>
        <v>360.64474922622054</v>
      </c>
      <c r="AU34" s="76">
        <f t="shared" si="47"/>
        <v>608.04993055864531</v>
      </c>
      <c r="AV34" s="76">
        <f t="shared" si="48"/>
        <v>11.770427092538331</v>
      </c>
      <c r="AW34" s="77">
        <f t="shared" si="49"/>
        <v>7.7164971877441824</v>
      </c>
      <c r="AX34" s="80">
        <f t="shared" si="50"/>
        <v>373.27733009488526</v>
      </c>
      <c r="AY34" s="64">
        <f t="shared" si="51"/>
        <v>8.1633803079306446</v>
      </c>
      <c r="AZ34" s="31">
        <f t="shared" si="52"/>
        <v>361.18377842880471</v>
      </c>
      <c r="BA34" s="31">
        <f t="shared" si="53"/>
        <v>388.1289168526572</v>
      </c>
      <c r="BB34" s="84">
        <f t="shared" si="54"/>
        <v>388.1289168526572</v>
      </c>
    </row>
    <row r="35" spans="1:54" x14ac:dyDescent="0.4">
      <c r="A35">
        <f t="shared" si="3"/>
        <v>90</v>
      </c>
      <c r="B35">
        <v>1.5</v>
      </c>
      <c r="C35" s="31">
        <f t="shared" si="55"/>
        <v>446.34825438055572</v>
      </c>
      <c r="D35" s="31">
        <f t="shared" si="4"/>
        <v>13.014479616929034</v>
      </c>
      <c r="E35" s="31">
        <f t="shared" si="5"/>
        <v>611.20757708279575</v>
      </c>
      <c r="F35" s="65">
        <f t="shared" si="6"/>
        <v>2.763404100991834</v>
      </c>
      <c r="G35">
        <f t="shared" si="7"/>
        <v>2.0975701566395681E-5</v>
      </c>
      <c r="H35">
        <f t="shared" si="8"/>
        <v>3.6570019681837002E-5</v>
      </c>
      <c r="I35" s="32">
        <f t="shared" si="9"/>
        <v>4.6860140597821859E-5</v>
      </c>
      <c r="J35" s="68">
        <f t="shared" si="10"/>
        <v>0.39955216777422053</v>
      </c>
      <c r="K35" s="64">
        <f t="shared" si="11"/>
        <v>7.4274422957049939</v>
      </c>
      <c r="L35" s="64">
        <f t="shared" si="12"/>
        <v>9.3189194838661322</v>
      </c>
      <c r="M35" s="79">
        <f t="shared" si="13"/>
        <v>346.75708625639277</v>
      </c>
      <c r="N35" s="80">
        <f t="shared" si="14"/>
        <v>179.94517343726943</v>
      </c>
      <c r="O35" s="72">
        <f t="shared" si="15"/>
        <v>607.33537274012588</v>
      </c>
      <c r="P35" s="72">
        <f t="shared" si="16"/>
        <v>11.15184792797084</v>
      </c>
      <c r="Q35" s="73">
        <f t="shared" si="17"/>
        <v>8.6130923187824706</v>
      </c>
      <c r="R35" s="73">
        <f t="shared" si="18"/>
        <v>9.7090490433021301</v>
      </c>
      <c r="S35" s="79">
        <f t="shared" si="19"/>
        <v>363.57719410298921</v>
      </c>
      <c r="T35" s="76">
        <f t="shared" si="20"/>
        <v>597.912854788103</v>
      </c>
      <c r="U35" s="76">
        <f t="shared" si="21"/>
        <v>8.5297205761197183</v>
      </c>
      <c r="V35" s="77">
        <f t="shared" si="22"/>
        <v>11.086142347009313</v>
      </c>
      <c r="W35" s="80">
        <f t="shared" si="23"/>
        <v>449.46059151484468</v>
      </c>
      <c r="X35" s="72">
        <f t="shared" si="24"/>
        <v>607.64418671709552</v>
      </c>
      <c r="Y35" s="72">
        <f t="shared" si="25"/>
        <v>11.450837858095545</v>
      </c>
      <c r="Z35" s="73">
        <f t="shared" si="26"/>
        <v>8.392463221346258</v>
      </c>
      <c r="AA35" s="73">
        <f t="shared" si="27"/>
        <v>9.6499167669150232</v>
      </c>
      <c r="AB35" s="79">
        <f t="shared" si="28"/>
        <v>361.17920284768508</v>
      </c>
      <c r="AC35" s="76">
        <f t="shared" si="29"/>
        <v>611.45478095355838</v>
      </c>
      <c r="AD35" s="76">
        <f t="shared" si="30"/>
        <v>13.076269029914364</v>
      </c>
      <c r="AE35" s="77">
        <f t="shared" si="31"/>
        <v>7.3953351808238166</v>
      </c>
      <c r="AF35" s="80">
        <f t="shared" si="32"/>
        <v>358.96645851369817</v>
      </c>
      <c r="AG35" s="72">
        <f t="shared" si="33"/>
        <v>607.59662251296754</v>
      </c>
      <c r="AH35" s="72">
        <f t="shared" si="34"/>
        <v>11.407824437544788</v>
      </c>
      <c r="AI35" s="73">
        <f t="shared" si="35"/>
        <v>8.4234477558268033</v>
      </c>
      <c r="AJ35" s="73">
        <f t="shared" si="36"/>
        <v>9.6585618857956934</v>
      </c>
      <c r="AK35" s="79">
        <f t="shared" si="37"/>
        <v>361.53107360843256</v>
      </c>
      <c r="AL35" s="76">
        <f t="shared" si="38"/>
        <v>607.5539892722627</v>
      </c>
      <c r="AM35" s="76">
        <f t="shared" si="39"/>
        <v>11.368248107988624</v>
      </c>
      <c r="AN35" s="77">
        <f t="shared" si="40"/>
        <v>8.4521792338390931</v>
      </c>
      <c r="AO35" s="80">
        <f t="shared" si="41"/>
        <v>386.22355448876255</v>
      </c>
      <c r="AP35" s="72">
        <f t="shared" si="42"/>
        <v>607.60351004318443</v>
      </c>
      <c r="AQ35" s="72">
        <f t="shared" si="43"/>
        <v>11.414127975300826</v>
      </c>
      <c r="AR35" s="73">
        <f t="shared" si="44"/>
        <v>8.418891276550724</v>
      </c>
      <c r="AS35" s="73">
        <f t="shared" si="45"/>
        <v>9.6572976705209186</v>
      </c>
      <c r="AT35" s="79">
        <f t="shared" si="46"/>
        <v>361.47965495427206</v>
      </c>
      <c r="AU35" s="76">
        <f t="shared" si="47"/>
        <v>608.18966829973624</v>
      </c>
      <c r="AV35" s="76">
        <f t="shared" si="48"/>
        <v>11.863404006349311</v>
      </c>
      <c r="AW35" s="77">
        <f t="shared" si="49"/>
        <v>8.1078757042267124</v>
      </c>
      <c r="AX35" s="80">
        <f t="shared" si="50"/>
        <v>377.87989600045665</v>
      </c>
      <c r="AY35" s="64">
        <f t="shared" si="51"/>
        <v>8.6111783798006485</v>
      </c>
      <c r="AZ35" s="31">
        <f t="shared" si="52"/>
        <v>361.94178137834467</v>
      </c>
      <c r="BA35" s="31">
        <f t="shared" si="53"/>
        <v>393.13262512944056</v>
      </c>
      <c r="BB35" s="84">
        <f t="shared" si="54"/>
        <v>393.13262512944056</v>
      </c>
    </row>
    <row r="36" spans="1:54" x14ac:dyDescent="0.4">
      <c r="A36">
        <f t="shared" si="3"/>
        <v>96</v>
      </c>
      <c r="B36">
        <v>1.6</v>
      </c>
      <c r="C36" s="31">
        <f t="shared" si="55"/>
        <v>452.1025188988566</v>
      </c>
      <c r="D36" s="31">
        <f t="shared" si="4"/>
        <v>13.128889636647312</v>
      </c>
      <c r="E36" s="31">
        <f t="shared" si="5"/>
        <v>611.67336181110215</v>
      </c>
      <c r="F36" s="65">
        <f t="shared" si="6"/>
        <v>2.9241710241074474</v>
      </c>
      <c r="G36">
        <f t="shared" si="7"/>
        <v>2.0390942953516285E-5</v>
      </c>
      <c r="H36">
        <f t="shared" si="8"/>
        <v>3.5550524152000574E-5</v>
      </c>
      <c r="I36" s="32">
        <f t="shared" si="9"/>
        <v>4.6350392832903646E-5</v>
      </c>
      <c r="J36" s="68">
        <f t="shared" si="10"/>
        <v>0.39061610273567182</v>
      </c>
      <c r="K36" s="64">
        <f t="shared" si="11"/>
        <v>7.7740528714952761</v>
      </c>
      <c r="L36" s="64">
        <f t="shared" si="12"/>
        <v>9.452307875369133</v>
      </c>
      <c r="M36" s="79">
        <f t="shared" si="13"/>
        <v>347.37105350014997</v>
      </c>
      <c r="N36" s="80">
        <f t="shared" si="14"/>
        <v>181.81942730528749</v>
      </c>
      <c r="O36" s="72">
        <f t="shared" si="15"/>
        <v>607.34586223129315</v>
      </c>
      <c r="P36" s="72">
        <f t="shared" si="16"/>
        <v>11.162650212041278</v>
      </c>
      <c r="Q36" s="73">
        <f t="shared" si="17"/>
        <v>9.0787212314664352</v>
      </c>
      <c r="R36" s="73">
        <f t="shared" si="18"/>
        <v>9.8164188799165242</v>
      </c>
      <c r="S36" s="79">
        <f t="shared" si="19"/>
        <v>363.32253816850221</v>
      </c>
      <c r="T36" s="76">
        <f t="shared" si="20"/>
        <v>598.17898790716947</v>
      </c>
      <c r="U36" s="76">
        <f t="shared" si="21"/>
        <v>8.5557197825688984</v>
      </c>
      <c r="V36" s="77">
        <f t="shared" si="22"/>
        <v>11.666229657187339</v>
      </c>
      <c r="W36" s="80">
        <f t="shared" si="23"/>
        <v>455.51240733202189</v>
      </c>
      <c r="X36" s="72">
        <f t="shared" si="24"/>
        <v>607.639064320221</v>
      </c>
      <c r="Y36" s="72">
        <f t="shared" si="25"/>
        <v>11.446263912316162</v>
      </c>
      <c r="Z36" s="73">
        <f t="shared" si="26"/>
        <v>8.8580443690102051</v>
      </c>
      <c r="AA36" s="73">
        <f t="shared" si="27"/>
        <v>9.768348100493478</v>
      </c>
      <c r="AB36" s="79">
        <f t="shared" si="28"/>
        <v>361.36890165124896</v>
      </c>
      <c r="AC36" s="76">
        <f t="shared" si="29"/>
        <v>611.96766782905297</v>
      </c>
      <c r="AD36" s="76">
        <f t="shared" si="30"/>
        <v>13.19703723621469</v>
      </c>
      <c r="AE36" s="77">
        <f t="shared" si="31"/>
        <v>7.7376299445052039</v>
      </c>
      <c r="AF36" s="80">
        <f t="shared" si="32"/>
        <v>362.61152546960659</v>
      </c>
      <c r="AG36" s="72">
        <f t="shared" si="33"/>
        <v>607.60033187598401</v>
      </c>
      <c r="AH36" s="72">
        <f t="shared" si="34"/>
        <v>11.411222424718321</v>
      </c>
      <c r="AI36" s="73">
        <f t="shared" si="35"/>
        <v>8.8846792105867465</v>
      </c>
      <c r="AJ36" s="73">
        <f t="shared" si="36"/>
        <v>9.7744118355654752</v>
      </c>
      <c r="AK36" s="79">
        <f t="shared" si="37"/>
        <v>361.61627294925688</v>
      </c>
      <c r="AL36" s="76">
        <f t="shared" si="38"/>
        <v>607.62485368228738</v>
      </c>
      <c r="AM36" s="76">
        <f t="shared" si="39"/>
        <v>11.433500906229563</v>
      </c>
      <c r="AN36" s="77">
        <f t="shared" si="40"/>
        <v>8.8677250493164852</v>
      </c>
      <c r="AO36" s="80">
        <f t="shared" si="41"/>
        <v>390.9639228843435</v>
      </c>
      <c r="AP36" s="72">
        <f t="shared" si="42"/>
        <v>607.60518236288476</v>
      </c>
      <c r="AQ36" s="72">
        <f t="shared" si="43"/>
        <v>11.415654683612871</v>
      </c>
      <c r="AR36" s="73">
        <f t="shared" si="44"/>
        <v>8.8813005310084385</v>
      </c>
      <c r="AS36" s="73">
        <f t="shared" si="45"/>
        <v>9.7736467010631181</v>
      </c>
      <c r="AT36" s="79">
        <f t="shared" si="46"/>
        <v>361.58507932456962</v>
      </c>
      <c r="AU36" s="76">
        <f t="shared" si="47"/>
        <v>608.33250224291078</v>
      </c>
      <c r="AV36" s="76">
        <f t="shared" si="48"/>
        <v>11.951216959491941</v>
      </c>
      <c r="AW36" s="77">
        <f t="shared" si="49"/>
        <v>8.4934632156030183</v>
      </c>
      <c r="AX36" s="80">
        <f t="shared" si="50"/>
        <v>382.1795881356814</v>
      </c>
      <c r="AY36" s="64">
        <f t="shared" si="51"/>
        <v>9.058474151085484</v>
      </c>
      <c r="AZ36" s="31">
        <f t="shared" si="52"/>
        <v>361.97319802339445</v>
      </c>
      <c r="BA36" s="31">
        <f t="shared" si="53"/>
        <v>397.81686095541335</v>
      </c>
      <c r="BB36" s="84">
        <f t="shared" si="54"/>
        <v>397.81686095541335</v>
      </c>
    </row>
    <row r="37" spans="1:54" x14ac:dyDescent="0.4">
      <c r="A37">
        <f t="shared" si="3"/>
        <v>102</v>
      </c>
      <c r="B37">
        <v>1.7</v>
      </c>
      <c r="C37" s="31">
        <f t="shared" si="55"/>
        <v>457.48939009872532</v>
      </c>
      <c r="D37" s="31">
        <f t="shared" si="4"/>
        <v>13.236667081762006</v>
      </c>
      <c r="E37" s="31">
        <f t="shared" si="5"/>
        <v>612.14473631649116</v>
      </c>
      <c r="F37" s="65">
        <f t="shared" si="6"/>
        <v>3.0840088214132613</v>
      </c>
      <c r="G37">
        <f t="shared" si="7"/>
        <v>1.9855502769775464E-5</v>
      </c>
      <c r="H37">
        <f t="shared" si="8"/>
        <v>3.461701267941087E-5</v>
      </c>
      <c r="I37" s="32">
        <f t="shared" si="9"/>
        <v>4.5883637096608794E-5</v>
      </c>
      <c r="J37" s="68">
        <f t="shared" si="10"/>
        <v>0.38238866109338582</v>
      </c>
      <c r="K37" s="64">
        <f t="shared" si="11"/>
        <v>8.1164244254471374</v>
      </c>
      <c r="L37" s="64">
        <f t="shared" si="12"/>
        <v>9.5677616485731676</v>
      </c>
      <c r="M37" s="79">
        <f t="shared" si="13"/>
        <v>347.44175404841968</v>
      </c>
      <c r="N37" s="80">
        <f t="shared" si="14"/>
        <v>183.57553786134682</v>
      </c>
      <c r="O37" s="72">
        <f t="shared" si="15"/>
        <v>607.34707260694881</v>
      </c>
      <c r="P37" s="72">
        <f t="shared" si="16"/>
        <v>11.163894676265398</v>
      </c>
      <c r="Q37" s="73">
        <f t="shared" si="17"/>
        <v>9.5479577296532003</v>
      </c>
      <c r="R37" s="73">
        <f t="shared" si="18"/>
        <v>9.903368464675756</v>
      </c>
      <c r="S37" s="79">
        <f t="shared" si="19"/>
        <v>362.46975631398698</v>
      </c>
      <c r="T37" s="76">
        <f t="shared" si="20"/>
        <v>598.42326124789031</v>
      </c>
      <c r="U37" s="76">
        <f t="shared" si="21"/>
        <v>8.5801515365305541</v>
      </c>
      <c r="V37" s="77">
        <f t="shared" si="22"/>
        <v>12.240602196102422</v>
      </c>
      <c r="W37" s="80">
        <f t="shared" si="23"/>
        <v>461.22142721111516</v>
      </c>
      <c r="X37" s="72">
        <f t="shared" si="24"/>
        <v>607.62203607479898</v>
      </c>
      <c r="Y37" s="72">
        <f t="shared" si="25"/>
        <v>11.43095743851735</v>
      </c>
      <c r="Z37" s="73">
        <f t="shared" si="26"/>
        <v>9.329109348894006</v>
      </c>
      <c r="AA37" s="73">
        <f t="shared" si="27"/>
        <v>9.8652637786320216</v>
      </c>
      <c r="AB37" s="79">
        <f t="shared" si="28"/>
        <v>360.91170481137999</v>
      </c>
      <c r="AC37" s="76">
        <f t="shared" si="29"/>
        <v>612.49220449136703</v>
      </c>
      <c r="AD37" s="76">
        <f t="shared" si="30"/>
        <v>13.311716710302122</v>
      </c>
      <c r="AE37" s="77">
        <f t="shared" si="31"/>
        <v>8.0752462454486285</v>
      </c>
      <c r="AF37" s="80">
        <f t="shared" si="32"/>
        <v>366.01077564151933</v>
      </c>
      <c r="AG37" s="72">
        <f t="shared" si="33"/>
        <v>607.59140687489321</v>
      </c>
      <c r="AH37" s="72">
        <f t="shared" si="34"/>
        <v>11.403034238350147</v>
      </c>
      <c r="AI37" s="73">
        <f t="shared" si="35"/>
        <v>9.3514826056401805</v>
      </c>
      <c r="AJ37" s="73">
        <f t="shared" si="36"/>
        <v>9.8693493423293326</v>
      </c>
      <c r="AK37" s="79">
        <f t="shared" si="37"/>
        <v>361.07937284515458</v>
      </c>
      <c r="AL37" s="76">
        <f t="shared" si="38"/>
        <v>607.69404667987089</v>
      </c>
      <c r="AM37" s="76">
        <f t="shared" si="39"/>
        <v>11.494621361119634</v>
      </c>
      <c r="AN37" s="77">
        <f t="shared" si="40"/>
        <v>9.2785387852907704</v>
      </c>
      <c r="AO37" s="80">
        <f t="shared" si="41"/>
        <v>395.43159074789304</v>
      </c>
      <c r="AP37" s="72">
        <f t="shared" si="42"/>
        <v>607.59467399622292</v>
      </c>
      <c r="AQ37" s="72">
        <f t="shared" si="43"/>
        <v>11.406036552475021</v>
      </c>
      <c r="AR37" s="73">
        <f t="shared" si="44"/>
        <v>9.3490713655614943</v>
      </c>
      <c r="AS37" s="73">
        <f t="shared" si="45"/>
        <v>9.8689111590958269</v>
      </c>
      <c r="AT37" s="79">
        <f t="shared" si="46"/>
        <v>361.06140001392549</v>
      </c>
      <c r="AU37" s="76">
        <f t="shared" si="47"/>
        <v>608.4784397575836</v>
      </c>
      <c r="AV37" s="76">
        <f t="shared" si="48"/>
        <v>12.034439022312093</v>
      </c>
      <c r="AW37" s="77">
        <f t="shared" si="49"/>
        <v>8.8737792232261405</v>
      </c>
      <c r="AX37" s="80">
        <f t="shared" si="50"/>
        <v>386.21191239020288</v>
      </c>
      <c r="AY37" s="64">
        <f t="shared" si="51"/>
        <v>9.5057234374771049</v>
      </c>
      <c r="AZ37" s="31">
        <f t="shared" si="52"/>
        <v>361.3805584961118</v>
      </c>
      <c r="BA37" s="31">
        <f t="shared" si="53"/>
        <v>402.21892649768256</v>
      </c>
      <c r="BB37" s="84">
        <f t="shared" si="54"/>
        <v>402.21892649768256</v>
      </c>
    </row>
    <row r="38" spans="1:54" x14ac:dyDescent="0.4">
      <c r="A38">
        <f t="shared" si="3"/>
        <v>108</v>
      </c>
      <c r="B38">
        <v>1.8</v>
      </c>
      <c r="C38" s="31">
        <f t="shared" si="55"/>
        <v>462.55176547233492</v>
      </c>
      <c r="D38" s="31">
        <f t="shared" si="4"/>
        <v>13.338544657243958</v>
      </c>
      <c r="E38" s="31">
        <f t="shared" si="5"/>
        <v>612.62032055218515</v>
      </c>
      <c r="F38" s="65">
        <f t="shared" si="6"/>
        <v>3.2429979409987943</v>
      </c>
      <c r="G38">
        <f t="shared" si="7"/>
        <v>1.936267508470351E-5</v>
      </c>
      <c r="H38">
        <f t="shared" si="8"/>
        <v>3.3757793831078809E-5</v>
      </c>
      <c r="I38" s="32">
        <f t="shared" si="9"/>
        <v>4.5454027672442763E-5</v>
      </c>
      <c r="J38" s="68">
        <f t="shared" si="10"/>
        <v>0.37477669861543511</v>
      </c>
      <c r="K38" s="64">
        <f t="shared" si="11"/>
        <v>8.4549364237593867</v>
      </c>
      <c r="L38" s="64">
        <f t="shared" si="12"/>
        <v>9.6672319492030176</v>
      </c>
      <c r="M38" s="79">
        <f t="shared" si="13"/>
        <v>347.04801201737774</v>
      </c>
      <c r="N38" s="80">
        <f t="shared" si="14"/>
        <v>185.22660590598176</v>
      </c>
      <c r="O38" s="72">
        <f t="shared" si="15"/>
        <v>607.3403384030953</v>
      </c>
      <c r="P38" s="72">
        <f t="shared" si="16"/>
        <v>11.156965491637047</v>
      </c>
      <c r="Q38" s="73">
        <f t="shared" si="17"/>
        <v>10.021054694906427</v>
      </c>
      <c r="R38" s="73">
        <f t="shared" si="18"/>
        <v>9.9727431863445339</v>
      </c>
      <c r="S38" s="79">
        <f t="shared" si="19"/>
        <v>361.12813799139826</v>
      </c>
      <c r="T38" s="76">
        <f t="shared" si="20"/>
        <v>598.6484879330892</v>
      </c>
      <c r="U38" s="76">
        <f t="shared" si="21"/>
        <v>8.6031848999937797</v>
      </c>
      <c r="V38" s="77">
        <f t="shared" si="22"/>
        <v>12.809731544095387</v>
      </c>
      <c r="W38" s="80">
        <f t="shared" si="23"/>
        <v>466.62468927076668</v>
      </c>
      <c r="X38" s="72">
        <f t="shared" si="24"/>
        <v>607.5956255060496</v>
      </c>
      <c r="Y38" s="72">
        <f t="shared" si="25"/>
        <v>11.406909874025837</v>
      </c>
      <c r="Z38" s="73">
        <f t="shared" si="26"/>
        <v>9.8055966213155674</v>
      </c>
      <c r="AA38" s="73">
        <f t="shared" si="27"/>
        <v>9.9432132669422497</v>
      </c>
      <c r="AB38" s="79">
        <f t="shared" si="28"/>
        <v>359.90753272777164</v>
      </c>
      <c r="AC38" s="76">
        <f t="shared" si="29"/>
        <v>613.02680819869386</v>
      </c>
      <c r="AD38" s="76">
        <f t="shared" si="30"/>
        <v>13.420926775773772</v>
      </c>
      <c r="AE38" s="77">
        <f t="shared" si="31"/>
        <v>8.408612816079911</v>
      </c>
      <c r="AF38" s="80">
        <f t="shared" si="32"/>
        <v>369.19201566509685</v>
      </c>
      <c r="AG38" s="72">
        <f t="shared" si="33"/>
        <v>607.57198118725512</v>
      </c>
      <c r="AH38" s="72">
        <f t="shared" si="34"/>
        <v>11.385066411065669</v>
      </c>
      <c r="AI38" s="73">
        <f t="shared" si="35"/>
        <v>9.8240273905763384</v>
      </c>
      <c r="AJ38" s="73">
        <f t="shared" si="36"/>
        <v>9.9458691111387338</v>
      </c>
      <c r="AK38" s="79">
        <f t="shared" si="37"/>
        <v>360.01767439248499</v>
      </c>
      <c r="AL38" s="76">
        <f t="shared" si="38"/>
        <v>607.76188481033796</v>
      </c>
      <c r="AM38" s="76">
        <f t="shared" si="39"/>
        <v>11.552056331456852</v>
      </c>
      <c r="AN38" s="77">
        <f t="shared" si="40"/>
        <v>9.6850430943243033</v>
      </c>
      <c r="AO38" s="80">
        <f t="shared" si="41"/>
        <v>399.65652511417511</v>
      </c>
      <c r="AP38" s="72">
        <f t="shared" si="42"/>
        <v>607.57410023320244</v>
      </c>
      <c r="AQ38" s="72">
        <f t="shared" si="43"/>
        <v>11.387036092333904</v>
      </c>
      <c r="AR38" s="73">
        <f t="shared" si="44"/>
        <v>9.822362329543342</v>
      </c>
      <c r="AS38" s="73">
        <f t="shared" si="45"/>
        <v>9.9456302054948935</v>
      </c>
      <c r="AT38" s="79">
        <f t="shared" si="46"/>
        <v>360.00777094628165</v>
      </c>
      <c r="AU38" s="76">
        <f t="shared" si="47"/>
        <v>608.62739804285911</v>
      </c>
      <c r="AV38" s="76">
        <f t="shared" si="48"/>
        <v>12.113550862964178</v>
      </c>
      <c r="AW38" s="77">
        <f t="shared" si="49"/>
        <v>9.2492693487245301</v>
      </c>
      <c r="AX38" s="80">
        <f t="shared" si="50"/>
        <v>390.00646314938433</v>
      </c>
      <c r="AY38" s="64">
        <f t="shared" si="51"/>
        <v>9.9532122299457253</v>
      </c>
      <c r="AZ38" s="31">
        <f t="shared" si="52"/>
        <v>360.26527901448412</v>
      </c>
      <c r="BA38" s="31">
        <f t="shared" si="53"/>
        <v>406.36992329985571</v>
      </c>
      <c r="BB38" s="84">
        <f t="shared" si="54"/>
        <v>406.36992329985571</v>
      </c>
    </row>
    <row r="39" spans="1:54" x14ac:dyDescent="0.4">
      <c r="A39">
        <f t="shared" si="3"/>
        <v>114</v>
      </c>
      <c r="B39">
        <v>1.9</v>
      </c>
      <c r="C39" s="31">
        <f t="shared" si="55"/>
        <v>467.32541179483405</v>
      </c>
      <c r="D39" s="31">
        <f t="shared" si="4"/>
        <v>13.435137597528437</v>
      </c>
      <c r="E39" s="31">
        <f t="shared" si="5"/>
        <v>613.0989430733141</v>
      </c>
      <c r="F39" s="65">
        <f t="shared" si="6"/>
        <v>3.401208584017402</v>
      </c>
      <c r="G39">
        <f t="shared" si="7"/>
        <v>1.8906975483990942E-5</v>
      </c>
      <c r="H39">
        <f t="shared" si="8"/>
        <v>3.2963305822450672E-5</v>
      </c>
      <c r="I39" s="32">
        <f t="shared" si="9"/>
        <v>4.5056783668128691E-5</v>
      </c>
      <c r="J39" s="68">
        <f t="shared" si="10"/>
        <v>0.36770365244485853</v>
      </c>
      <c r="K39" s="64">
        <f t="shared" si="11"/>
        <v>8.7899166045764172</v>
      </c>
      <c r="L39" s="64">
        <f t="shared" si="12"/>
        <v>9.7525011863779554</v>
      </c>
      <c r="M39" s="79">
        <f t="shared" si="13"/>
        <v>346.25959158659009</v>
      </c>
      <c r="N39" s="80">
        <f t="shared" si="14"/>
        <v>186.78369028082841</v>
      </c>
      <c r="O39" s="72">
        <f t="shared" si="15"/>
        <v>607.3269002856988</v>
      </c>
      <c r="P39" s="72">
        <f t="shared" si="16"/>
        <v>11.143101082756292</v>
      </c>
      <c r="Q39" s="73">
        <f t="shared" si="17"/>
        <v>10.498149508722554</v>
      </c>
      <c r="R39" s="73">
        <f t="shared" si="18"/>
        <v>10.027496664181648</v>
      </c>
      <c r="S39" s="79">
        <f t="shared" si="19"/>
        <v>359.40687182951655</v>
      </c>
      <c r="T39" s="76">
        <f t="shared" si="20"/>
        <v>598.85699792484183</v>
      </c>
      <c r="U39" s="76">
        <f t="shared" si="21"/>
        <v>8.6249630844528902</v>
      </c>
      <c r="V39" s="77">
        <f t="shared" si="22"/>
        <v>13.3740268208809</v>
      </c>
      <c r="W39" s="80">
        <f t="shared" si="23"/>
        <v>471.75347000519639</v>
      </c>
      <c r="X39" s="72">
        <f t="shared" si="24"/>
        <v>607.56238420252055</v>
      </c>
      <c r="Y39" s="72">
        <f t="shared" si="25"/>
        <v>11.376116435970573</v>
      </c>
      <c r="Z39" s="73">
        <f t="shared" si="26"/>
        <v>10.287104584286142</v>
      </c>
      <c r="AA39" s="73">
        <f t="shared" si="27"/>
        <v>10.004941074540639</v>
      </c>
      <c r="AB39" s="79">
        <f t="shared" si="28"/>
        <v>358.45944291453316</v>
      </c>
      <c r="AC39" s="76">
        <f t="shared" si="29"/>
        <v>613.5700844676245</v>
      </c>
      <c r="AD39" s="76">
        <f t="shared" si="30"/>
        <v>13.525194043824799</v>
      </c>
      <c r="AE39" s="77">
        <f t="shared" si="31"/>
        <v>8.7380993474642938</v>
      </c>
      <c r="AF39" s="80">
        <f t="shared" si="32"/>
        <v>372.17864425890065</v>
      </c>
      <c r="AG39" s="72">
        <f t="shared" si="33"/>
        <v>607.54437830839174</v>
      </c>
      <c r="AH39" s="72">
        <f t="shared" si="34"/>
        <v>11.359195258224208</v>
      </c>
      <c r="AI39" s="73">
        <f t="shared" si="35"/>
        <v>10.302123400889858</v>
      </c>
      <c r="AJ39" s="73">
        <f t="shared" si="36"/>
        <v>10.006629155516059</v>
      </c>
      <c r="AK39" s="79">
        <f t="shared" si="37"/>
        <v>358.53054940185325</v>
      </c>
      <c r="AL39" s="76">
        <f t="shared" si="38"/>
        <v>607.8285870702581</v>
      </c>
      <c r="AM39" s="76">
        <f t="shared" si="39"/>
        <v>11.606184050937211</v>
      </c>
      <c r="AN39" s="77">
        <f t="shared" si="40"/>
        <v>10.087602817901807</v>
      </c>
      <c r="AO39" s="80">
        <f t="shared" si="41"/>
        <v>403.66398445114612</v>
      </c>
      <c r="AP39" s="72">
        <f t="shared" si="42"/>
        <v>607.54572279361571</v>
      </c>
      <c r="AQ39" s="72">
        <f t="shared" si="43"/>
        <v>11.36046452949542</v>
      </c>
      <c r="AR39" s="73">
        <f t="shared" si="44"/>
        <v>10.30099517083263</v>
      </c>
      <c r="AS39" s="73">
        <f t="shared" si="45"/>
        <v>10.006502802762038</v>
      </c>
      <c r="AT39" s="79">
        <f t="shared" si="46"/>
        <v>358.52522886058318</v>
      </c>
      <c r="AU39" s="76">
        <f t="shared" si="47"/>
        <v>608.77924151943444</v>
      </c>
      <c r="AV39" s="76">
        <f t="shared" si="48"/>
        <v>12.188959985551577</v>
      </c>
      <c r="AW39" s="77">
        <f t="shared" si="49"/>
        <v>9.6203193707682857</v>
      </c>
      <c r="AX39" s="80">
        <f t="shared" si="50"/>
        <v>393.58817951095284</v>
      </c>
      <c r="AY39" s="64">
        <f t="shared" si="51"/>
        <v>10.401052627718308</v>
      </c>
      <c r="AZ39" s="31">
        <f t="shared" si="52"/>
        <v>358.73052325162155</v>
      </c>
      <c r="BA39" s="31">
        <f t="shared" si="53"/>
        <v>410.29606955654901</v>
      </c>
      <c r="BB39" s="84">
        <f t="shared" si="54"/>
        <v>410.29606955654901</v>
      </c>
    </row>
    <row r="40" spans="1:54" x14ac:dyDescent="0.4">
      <c r="A40">
        <f t="shared" si="3"/>
        <v>120</v>
      </c>
      <c r="B40">
        <v>2</v>
      </c>
      <c r="C40" s="31">
        <f t="shared" si="55"/>
        <v>471.84047999003133</v>
      </c>
      <c r="D40" s="31">
        <f t="shared" si="4"/>
        <v>13.526968025343008</v>
      </c>
      <c r="E40" s="31">
        <f t="shared" si="5"/>
        <v>613.57961044327067</v>
      </c>
      <c r="F40" s="65">
        <f t="shared" si="6"/>
        <v>3.5587023762953427</v>
      </c>
      <c r="G40">
        <f t="shared" si="7"/>
        <v>1.8483868074225582E-5</v>
      </c>
      <c r="H40">
        <f t="shared" si="8"/>
        <v>3.2225640564691707E-5</v>
      </c>
      <c r="I40" s="32">
        <f t="shared" si="9"/>
        <v>4.4687951039249212E-5</v>
      </c>
      <c r="J40" s="68">
        <f t="shared" si="10"/>
        <v>0.36110589897130912</v>
      </c>
      <c r="K40" s="64">
        <f t="shared" si="11"/>
        <v>9.1216501676204995</v>
      </c>
      <c r="L40" s="64">
        <f t="shared" si="12"/>
        <v>9.8252111833839031</v>
      </c>
      <c r="M40" s="79">
        <f t="shared" si="13"/>
        <v>345.13875340534469</v>
      </c>
      <c r="N40" s="80">
        <f t="shared" si="14"/>
        <v>188.25621032488141</v>
      </c>
      <c r="O40" s="72">
        <f t="shared" si="15"/>
        <v>607.30789421151235</v>
      </c>
      <c r="P40" s="72">
        <f t="shared" si="16"/>
        <v>11.123415060385074</v>
      </c>
      <c r="Q40" s="73">
        <f t="shared" si="17"/>
        <v>10.97927694213034</v>
      </c>
      <c r="R40" s="73">
        <f t="shared" si="18"/>
        <v>10.070724855635444</v>
      </c>
      <c r="S40" s="79">
        <f t="shared" si="19"/>
        <v>357.41646560834289</v>
      </c>
      <c r="T40" s="76">
        <f t="shared" si="20"/>
        <v>599.05074010066244</v>
      </c>
      <c r="U40" s="76">
        <f t="shared" si="21"/>
        <v>8.6456084735202587</v>
      </c>
      <c r="V40" s="77">
        <f t="shared" si="22"/>
        <v>13.933845838076575</v>
      </c>
      <c r="W40" s="80">
        <f t="shared" si="23"/>
        <v>476.63443187842046</v>
      </c>
      <c r="X40" s="72">
        <f t="shared" si="24"/>
        <v>607.5247822415829</v>
      </c>
      <c r="Y40" s="72">
        <f t="shared" si="25"/>
        <v>11.340590827019078</v>
      </c>
      <c r="Z40" s="73">
        <f t="shared" si="26"/>
        <v>10.772866389524244</v>
      </c>
      <c r="AA40" s="73">
        <f t="shared" si="27"/>
        <v>10.053429163638839</v>
      </c>
      <c r="AB40" s="79">
        <f t="shared" si="28"/>
        <v>356.67525091096314</v>
      </c>
      <c r="AC40" s="76">
        <f t="shared" si="29"/>
        <v>614.12080543291972</v>
      </c>
      <c r="AD40" s="76">
        <f t="shared" si="30"/>
        <v>13.624970395549212</v>
      </c>
      <c r="AE40" s="77">
        <f t="shared" si="31"/>
        <v>9.0640271941075046</v>
      </c>
      <c r="AF40" s="80">
        <f t="shared" si="32"/>
        <v>374.99053837922958</v>
      </c>
      <c r="AG40" s="72">
        <f t="shared" si="33"/>
        <v>607.51099348636353</v>
      </c>
      <c r="AH40" s="72">
        <f t="shared" si="34"/>
        <v>11.327383991604522</v>
      </c>
      <c r="AI40" s="73">
        <f t="shared" si="35"/>
        <v>10.785181908532978</v>
      </c>
      <c r="AJ40" s="73">
        <f t="shared" si="36"/>
        <v>10.054510184349684</v>
      </c>
      <c r="AK40" s="79">
        <f t="shared" si="37"/>
        <v>356.72169970509293</v>
      </c>
      <c r="AL40" s="76">
        <f t="shared" si="38"/>
        <v>607.89430507547195</v>
      </c>
      <c r="AM40" s="76">
        <f t="shared" si="39"/>
        <v>11.657327610272212</v>
      </c>
      <c r="AN40" s="77">
        <f t="shared" si="40"/>
        <v>10.486535450235619</v>
      </c>
      <c r="AO40" s="80">
        <f t="shared" si="41"/>
        <v>407.47546186191801</v>
      </c>
      <c r="AP40" s="72">
        <f t="shared" si="42"/>
        <v>607.51185430709859</v>
      </c>
      <c r="AQ40" s="72">
        <f t="shared" si="43"/>
        <v>11.328211246757508</v>
      </c>
      <c r="AR40" s="73">
        <f t="shared" si="44"/>
        <v>10.784409589788009</v>
      </c>
      <c r="AS40" s="73">
        <f t="shared" si="45"/>
        <v>10.054442584605155</v>
      </c>
      <c r="AT40" s="79">
        <f t="shared" si="46"/>
        <v>356.71879589158482</v>
      </c>
      <c r="AU40" s="76">
        <f t="shared" si="47"/>
        <v>608.93380551979919</v>
      </c>
      <c r="AV40" s="76">
        <f t="shared" si="48"/>
        <v>12.26101505810337</v>
      </c>
      <c r="AW40" s="77">
        <f t="shared" si="49"/>
        <v>9.9872659655144691</v>
      </c>
      <c r="AX40" s="80">
        <f t="shared" si="50"/>
        <v>396.97827805544006</v>
      </c>
      <c r="AY40" s="64">
        <f t="shared" si="51"/>
        <v>10.849176159738718</v>
      </c>
      <c r="AZ40" s="31">
        <f t="shared" si="52"/>
        <v>356.8830530289959</v>
      </c>
      <c r="BA40" s="31">
        <f t="shared" si="53"/>
        <v>414.01967754375198</v>
      </c>
      <c r="BB40" s="84">
        <f t="shared" si="54"/>
        <v>414.01967754375198</v>
      </c>
    </row>
    <row r="41" spans="1:54" x14ac:dyDescent="0.4">
      <c r="A41">
        <f t="shared" si="3"/>
        <v>126</v>
      </c>
      <c r="B41">
        <v>2.1</v>
      </c>
      <c r="C41" s="31">
        <f t="shared" si="55"/>
        <v>476.12262917531473</v>
      </c>
      <c r="D41" s="31">
        <f t="shared" si="4"/>
        <v>13.614483108245112</v>
      </c>
      <c r="E41" s="31">
        <f t="shared" si="5"/>
        <v>614.06147999473046</v>
      </c>
      <c r="F41" s="65">
        <f t="shared" si="6"/>
        <v>3.7155337370827106</v>
      </c>
      <c r="G41">
        <f t="shared" si="7"/>
        <v>1.8089563595496352E-5</v>
      </c>
      <c r="H41">
        <f t="shared" si="8"/>
        <v>3.1538191684752186E-5</v>
      </c>
      <c r="I41" s="32">
        <f t="shared" si="9"/>
        <v>4.4344226599279448E-5</v>
      </c>
      <c r="J41" s="68">
        <f t="shared" si="10"/>
        <v>0.3549300471403522</v>
      </c>
      <c r="K41" s="64">
        <f t="shared" si="11"/>
        <v>9.4503870372348882</v>
      </c>
      <c r="L41" s="64">
        <f t="shared" si="12"/>
        <v>9.8868854328811082</v>
      </c>
      <c r="M41" s="79">
        <f t="shared" si="13"/>
        <v>343.74147778091555</v>
      </c>
      <c r="N41" s="80">
        <f t="shared" si="14"/>
        <v>189.65225425336041</v>
      </c>
      <c r="O41" s="72">
        <f t="shared" si="15"/>
        <v>607.28434163583518</v>
      </c>
      <c r="P41" s="72">
        <f t="shared" si="16"/>
        <v>11.098913191535077</v>
      </c>
      <c r="Q41" s="73">
        <f t="shared" si="17"/>
        <v>11.464378773608022</v>
      </c>
      <c r="R41" s="73">
        <f t="shared" si="18"/>
        <v>10.105687250334405</v>
      </c>
      <c r="S41" s="79">
        <f t="shared" si="19"/>
        <v>355.26961335171666</v>
      </c>
      <c r="T41" s="76">
        <f t="shared" si="20"/>
        <v>599.23135911964914</v>
      </c>
      <c r="U41" s="76">
        <f t="shared" si="21"/>
        <v>8.6652264852538696</v>
      </c>
      <c r="V41" s="77">
        <f t="shared" si="22"/>
        <v>14.489503766778613</v>
      </c>
      <c r="W41" s="80">
        <f t="shared" si="23"/>
        <v>481.29049556818961</v>
      </c>
      <c r="X41" s="72">
        <f t="shared" si="24"/>
        <v>607.48514209664233</v>
      </c>
      <c r="Y41" s="72">
        <f t="shared" si="25"/>
        <v>11.302372382629935</v>
      </c>
      <c r="Z41" s="73">
        <f t="shared" si="26"/>
        <v>11.261725725002112</v>
      </c>
      <c r="AA41" s="73">
        <f t="shared" si="27"/>
        <v>10.091904260276081</v>
      </c>
      <c r="AB41" s="79">
        <f t="shared" si="28"/>
        <v>354.66779462582542</v>
      </c>
      <c r="AC41" s="76">
        <f t="shared" si="29"/>
        <v>614.67788951758916</v>
      </c>
      <c r="AD41" s="76">
        <f t="shared" si="30"/>
        <v>13.720646727071486</v>
      </c>
      <c r="AE41" s="77">
        <f t="shared" si="31"/>
        <v>9.3866777097701082</v>
      </c>
      <c r="AF41" s="80">
        <f t="shared" si="32"/>
        <v>377.64472615648981</v>
      </c>
      <c r="AG41" s="72">
        <f t="shared" si="33"/>
        <v>607.4741873681545</v>
      </c>
      <c r="AH41" s="72">
        <f t="shared" si="34"/>
        <v>11.29167728212677</v>
      </c>
      <c r="AI41" s="73">
        <f t="shared" si="35"/>
        <v>11.272189182282959</v>
      </c>
      <c r="AJ41" s="73">
        <f t="shared" si="36"/>
        <v>10.092641707412426</v>
      </c>
      <c r="AK41" s="79">
        <f t="shared" si="37"/>
        <v>354.7001075925732</v>
      </c>
      <c r="AL41" s="76">
        <f t="shared" si="38"/>
        <v>607.95914356670846</v>
      </c>
      <c r="AM41" s="76">
        <f t="shared" si="39"/>
        <v>11.705765249827405</v>
      </c>
      <c r="AN41" s="77">
        <f t="shared" si="40"/>
        <v>10.882119276398099</v>
      </c>
      <c r="AO41" s="80">
        <f t="shared" si="41"/>
        <v>411.10940149255623</v>
      </c>
      <c r="AP41" s="72">
        <f t="shared" si="42"/>
        <v>607.47477388556899</v>
      </c>
      <c r="AQ41" s="72">
        <f t="shared" si="43"/>
        <v>11.292251319412319</v>
      </c>
      <c r="AR41" s="73">
        <f t="shared" si="44"/>
        <v>11.271627047614063</v>
      </c>
      <c r="AS41" s="73">
        <f t="shared" si="45"/>
        <v>10.092602166150559</v>
      </c>
      <c r="AT41" s="79">
        <f t="shared" si="46"/>
        <v>354.69837547567437</v>
      </c>
      <c r="AU41" s="76">
        <f t="shared" si="47"/>
        <v>609.09091142543684</v>
      </c>
      <c r="AV41" s="76">
        <f t="shared" si="48"/>
        <v>12.330016850607262</v>
      </c>
      <c r="AW41" s="77">
        <f t="shared" si="49"/>
        <v>10.350405075798628</v>
      </c>
      <c r="AX41" s="80">
        <f t="shared" si="50"/>
        <v>400.19496140378754</v>
      </c>
      <c r="AY41" s="64">
        <f t="shared" si="51"/>
        <v>11.297328319656573</v>
      </c>
      <c r="AZ41" s="31">
        <f t="shared" si="52"/>
        <v>354.8339727614474</v>
      </c>
      <c r="BA41" s="31">
        <f t="shared" si="53"/>
        <v>417.55989615525584</v>
      </c>
      <c r="BB41" s="84">
        <f t="shared" si="54"/>
        <v>417.55989615525584</v>
      </c>
    </row>
    <row r="42" spans="1:54" x14ac:dyDescent="0.4">
      <c r="A42">
        <f t="shared" si="3"/>
        <v>132</v>
      </c>
      <c r="B42">
        <v>2.2000000000000002</v>
      </c>
      <c r="C42" s="31">
        <f t="shared" si="55"/>
        <v>480.19388057854417</v>
      </c>
      <c r="D42" s="31">
        <f t="shared" si="4"/>
        <v>13.698068932266214</v>
      </c>
      <c r="E42" s="31">
        <f t="shared" si="5"/>
        <v>614.54383656299478</v>
      </c>
      <c r="F42" s="65">
        <f t="shared" si="6"/>
        <v>3.8717509856432017</v>
      </c>
      <c r="G42">
        <f t="shared" si="7"/>
        <v>1.7720867792766201E-5</v>
      </c>
      <c r="H42">
        <f t="shared" si="8"/>
        <v>3.0895390168923355E-5</v>
      </c>
      <c r="I42" s="32">
        <f t="shared" si="9"/>
        <v>4.4022825841365033E-5</v>
      </c>
      <c r="J42" s="68">
        <f t="shared" si="10"/>
        <v>0.3491308962948127</v>
      </c>
      <c r="K42" s="64">
        <f t="shared" si="11"/>
        <v>9.7763476218603724</v>
      </c>
      <c r="L42" s="64">
        <f t="shared" si="12"/>
        <v>9.9389468909400662</v>
      </c>
      <c r="M42" s="79">
        <f t="shared" si="13"/>
        <v>342.11843791227648</v>
      </c>
      <c r="N42" s="80">
        <f t="shared" si="14"/>
        <v>190.97881830394738</v>
      </c>
      <c r="O42" s="72">
        <f t="shared" si="15"/>
        <v>607.25714536917928</v>
      </c>
      <c r="P42" s="72">
        <f t="shared" si="16"/>
        <v>11.070507346565361</v>
      </c>
      <c r="Q42" s="73">
        <f t="shared" si="17"/>
        <v>11.953311157057229</v>
      </c>
      <c r="R42" s="73">
        <f t="shared" si="18"/>
        <v>10.135816659844217</v>
      </c>
      <c r="S42" s="79">
        <f t="shared" si="19"/>
        <v>353.08160364154872</v>
      </c>
      <c r="T42" s="76">
        <f t="shared" si="20"/>
        <v>599.40025408933366</v>
      </c>
      <c r="U42" s="76">
        <f t="shared" si="21"/>
        <v>8.6839085770014108</v>
      </c>
      <c r="V42" s="77">
        <f t="shared" si="22"/>
        <v>15.041279991293255</v>
      </c>
      <c r="W42" s="80">
        <f t="shared" si="23"/>
        <v>485.7415140241481</v>
      </c>
      <c r="X42" s="72">
        <f t="shared" si="24"/>
        <v>607.44561899091354</v>
      </c>
      <c r="Y42" s="72">
        <f t="shared" si="25"/>
        <v>11.263527478656991</v>
      </c>
      <c r="Z42" s="73">
        <f t="shared" si="26"/>
        <v>11.752116739703837</v>
      </c>
      <c r="AA42" s="73">
        <f t="shared" si="27"/>
        <v>10.123803758677639</v>
      </c>
      <c r="AB42" s="79">
        <f t="shared" si="28"/>
        <v>352.55371207576684</v>
      </c>
      <c r="AC42" s="76">
        <f t="shared" si="29"/>
        <v>615.24038311065749</v>
      </c>
      <c r="AD42" s="76">
        <f t="shared" si="30"/>
        <v>13.812563634317618</v>
      </c>
      <c r="AE42" s="77">
        <f t="shared" si="31"/>
        <v>9.7062988246704673</v>
      </c>
      <c r="AF42" s="80">
        <f t="shared" si="32"/>
        <v>380.15590598261372</v>
      </c>
      <c r="AG42" s="72">
        <f t="shared" si="33"/>
        <v>607.43620406575008</v>
      </c>
      <c r="AH42" s="72">
        <f t="shared" si="34"/>
        <v>11.254171595446142</v>
      </c>
      <c r="AI42" s="73">
        <f t="shared" si="35"/>
        <v>11.761704277649965</v>
      </c>
      <c r="AJ42" s="73">
        <f t="shared" si="36"/>
        <v>10.124385557916135</v>
      </c>
      <c r="AK42" s="79">
        <f t="shared" si="37"/>
        <v>352.57943749020166</v>
      </c>
      <c r="AL42" s="76">
        <f t="shared" si="38"/>
        <v>608.02317452954514</v>
      </c>
      <c r="AM42" s="76">
        <f t="shared" si="39"/>
        <v>11.751738340708041</v>
      </c>
      <c r="AN42" s="77">
        <f t="shared" si="40"/>
        <v>11.274599794668848</v>
      </c>
      <c r="AO42" s="80">
        <f t="shared" si="41"/>
        <v>414.58175152129496</v>
      </c>
      <c r="AP42" s="72">
        <f t="shared" si="42"/>
        <v>607.43666184987194</v>
      </c>
      <c r="AQ42" s="72">
        <f t="shared" si="43"/>
        <v>11.25462738525194</v>
      </c>
      <c r="AR42" s="73">
        <f t="shared" si="44"/>
        <v>11.761236815900887</v>
      </c>
      <c r="AS42" s="73">
        <f t="shared" si="45"/>
        <v>10.12435721700745</v>
      </c>
      <c r="AT42" s="79">
        <f t="shared" si="46"/>
        <v>352.57818480982178</v>
      </c>
      <c r="AU42" s="76">
        <f t="shared" si="47"/>
        <v>609.25037632629824</v>
      </c>
      <c r="AV42" s="76">
        <f t="shared" si="48"/>
        <v>12.396226721317124</v>
      </c>
      <c r="AW42" s="77">
        <f t="shared" si="49"/>
        <v>10.709998524401572</v>
      </c>
      <c r="AX42" s="80">
        <f t="shared" si="50"/>
        <v>403.25396511297589</v>
      </c>
      <c r="AY42" s="64">
        <f t="shared" si="51"/>
        <v>11.745068265668257</v>
      </c>
      <c r="AZ42" s="31">
        <f t="shared" si="52"/>
        <v>352.69823450433472</v>
      </c>
      <c r="BA42" s="31">
        <f t="shared" si="53"/>
        <v>420.93328416025815</v>
      </c>
      <c r="BB42" s="84">
        <f t="shared" si="54"/>
        <v>420.93328416025815</v>
      </c>
    </row>
    <row r="43" spans="1:54" x14ac:dyDescent="0.4">
      <c r="A43">
        <f t="shared" si="3"/>
        <v>138</v>
      </c>
      <c r="B43">
        <v>2.2999999999999998</v>
      </c>
      <c r="C43" s="31">
        <f t="shared" si="55"/>
        <v>484.07327678429687</v>
      </c>
      <c r="D43" s="31">
        <f t="shared" si="4"/>
        <v>13.778061275744685</v>
      </c>
      <c r="E43" s="31">
        <f t="shared" si="5"/>
        <v>615.02607287033118</v>
      </c>
      <c r="F43" s="65">
        <f t="shared" si="6"/>
        <v>4.0273972405023519</v>
      </c>
      <c r="G43">
        <f t="shared" si="7"/>
        <v>1.737506589105557E-5</v>
      </c>
      <c r="H43">
        <f t="shared" si="8"/>
        <v>3.0292502951466276E-5</v>
      </c>
      <c r="I43" s="32">
        <f t="shared" si="9"/>
        <v>4.372138223263649E-5</v>
      </c>
      <c r="J43" s="68">
        <f t="shared" si="10"/>
        <v>0.34366987355726014</v>
      </c>
      <c r="K43" s="64">
        <f t="shared" si="11"/>
        <v>10.099727424830279</v>
      </c>
      <c r="L43" s="64">
        <f t="shared" si="12"/>
        <v>9.9827323652169646</v>
      </c>
      <c r="M43" s="79">
        <f t="shared" si="13"/>
        <v>340.3157832474775</v>
      </c>
      <c r="N43" s="80">
        <f t="shared" si="14"/>
        <v>192.24199445517277</v>
      </c>
      <c r="O43" s="72">
        <f t="shared" si="15"/>
        <v>607.22709231369686</v>
      </c>
      <c r="P43" s="72">
        <f t="shared" si="16"/>
        <v>11.039027113556484</v>
      </c>
      <c r="Q43" s="73">
        <f t="shared" si="17"/>
        <v>12.445850433908381</v>
      </c>
      <c r="R43" s="73">
        <f t="shared" si="18"/>
        <v>10.16471851103265</v>
      </c>
      <c r="S43" s="79">
        <f t="shared" si="19"/>
        <v>350.97033242859152</v>
      </c>
      <c r="T43" s="76">
        <f t="shared" si="20"/>
        <v>599.5586239231983</v>
      </c>
      <c r="U43" s="76">
        <f t="shared" si="21"/>
        <v>8.7017346111893481</v>
      </c>
      <c r="V43" s="77">
        <f t="shared" si="22"/>
        <v>15.589423598596248</v>
      </c>
      <c r="W43" s="80">
        <f t="shared" si="23"/>
        <v>490.00480044076369</v>
      </c>
      <c r="X43" s="72">
        <f t="shared" si="24"/>
        <v>607.40822127604315</v>
      </c>
      <c r="Y43" s="72">
        <f t="shared" si="25"/>
        <v>11.226146615993173</v>
      </c>
      <c r="Z43" s="73">
        <f t="shared" si="26"/>
        <v>12.242051257363691</v>
      </c>
      <c r="AA43" s="73">
        <f t="shared" si="27"/>
        <v>10.152695039723135</v>
      </c>
      <c r="AB43" s="79">
        <f t="shared" si="28"/>
        <v>350.45064708567907</v>
      </c>
      <c r="AC43" s="76">
        <f t="shared" si="29"/>
        <v>615.80744438054171</v>
      </c>
      <c r="AD43" s="76">
        <f t="shared" si="30"/>
        <v>13.901019830224218</v>
      </c>
      <c r="AE43" s="77">
        <f t="shared" si="31"/>
        <v>10.023110297234391</v>
      </c>
      <c r="AF43" s="80">
        <f t="shared" si="32"/>
        <v>382.53685228661885</v>
      </c>
      <c r="AG43" s="72">
        <f t="shared" si="33"/>
        <v>607.39911598388801</v>
      </c>
      <c r="AH43" s="72">
        <f t="shared" si="34"/>
        <v>11.216960702060407</v>
      </c>
      <c r="AI43" s="73">
        <f t="shared" si="35"/>
        <v>12.251892985934994</v>
      </c>
      <c r="AJ43" s="73">
        <f t="shared" si="36"/>
        <v>10.153270566976968</v>
      </c>
      <c r="AK43" s="79">
        <f t="shared" si="37"/>
        <v>350.47576690278532</v>
      </c>
      <c r="AL43" s="76">
        <f t="shared" si="38"/>
        <v>608.08644702034121</v>
      </c>
      <c r="AM43" s="76">
        <f t="shared" si="39"/>
        <v>11.795457655056968</v>
      </c>
      <c r="AN43" s="77">
        <f t="shared" si="40"/>
        <v>11.664194847152997</v>
      </c>
      <c r="AO43" s="80">
        <f t="shared" si="41"/>
        <v>417.9063967621114</v>
      </c>
      <c r="AP43" s="72">
        <f t="shared" si="42"/>
        <v>607.39955524863058</v>
      </c>
      <c r="AQ43" s="72">
        <f t="shared" si="43"/>
        <v>11.217404578669623</v>
      </c>
      <c r="AR43" s="73">
        <f t="shared" si="44"/>
        <v>12.251417034350267</v>
      </c>
      <c r="AS43" s="73">
        <f t="shared" si="45"/>
        <v>10.153242726805562</v>
      </c>
      <c r="AT43" s="79">
        <f t="shared" si="46"/>
        <v>350.47455244200091</v>
      </c>
      <c r="AU43" s="76">
        <f t="shared" si="47"/>
        <v>609.41201912116321</v>
      </c>
      <c r="AV43" s="76">
        <f t="shared" si="48"/>
        <v>12.459873288496478</v>
      </c>
      <c r="AW43" s="77">
        <f t="shared" si="49"/>
        <v>11.066279303377812</v>
      </c>
      <c r="AX43" s="80">
        <f t="shared" si="50"/>
        <v>406.16898547360319</v>
      </c>
      <c r="AY43" s="64">
        <f t="shared" si="51"/>
        <v>12.191777469739849</v>
      </c>
      <c r="AZ43" s="31">
        <f t="shared" si="52"/>
        <v>350.59282471476422</v>
      </c>
      <c r="BA43" s="31">
        <f t="shared" si="53"/>
        <v>424.15425874077425</v>
      </c>
      <c r="BB43" s="84">
        <f t="shared" si="54"/>
        <v>424.15425874077425</v>
      </c>
    </row>
    <row r="44" spans="1:54" x14ac:dyDescent="0.4">
      <c r="A44">
        <f t="shared" si="3"/>
        <v>144</v>
      </c>
      <c r="B44">
        <v>2.4</v>
      </c>
      <c r="C44" s="31">
        <f t="shared" si="55"/>
        <v>487.77739755189037</v>
      </c>
      <c r="D44" s="31">
        <f t="shared" si="4"/>
        <v>13.854754087059508</v>
      </c>
      <c r="E44" s="31">
        <f t="shared" si="5"/>
        <v>615.50767306536375</v>
      </c>
      <c r="F44" s="65">
        <f t="shared" si="6"/>
        <v>4.1825111561935362</v>
      </c>
      <c r="G44">
        <f t="shared" si="7"/>
        <v>1.7049833422871466E-5</v>
      </c>
      <c r="H44">
        <f t="shared" si="8"/>
        <v>2.9725477446978757E-5</v>
      </c>
      <c r="I44" s="32">
        <f t="shared" si="9"/>
        <v>4.3437869480392732E-5</v>
      </c>
      <c r="J44" s="68">
        <f t="shared" si="10"/>
        <v>0.33851382271764752</v>
      </c>
      <c r="K44" s="64">
        <f t="shared" si="11"/>
        <v>10.420700772706891</v>
      </c>
      <c r="L44" s="64">
        <f t="shared" si="12"/>
        <v>10.019504270769797</v>
      </c>
      <c r="M44" s="79">
        <f t="shared" si="13"/>
        <v>338.37577669689489</v>
      </c>
      <c r="N44" s="80">
        <f t="shared" si="14"/>
        <v>193.44711944489711</v>
      </c>
      <c r="O44" s="72">
        <f t="shared" si="15"/>
        <v>607.19486254883464</v>
      </c>
      <c r="P44" s="72">
        <f t="shared" si="16"/>
        <v>11.005229589222051</v>
      </c>
      <c r="Q44" s="73">
        <f t="shared" si="17"/>
        <v>12.941697877681344</v>
      </c>
      <c r="R44" s="73">
        <f t="shared" si="18"/>
        <v>10.196160210608667</v>
      </c>
      <c r="S44" s="79">
        <f t="shared" si="19"/>
        <v>349.05596555581411</v>
      </c>
      <c r="T44" s="76">
        <f t="shared" si="20"/>
        <v>599.70750282597851</v>
      </c>
      <c r="U44" s="76">
        <f t="shared" si="21"/>
        <v>8.7187747387900068</v>
      </c>
      <c r="V44" s="77">
        <f t="shared" si="22"/>
        <v>16.134157823651336</v>
      </c>
      <c r="W44" s="80">
        <f t="shared" si="23"/>
        <v>494.09554673840694</v>
      </c>
      <c r="X44" s="72">
        <f t="shared" si="24"/>
        <v>607.37485713481283</v>
      </c>
      <c r="Y44" s="72">
        <f t="shared" si="25"/>
        <v>11.192338333167234</v>
      </c>
      <c r="Z44" s="73">
        <f t="shared" si="26"/>
        <v>12.729116339812478</v>
      </c>
      <c r="AA44" s="73">
        <f t="shared" si="27"/>
        <v>10.18214599354399</v>
      </c>
      <c r="AB44" s="79">
        <f t="shared" si="28"/>
        <v>348.47290199034097</v>
      </c>
      <c r="AC44" s="76">
        <f t="shared" si="29"/>
        <v>616.37832912821989</v>
      </c>
      <c r="AD44" s="76">
        <f t="shared" si="30"/>
        <v>13.98627885320648</v>
      </c>
      <c r="AE44" s="77">
        <f t="shared" si="31"/>
        <v>10.337307952887707</v>
      </c>
      <c r="AF44" s="80">
        <f t="shared" si="32"/>
        <v>384.79873651403301</v>
      </c>
      <c r="AG44" s="72">
        <f t="shared" si="33"/>
        <v>607.36478697532414</v>
      </c>
      <c r="AH44" s="72">
        <f t="shared" si="34"/>
        <v>11.182057567866732</v>
      </c>
      <c r="AI44" s="73">
        <f t="shared" si="35"/>
        <v>12.740608228037475</v>
      </c>
      <c r="AJ44" s="73">
        <f t="shared" si="36"/>
        <v>10.182879485821534</v>
      </c>
      <c r="AK44" s="79">
        <f t="shared" si="37"/>
        <v>348.50378309428555</v>
      </c>
      <c r="AL44" s="76">
        <f t="shared" si="38"/>
        <v>608.14899406290942</v>
      </c>
      <c r="AM44" s="76">
        <f t="shared" si="39"/>
        <v>11.837108349943122</v>
      </c>
      <c r="AN44" s="77">
        <f t="shared" si="40"/>
        <v>12.051098763142109</v>
      </c>
      <c r="AO44" s="80">
        <f t="shared" si="41"/>
        <v>421.09550112706586</v>
      </c>
      <c r="AP44" s="72">
        <f t="shared" si="42"/>
        <v>607.36531932528362</v>
      </c>
      <c r="AQ44" s="72">
        <f t="shared" si="43"/>
        <v>11.182601882493408</v>
      </c>
      <c r="AR44" s="73">
        <f t="shared" si="44"/>
        <v>12.739999243734596</v>
      </c>
      <c r="AS44" s="73">
        <f t="shared" si="45"/>
        <v>10.182840554137137</v>
      </c>
      <c r="AT44" s="79">
        <f t="shared" si="46"/>
        <v>348.50214521842258</v>
      </c>
      <c r="AU44" s="76">
        <f t="shared" si="47"/>
        <v>609.57566428461018</v>
      </c>
      <c r="AV44" s="76">
        <f t="shared" si="48"/>
        <v>12.52115773704568</v>
      </c>
      <c r="AW44" s="77">
        <f t="shared" si="49"/>
        <v>11.419455850516036</v>
      </c>
      <c r="AX44" s="80">
        <f t="shared" si="50"/>
        <v>408.95201813719359</v>
      </c>
      <c r="AY44" s="64">
        <f t="shared" si="51"/>
        <v>12.636680259932886</v>
      </c>
      <c r="AZ44" s="31">
        <f t="shared" si="52"/>
        <v>348.63369896471579</v>
      </c>
      <c r="BA44" s="31">
        <f t="shared" si="53"/>
        <v>427.23545062917486</v>
      </c>
      <c r="BB44" s="84">
        <f t="shared" si="54"/>
        <v>427.23545062917486</v>
      </c>
    </row>
    <row r="45" spans="1:54" x14ac:dyDescent="0.4">
      <c r="A45">
        <f t="shared" si="3"/>
        <v>150</v>
      </c>
      <c r="B45">
        <v>2.5</v>
      </c>
      <c r="C45" s="31">
        <f t="shared" si="55"/>
        <v>491.32076822355106</v>
      </c>
      <c r="D45" s="31">
        <f t="shared" si="4"/>
        <v>13.928406233578412</v>
      </c>
      <c r="E45" s="31">
        <f t="shared" si="5"/>
        <v>615.98819892744541</v>
      </c>
      <c r="F45" s="65">
        <f t="shared" si="6"/>
        <v>4.3371275318379485</v>
      </c>
      <c r="G45">
        <f t="shared" si="7"/>
        <v>1.6743166575579778E-5</v>
      </c>
      <c r="H45">
        <f t="shared" si="8"/>
        <v>2.9190820114744839E-5</v>
      </c>
      <c r="I45" s="32">
        <f t="shared" si="9"/>
        <v>4.3170540814275776E-5</v>
      </c>
      <c r="J45" s="68">
        <f t="shared" si="10"/>
        <v>0.33363405454058614</v>
      </c>
      <c r="K45" s="64">
        <f t="shared" si="11"/>
        <v>10.739423858542638</v>
      </c>
      <c r="L45" s="64">
        <f t="shared" si="12"/>
        <v>10.050460326771102</v>
      </c>
      <c r="M45" s="79">
        <f t="shared" si="13"/>
        <v>336.33731797602763</v>
      </c>
      <c r="N45" s="80">
        <f t="shared" si="14"/>
        <v>194.59889429244026</v>
      </c>
      <c r="O45" s="72">
        <f t="shared" si="15"/>
        <v>607.16104339756339</v>
      </c>
      <c r="P45" s="72">
        <f t="shared" si="16"/>
        <v>10.969807726913636</v>
      </c>
      <c r="Q45" s="73">
        <f t="shared" si="17"/>
        <v>13.44048371882144</v>
      </c>
      <c r="R45" s="73">
        <f t="shared" si="18"/>
        <v>10.234050979506602</v>
      </c>
      <c r="S45" s="79">
        <f t="shared" si="19"/>
        <v>347.46028582508148</v>
      </c>
      <c r="T45" s="76">
        <f t="shared" si="20"/>
        <v>599.84778835725024</v>
      </c>
      <c r="U45" s="76">
        <f t="shared" si="21"/>
        <v>8.7350909141419759</v>
      </c>
      <c r="V45" s="77">
        <f t="shared" si="22"/>
        <v>16.675683684738772</v>
      </c>
      <c r="W45" s="80">
        <f t="shared" si="23"/>
        <v>498.02715882385513</v>
      </c>
      <c r="X45" s="72">
        <f t="shared" si="24"/>
        <v>607.34738995278133</v>
      </c>
      <c r="Y45" s="72">
        <f t="shared" si="25"/>
        <v>11.164220889329551</v>
      </c>
      <c r="Z45" s="73">
        <f t="shared" si="26"/>
        <v>13.210485079793086</v>
      </c>
      <c r="AA45" s="73">
        <f t="shared" si="27"/>
        <v>10.215549379384463</v>
      </c>
      <c r="AB45" s="79">
        <f t="shared" si="28"/>
        <v>346.72571556480335</v>
      </c>
      <c r="AC45" s="76">
        <f t="shared" si="29"/>
        <v>616.95237849582918</v>
      </c>
      <c r="AD45" s="76">
        <f t="shared" si="30"/>
        <v>14.068574470023266</v>
      </c>
      <c r="AE45" s="77">
        <f t="shared" si="31"/>
        <v>10.649067138857388</v>
      </c>
      <c r="AF45" s="80">
        <f t="shared" si="32"/>
        <v>386.95138376517457</v>
      </c>
      <c r="AG45" s="72">
        <f t="shared" si="33"/>
        <v>607.33483778837467</v>
      </c>
      <c r="AH45" s="72">
        <f t="shared" si="34"/>
        <v>11.151296211386329</v>
      </c>
      <c r="AI45" s="73">
        <f t="shared" si="35"/>
        <v>13.225523077707718</v>
      </c>
      <c r="AJ45" s="73">
        <f t="shared" si="36"/>
        <v>10.21670040084096</v>
      </c>
      <c r="AK45" s="79">
        <f t="shared" si="37"/>
        <v>346.77194915839635</v>
      </c>
      <c r="AL45" s="76">
        <f t="shared" si="38"/>
        <v>608.21083752209768</v>
      </c>
      <c r="AM45" s="76">
        <f t="shared" si="39"/>
        <v>11.876853970629188</v>
      </c>
      <c r="AN45" s="77">
        <f t="shared" si="40"/>
        <v>12.435485738099166</v>
      </c>
      <c r="AO45" s="80">
        <f t="shared" si="41"/>
        <v>424.15978164813004</v>
      </c>
      <c r="AP45" s="72">
        <f t="shared" si="42"/>
        <v>607.33562622475745</v>
      </c>
      <c r="AQ45" s="72">
        <f t="shared" si="43"/>
        <v>11.152109329634323</v>
      </c>
      <c r="AR45" s="73">
        <f t="shared" si="44"/>
        <v>13.224575951522827</v>
      </c>
      <c r="AS45" s="73">
        <f t="shared" si="45"/>
        <v>10.216627679948253</v>
      </c>
      <c r="AT45" s="79">
        <f t="shared" si="46"/>
        <v>346.76903071701639</v>
      </c>
      <c r="AU45" s="76">
        <f t="shared" si="47"/>
        <v>609.7411440963682</v>
      </c>
      <c r="AV45" s="76">
        <f t="shared" si="48"/>
        <v>12.580258083903878</v>
      </c>
      <c r="AW45" s="77">
        <f t="shared" si="49"/>
        <v>11.769715540917344</v>
      </c>
      <c r="AX45" s="80">
        <f t="shared" si="50"/>
        <v>411.6136290469093</v>
      </c>
      <c r="AY45" s="64">
        <f t="shared" si="51"/>
        <v>13.078877491307217</v>
      </c>
      <c r="AZ45" s="31">
        <f t="shared" si="52"/>
        <v>346.9317453163244</v>
      </c>
      <c r="BA45" s="31">
        <f t="shared" si="53"/>
        <v>430.18798832101726</v>
      </c>
      <c r="BB45" s="84">
        <f t="shared" si="54"/>
        <v>430.18798832101726</v>
      </c>
    </row>
    <row r="46" spans="1:54" x14ac:dyDescent="0.4">
      <c r="A46">
        <f t="shared" si="3"/>
        <v>156</v>
      </c>
      <c r="B46">
        <v>2.6</v>
      </c>
      <c r="C46" s="31">
        <f t="shared" si="55"/>
        <v>494.71618656916979</v>
      </c>
      <c r="D46" s="31">
        <f t="shared" si="4"/>
        <v>13.999246930948914</v>
      </c>
      <c r="E46" s="31">
        <f t="shared" si="5"/>
        <v>616.46727829897463</v>
      </c>
      <c r="F46" s="65">
        <f t="shared" si="6"/>
        <v>4.4912778177305261</v>
      </c>
      <c r="G46">
        <f t="shared" si="7"/>
        <v>1.6453327193810179E-5</v>
      </c>
      <c r="H46">
        <f t="shared" si="8"/>
        <v>2.8685500573353832E-5</v>
      </c>
      <c r="I46" s="32">
        <f t="shared" si="9"/>
        <v>4.2917881043580271E-5</v>
      </c>
      <c r="J46" s="68">
        <f t="shared" si="10"/>
        <v>0.32900559409235813</v>
      </c>
      <c r="K46" s="64">
        <f t="shared" si="11"/>
        <v>11.056037247546788</v>
      </c>
      <c r="L46" s="64">
        <f t="shared" si="12"/>
        <v>10.076741624541356</v>
      </c>
      <c r="M46" s="79">
        <f t="shared" si="13"/>
        <v>334.23637722243154</v>
      </c>
      <c r="N46" s="80">
        <f t="shared" si="14"/>
        <v>195.70148107064958</v>
      </c>
      <c r="O46" s="72">
        <f t="shared" si="15"/>
        <v>607.12614679211185</v>
      </c>
      <c r="P46" s="72">
        <f t="shared" si="16"/>
        <v>10.933397529942564</v>
      </c>
      <c r="Q46" s="73">
        <f t="shared" si="17"/>
        <v>13.941770698394862</v>
      </c>
      <c r="R46" s="73">
        <f t="shared" si="18"/>
        <v>10.282412505184048</v>
      </c>
      <c r="S46" s="79">
        <f t="shared" si="19"/>
        <v>346.30575406588139</v>
      </c>
      <c r="T46" s="76">
        <f t="shared" si="20"/>
        <v>599.98026384611398</v>
      </c>
      <c r="U46" s="76">
        <f t="shared" si="21"/>
        <v>8.7507381246781328</v>
      </c>
      <c r="V46" s="77">
        <f t="shared" si="22"/>
        <v>17.214182983011472</v>
      </c>
      <c r="W46" s="80">
        <f t="shared" si="23"/>
        <v>501.81152780497177</v>
      </c>
      <c r="X46" s="72">
        <f t="shared" si="24"/>
        <v>607.32768545961915</v>
      </c>
      <c r="Y46" s="72">
        <f t="shared" si="25"/>
        <v>11.143912468277311</v>
      </c>
      <c r="Z46" s="73">
        <f t="shared" si="26"/>
        <v>13.682943219841206</v>
      </c>
      <c r="AA46" s="73">
        <f t="shared" si="27"/>
        <v>10.255910114880344</v>
      </c>
      <c r="AB46" s="79">
        <f t="shared" si="28"/>
        <v>345.29854512544449</v>
      </c>
      <c r="AC46" s="76">
        <f t="shared" si="29"/>
        <v>617.52900831935904</v>
      </c>
      <c r="AD46" s="76">
        <f t="shared" si="30"/>
        <v>14.148115068749975</v>
      </c>
      <c r="AE46" s="77">
        <f t="shared" si="31"/>
        <v>10.958545565162623</v>
      </c>
      <c r="AF46" s="80">
        <f t="shared" si="32"/>
        <v>389.00348000120459</v>
      </c>
      <c r="AG46" s="72">
        <f t="shared" si="33"/>
        <v>607.3105972374658</v>
      </c>
      <c r="AH46" s="72">
        <f t="shared" si="34"/>
        <v>11.126219868108251</v>
      </c>
      <c r="AI46" s="73">
        <f t="shared" si="35"/>
        <v>13.704315843533042</v>
      </c>
      <c r="AJ46" s="73">
        <f t="shared" si="36"/>
        <v>10.257967588000803</v>
      </c>
      <c r="AK46" s="79">
        <f t="shared" si="37"/>
        <v>345.37753444315371</v>
      </c>
      <c r="AL46" s="76">
        <f t="shared" si="38"/>
        <v>608.27199156507322</v>
      </c>
      <c r="AM46" s="76">
        <f t="shared" si="39"/>
        <v>11.914839697085963</v>
      </c>
      <c r="AN46" s="77">
        <f t="shared" si="40"/>
        <v>12.817512613931335</v>
      </c>
      <c r="AO46" s="80">
        <f t="shared" si="41"/>
        <v>427.10872988371005</v>
      </c>
      <c r="AP46" s="72">
        <f t="shared" si="42"/>
        <v>607.3119341933309</v>
      </c>
      <c r="AQ46" s="72">
        <f t="shared" si="43"/>
        <v>11.127606570769727</v>
      </c>
      <c r="AR46" s="73">
        <f t="shared" si="44"/>
        <v>13.702638201341484</v>
      </c>
      <c r="AS46" s="73">
        <f t="shared" si="45"/>
        <v>10.257805275878042</v>
      </c>
      <c r="AT46" s="79">
        <f t="shared" si="46"/>
        <v>345.37130921117989</v>
      </c>
      <c r="AU46" s="76">
        <f t="shared" si="47"/>
        <v>609.90829985612936</v>
      </c>
      <c r="AV46" s="76">
        <f t="shared" si="48"/>
        <v>12.637332639458245</v>
      </c>
      <c r="AW46" s="77">
        <f t="shared" si="49"/>
        <v>12.117227563281329</v>
      </c>
      <c r="AX46" s="80">
        <f t="shared" si="50"/>
        <v>414.16317332988388</v>
      </c>
      <c r="AY46" s="64">
        <f t="shared" si="51"/>
        <v>13.517392086062168</v>
      </c>
      <c r="AZ46" s="31">
        <f t="shared" si="52"/>
        <v>345.58828571141487</v>
      </c>
      <c r="BA46" s="31">
        <f t="shared" si="53"/>
        <v>433.02172775494262</v>
      </c>
      <c r="BB46" s="84">
        <f t="shared" si="54"/>
        <v>433.02172775494262</v>
      </c>
    </row>
    <row r="47" spans="1:54" x14ac:dyDescent="0.4">
      <c r="A47">
        <f t="shared" si="3"/>
        <v>162</v>
      </c>
      <c r="B47">
        <v>2.7</v>
      </c>
      <c r="C47" s="31">
        <f t="shared" si="55"/>
        <v>497.97498691818396</v>
      </c>
      <c r="D47" s="31">
        <f t="shared" si="4"/>
        <v>14.067480152613621</v>
      </c>
      <c r="E47" s="31">
        <f t="shared" si="5"/>
        <v>616.94459537142325</v>
      </c>
      <c r="F47" s="65">
        <f t="shared" si="6"/>
        <v>4.6449905400314764</v>
      </c>
      <c r="G47">
        <f t="shared" si="7"/>
        <v>1.6178798920805837E-5</v>
      </c>
      <c r="H47">
        <f t="shared" si="8"/>
        <v>2.8206875135477019E-5</v>
      </c>
      <c r="I47" s="32">
        <f t="shared" si="9"/>
        <v>4.2678568324641864E-5</v>
      </c>
      <c r="J47" s="68">
        <f t="shared" si="10"/>
        <v>0.32460657836703771</v>
      </c>
      <c r="K47" s="64">
        <f t="shared" si="11"/>
        <v>11.370667956599473</v>
      </c>
      <c r="L47" s="64">
        <f t="shared" si="12"/>
        <v>10.099439394151396</v>
      </c>
      <c r="M47" s="79">
        <f t="shared" si="13"/>
        <v>332.10635718051651</v>
      </c>
      <c r="N47" s="80">
        <f t="shared" si="14"/>
        <v>196.75858193862146</v>
      </c>
      <c r="O47" s="72">
        <f t="shared" si="15"/>
        <v>607.09062824048294</v>
      </c>
      <c r="P47" s="72">
        <f t="shared" si="16"/>
        <v>10.896584311285455</v>
      </c>
      <c r="Q47" s="73">
        <f t="shared" si="17"/>
        <v>14.445057327817308</v>
      </c>
      <c r="R47" s="73">
        <f t="shared" si="18"/>
        <v>10.345340792691857</v>
      </c>
      <c r="S47" s="79">
        <f t="shared" si="19"/>
        <v>345.71431166873447</v>
      </c>
      <c r="T47" s="76">
        <f t="shared" si="20"/>
        <v>600.10561645725079</v>
      </c>
      <c r="U47" s="76">
        <f t="shared" si="21"/>
        <v>8.7657653977820331</v>
      </c>
      <c r="V47" s="77">
        <f t="shared" si="22"/>
        <v>17.749820797707986</v>
      </c>
      <c r="W47" s="80">
        <f t="shared" si="23"/>
        <v>505.45925135533298</v>
      </c>
      <c r="X47" s="72">
        <f t="shared" si="24"/>
        <v>607.31764032351225</v>
      </c>
      <c r="Y47" s="72">
        <f t="shared" si="25"/>
        <v>11.133520455863946</v>
      </c>
      <c r="Z47" s="73">
        <f t="shared" si="26"/>
        <v>14.142933820762723</v>
      </c>
      <c r="AA47" s="73">
        <f t="shared" si="27"/>
        <v>10.305612025276972</v>
      </c>
      <c r="AB47" s="79">
        <f t="shared" si="28"/>
        <v>344.25794996527679</v>
      </c>
      <c r="AC47" s="76">
        <f t="shared" si="29"/>
        <v>618.10769991637187</v>
      </c>
      <c r="AD47" s="76">
        <f t="shared" si="30"/>
        <v>14.22508726185314</v>
      </c>
      <c r="AE47" s="77">
        <f t="shared" si="31"/>
        <v>11.265885659955277</v>
      </c>
      <c r="AF47" s="80">
        <f t="shared" si="32"/>
        <v>390.9627408391263</v>
      </c>
      <c r="AG47" s="72">
        <f t="shared" si="33"/>
        <v>607.29303064722728</v>
      </c>
      <c r="AH47" s="72">
        <f t="shared" si="34"/>
        <v>11.107964673139122</v>
      </c>
      <c r="AI47" s="73">
        <f t="shared" si="35"/>
        <v>14.174897654536661</v>
      </c>
      <c r="AJ47" s="73">
        <f t="shared" si="36"/>
        <v>10.30952714072879</v>
      </c>
      <c r="AK47" s="79">
        <f t="shared" si="37"/>
        <v>344.4026898674789</v>
      </c>
      <c r="AL47" s="76">
        <f t="shared" si="38"/>
        <v>608.33246512750839</v>
      </c>
      <c r="AM47" s="76">
        <f t="shared" si="39"/>
        <v>11.951194999953969</v>
      </c>
      <c r="AN47" s="77">
        <f t="shared" si="40"/>
        <v>13.197321185340774</v>
      </c>
      <c r="AO47" s="80">
        <f t="shared" si="41"/>
        <v>429.9507924151057</v>
      </c>
      <c r="AP47" s="72">
        <f t="shared" si="42"/>
        <v>607.29546910729744</v>
      </c>
      <c r="AQ47" s="72">
        <f t="shared" si="43"/>
        <v>11.110502397723739</v>
      </c>
      <c r="AR47" s="73">
        <f t="shared" si="44"/>
        <v>14.171716901782181</v>
      </c>
      <c r="AS47" s="73">
        <f t="shared" si="45"/>
        <v>10.309134621384636</v>
      </c>
      <c r="AT47" s="79">
        <f t="shared" si="46"/>
        <v>344.388194446424</v>
      </c>
      <c r="AU47" s="76">
        <f t="shared" si="47"/>
        <v>610.07698243105028</v>
      </c>
      <c r="AV47" s="76">
        <f t="shared" si="48"/>
        <v>12.692522841178166</v>
      </c>
      <c r="AW47" s="77">
        <f t="shared" si="49"/>
        <v>12.462145308734788</v>
      </c>
      <c r="AX47" s="80">
        <f t="shared" si="50"/>
        <v>416.60897373165409</v>
      </c>
      <c r="AY47" s="64">
        <f t="shared" si="51"/>
        <v>13.951222332079711</v>
      </c>
      <c r="AZ47" s="31">
        <f t="shared" si="52"/>
        <v>344.69078648697848</v>
      </c>
      <c r="BA47" s="31">
        <f t="shared" si="53"/>
        <v>435.74543958530478</v>
      </c>
      <c r="BB47" s="84">
        <f t="shared" si="54"/>
        <v>435.74543958530478</v>
      </c>
    </row>
    <row r="48" spans="1:54" x14ac:dyDescent="0.4">
      <c r="A48">
        <f t="shared" si="3"/>
        <v>168</v>
      </c>
      <c r="B48">
        <v>2.8</v>
      </c>
      <c r="C48" s="31">
        <f t="shared" si="55"/>
        <v>501.10725552310043</v>
      </c>
      <c r="D48" s="31">
        <f t="shared" si="4"/>
        <v>14.133288242461258</v>
      </c>
      <c r="E48" s="31">
        <f t="shared" si="5"/>
        <v>617.41988251097018</v>
      </c>
      <c r="F48" s="65">
        <f t="shared" si="6"/>
        <v>4.7982916591482487</v>
      </c>
      <c r="G48">
        <f t="shared" si="7"/>
        <v>1.5918251902450616E-5</v>
      </c>
      <c r="H48">
        <f t="shared" si="8"/>
        <v>2.7752625271216976E-5</v>
      </c>
      <c r="I48" s="32">
        <f t="shared" si="9"/>
        <v>4.2451443392511845E-5</v>
      </c>
      <c r="J48" s="68">
        <f t="shared" si="10"/>
        <v>0.32041776985549209</v>
      </c>
      <c r="K48" s="64">
        <f t="shared" si="11"/>
        <v>11.683431192778556</v>
      </c>
      <c r="L48" s="64">
        <f t="shared" si="12"/>
        <v>10.119600721297868</v>
      </c>
      <c r="M48" s="79">
        <f t="shared" si="13"/>
        <v>329.97839797768955</v>
      </c>
      <c r="N48" s="80">
        <f t="shared" si="14"/>
        <v>197.7735042026226</v>
      </c>
      <c r="O48" s="72">
        <f t="shared" si="15"/>
        <v>607.05490583738003</v>
      </c>
      <c r="P48" s="72">
        <f t="shared" si="16"/>
        <v>10.859908191218445</v>
      </c>
      <c r="Q48" s="73">
        <f t="shared" si="17"/>
        <v>14.949780979777143</v>
      </c>
      <c r="R48" s="73">
        <f t="shared" si="18"/>
        <v>10.426959687060666</v>
      </c>
      <c r="S48" s="79">
        <f t="shared" si="19"/>
        <v>345.8059523382035</v>
      </c>
      <c r="T48" s="76">
        <f t="shared" si="20"/>
        <v>600.2244518742234</v>
      </c>
      <c r="U48" s="76">
        <f t="shared" si="21"/>
        <v>8.7802166316731043</v>
      </c>
      <c r="V48" s="77">
        <f t="shared" si="22"/>
        <v>18.282747577392442</v>
      </c>
      <c r="W48" s="80">
        <f t="shared" si="23"/>
        <v>508.97981587409919</v>
      </c>
      <c r="X48" s="72">
        <f t="shared" si="24"/>
        <v>607.31919471424044</v>
      </c>
      <c r="Y48" s="72">
        <f t="shared" si="25"/>
        <v>11.135130126693516</v>
      </c>
      <c r="Z48" s="73">
        <f t="shared" si="26"/>
        <v>14.586621761060139</v>
      </c>
      <c r="AA48" s="73">
        <f t="shared" si="27"/>
        <v>10.366187961509073</v>
      </c>
      <c r="AB48" s="79">
        <f t="shared" si="28"/>
        <v>343.64087402578718</v>
      </c>
      <c r="AC48" s="76">
        <f t="shared" si="29"/>
        <v>618.68799211525163</v>
      </c>
      <c r="AD48" s="76">
        <f t="shared" si="30"/>
        <v>14.299658865116653</v>
      </c>
      <c r="AE48" s="77">
        <f t="shared" si="31"/>
        <v>11.571216536889526</v>
      </c>
      <c r="AF48" s="80">
        <f t="shared" si="32"/>
        <v>392.83605018809106</v>
      </c>
      <c r="AG48" s="72">
        <f t="shared" si="33"/>
        <v>607.28265121821732</v>
      </c>
      <c r="AH48" s="72">
        <f t="shared" si="34"/>
        <v>11.097150746306749</v>
      </c>
      <c r="AI48" s="73">
        <f t="shared" si="35"/>
        <v>14.635662954308751</v>
      </c>
      <c r="AJ48" s="73">
        <f t="shared" si="36"/>
        <v>10.373766295034329</v>
      </c>
      <c r="AK48" s="79">
        <f t="shared" si="37"/>
        <v>343.912790912047</v>
      </c>
      <c r="AL48" s="76">
        <f t="shared" si="38"/>
        <v>608.39226367304173</v>
      </c>
      <c r="AM48" s="76">
        <f t="shared" si="39"/>
        <v>11.986035830913716</v>
      </c>
      <c r="AN48" s="77">
        <f t="shared" si="40"/>
        <v>13.575040127397429</v>
      </c>
      <c r="AO48" s="80">
        <f t="shared" si="41"/>
        <v>432.69351920245799</v>
      </c>
      <c r="AP48" s="72">
        <f t="shared" si="42"/>
        <v>607.28722172513733</v>
      </c>
      <c r="AQ48" s="72">
        <f t="shared" si="43"/>
        <v>11.101914893588932</v>
      </c>
      <c r="AR48" s="73">
        <f t="shared" si="44"/>
        <v>14.629492478362588</v>
      </c>
      <c r="AS48" s="73">
        <f t="shared" si="45"/>
        <v>10.372802428716792</v>
      </c>
      <c r="AT48" s="79">
        <f t="shared" si="46"/>
        <v>343.87824857578403</v>
      </c>
      <c r="AU48" s="76">
        <f t="shared" si="47"/>
        <v>610.24705236818977</v>
      </c>
      <c r="AV48" s="76">
        <f t="shared" si="48"/>
        <v>12.745955592037987</v>
      </c>
      <c r="AW48" s="77">
        <f t="shared" si="49"/>
        <v>12.804608369732559</v>
      </c>
      <c r="AX48" s="80">
        <f t="shared" si="50"/>
        <v>418.95846726788659</v>
      </c>
      <c r="AY48" s="64">
        <f t="shared" si="51"/>
        <v>14.379396348115073</v>
      </c>
      <c r="AZ48" s="31">
        <f t="shared" si="52"/>
        <v>344.30946646295547</v>
      </c>
      <c r="BA48" s="31">
        <f t="shared" si="53"/>
        <v>438.36696313313371</v>
      </c>
      <c r="BB48" s="84">
        <f t="shared" si="54"/>
        <v>438.36696313313371</v>
      </c>
    </row>
    <row r="49" spans="1:54" x14ac:dyDescent="0.4">
      <c r="A49">
        <f t="shared" si="3"/>
        <v>174</v>
      </c>
      <c r="B49">
        <v>2.9</v>
      </c>
      <c r="C49" s="31">
        <f t="shared" si="55"/>
        <v>504.12200760310373</v>
      </c>
      <c r="D49" s="31">
        <f t="shared" si="4"/>
        <v>14.196834898420057</v>
      </c>
      <c r="E49" s="31">
        <f t="shared" si="5"/>
        <v>617.89291336289864</v>
      </c>
      <c r="F49" s="65">
        <f t="shared" si="6"/>
        <v>4.951204874006951</v>
      </c>
      <c r="G49">
        <f t="shared" si="7"/>
        <v>1.5670514142408949E-5</v>
      </c>
      <c r="H49">
        <f t="shared" si="8"/>
        <v>2.7320707667317984E-5</v>
      </c>
      <c r="I49" s="32">
        <f t="shared" si="9"/>
        <v>4.2235484590562344E-5</v>
      </c>
      <c r="J49" s="68">
        <f t="shared" si="10"/>
        <v>0.31642216047710509</v>
      </c>
      <c r="K49" s="64">
        <f t="shared" si="11"/>
        <v>11.994431816678441</v>
      </c>
      <c r="L49" s="64">
        <f t="shared" si="12"/>
        <v>10.138233410129576</v>
      </c>
      <c r="M49" s="79">
        <f t="shared" si="13"/>
        <v>327.88163535811793</v>
      </c>
      <c r="N49" s="80">
        <f t="shared" si="14"/>
        <v>198.74921427026513</v>
      </c>
      <c r="O49" s="72">
        <f t="shared" si="15"/>
        <v>607.01937798671815</v>
      </c>
      <c r="P49" s="72">
        <f t="shared" si="16"/>
        <v>10.823868967433993</v>
      </c>
      <c r="Q49" s="73">
        <f t="shared" si="17"/>
        <v>15.455320897388575</v>
      </c>
      <c r="R49" s="73">
        <f t="shared" si="18"/>
        <v>10.531366671941168</v>
      </c>
      <c r="S49" s="79">
        <f t="shared" si="19"/>
        <v>346.69709264129364</v>
      </c>
      <c r="T49" s="76">
        <f t="shared" si="20"/>
        <v>600.33730632592926</v>
      </c>
      <c r="U49" s="76">
        <f t="shared" si="21"/>
        <v>8.7941312860721386</v>
      </c>
      <c r="V49" s="77">
        <f t="shared" si="22"/>
        <v>18.813100904728721</v>
      </c>
      <c r="W49" s="80">
        <f t="shared" si="23"/>
        <v>512.38174751808276</v>
      </c>
      <c r="X49" s="72">
        <f t="shared" si="24"/>
        <v>607.33434977684465</v>
      </c>
      <c r="Y49" s="72">
        <f t="shared" si="25"/>
        <v>11.150792839051872</v>
      </c>
      <c r="Z49" s="73">
        <f t="shared" si="26"/>
        <v>15.009979347987658</v>
      </c>
      <c r="AA49" s="73">
        <f t="shared" si="27"/>
        <v>10.438123134518602</v>
      </c>
      <c r="AB49" s="79">
        <f t="shared" si="28"/>
        <v>343.44926568463859</v>
      </c>
      <c r="AC49" s="76">
        <f t="shared" si="29"/>
        <v>619.26947435316379</v>
      </c>
      <c r="AD49" s="76">
        <f t="shared" si="30"/>
        <v>14.371981378752038</v>
      </c>
      <c r="AE49" s="77">
        <f t="shared" si="31"/>
        <v>11.874655649795438</v>
      </c>
      <c r="AF49" s="80">
        <f t="shared" si="32"/>
        <v>394.62957497915085</v>
      </c>
      <c r="AG49" s="72">
        <f t="shared" si="33"/>
        <v>607.27943350733472</v>
      </c>
      <c r="AH49" s="72">
        <f t="shared" si="34"/>
        <v>11.093794647735507</v>
      </c>
      <c r="AI49" s="73">
        <f t="shared" si="35"/>
        <v>15.085734084457942</v>
      </c>
      <c r="AJ49" s="73">
        <f t="shared" si="36"/>
        <v>10.4526388958779</v>
      </c>
      <c r="AK49" s="79">
        <f t="shared" si="37"/>
        <v>343.95798422885798</v>
      </c>
      <c r="AL49" s="76">
        <f t="shared" si="38"/>
        <v>608.45139044745065</v>
      </c>
      <c r="AM49" s="76">
        <f t="shared" si="39"/>
        <v>12.019466442515384</v>
      </c>
      <c r="AN49" s="77">
        <f t="shared" si="40"/>
        <v>13.950786617680686</v>
      </c>
      <c r="AO49" s="80">
        <f t="shared" si="41"/>
        <v>435.34368644786122</v>
      </c>
      <c r="AP49" s="72">
        <f t="shared" si="42"/>
        <v>607.28798184127663</v>
      </c>
      <c r="AQ49" s="72">
        <f t="shared" si="43"/>
        <v>11.102706868172914</v>
      </c>
      <c r="AR49" s="73">
        <f t="shared" si="44"/>
        <v>15.07383684323187</v>
      </c>
      <c r="AS49" s="73">
        <f t="shared" si="45"/>
        <v>10.450324222687126</v>
      </c>
      <c r="AT49" s="79">
        <f t="shared" si="46"/>
        <v>343.8769762647089</v>
      </c>
      <c r="AU49" s="76">
        <f t="shared" si="47"/>
        <v>610.41837972806968</v>
      </c>
      <c r="AV49" s="76">
        <f t="shared" si="48"/>
        <v>12.797745204614152</v>
      </c>
      <c r="AW49" s="77">
        <f t="shared" si="49"/>
        <v>13.144744224265704</v>
      </c>
      <c r="AX49" s="80">
        <f t="shared" si="50"/>
        <v>421.21832666890248</v>
      </c>
      <c r="AY49" s="64">
        <f t="shared" si="51"/>
        <v>14.801019821192073</v>
      </c>
      <c r="AZ49" s="31">
        <f t="shared" si="52"/>
        <v>344.49532970487479</v>
      </c>
      <c r="BA49" s="31">
        <f t="shared" si="53"/>
        <v>440.8933339034993</v>
      </c>
      <c r="BB49" s="84">
        <f t="shared" si="54"/>
        <v>440.8933339034993</v>
      </c>
    </row>
    <row r="50" spans="1:54" x14ac:dyDescent="0.4">
      <c r="A50">
        <f t="shared" si="3"/>
        <v>180</v>
      </c>
      <c r="B50">
        <v>3</v>
      </c>
      <c r="C50" s="31">
        <f t="shared" si="55"/>
        <v>507.02733398902416</v>
      </c>
      <c r="D50" s="31">
        <f t="shared" si="4"/>
        <v>14.258267654786813</v>
      </c>
      <c r="E50" s="31">
        <f t="shared" si="5"/>
        <v>618.36349701933534</v>
      </c>
      <c r="F50" s="65">
        <f t="shared" si="6"/>
        <v>5.1037518818472964</v>
      </c>
      <c r="G50">
        <f t="shared" si="7"/>
        <v>1.5434548073458086E-5</v>
      </c>
      <c r="H50">
        <f t="shared" si="8"/>
        <v>2.6909313380530292E-5</v>
      </c>
      <c r="I50" s="32">
        <f t="shared" si="9"/>
        <v>4.20297874471685E-5</v>
      </c>
      <c r="J50" s="68">
        <f t="shared" si="10"/>
        <v>0.31260464660868664</v>
      </c>
      <c r="K50" s="64">
        <f t="shared" si="11"/>
        <v>12.303765581828934</v>
      </c>
      <c r="L50" s="64">
        <f t="shared" si="12"/>
        <v>10.156310145654651</v>
      </c>
      <c r="M50" s="79">
        <f t="shared" si="13"/>
        <v>325.84342087800587</v>
      </c>
      <c r="N50" s="80">
        <f t="shared" si="14"/>
        <v>199.6883826995934</v>
      </c>
      <c r="O50" s="72">
        <f t="shared" si="15"/>
        <v>606.98443876180761</v>
      </c>
      <c r="P50" s="72">
        <f t="shared" si="16"/>
        <v>10.788930464232209</v>
      </c>
      <c r="Q50" s="73">
        <f t="shared" si="17"/>
        <v>15.961001180696162</v>
      </c>
      <c r="R50" s="73">
        <f t="shared" si="18"/>
        <v>10.662571708332305</v>
      </c>
      <c r="S50" s="79">
        <f t="shared" si="19"/>
        <v>348.49877372168959</v>
      </c>
      <c r="T50" s="76">
        <f t="shared" si="20"/>
        <v>600.44465650768916</v>
      </c>
      <c r="U50" s="76">
        <f t="shared" si="21"/>
        <v>8.8075449601840159</v>
      </c>
      <c r="V50" s="77">
        <f t="shared" si="22"/>
        <v>19.341006995255047</v>
      </c>
      <c r="W50" s="80">
        <f t="shared" si="23"/>
        <v>515.67273830074828</v>
      </c>
      <c r="X50" s="72">
        <f t="shared" si="24"/>
        <v>607.36523296274663</v>
      </c>
      <c r="Y50" s="72">
        <f t="shared" si="25"/>
        <v>11.182513585144832</v>
      </c>
      <c r="Z50" s="73">
        <f t="shared" si="26"/>
        <v>15.408893741691063</v>
      </c>
      <c r="AA50" s="73">
        <f t="shared" si="27"/>
        <v>10.520724447921335</v>
      </c>
      <c r="AB50" s="79">
        <f t="shared" si="28"/>
        <v>343.64700585551674</v>
      </c>
      <c r="AC50" s="76">
        <f t="shared" si="29"/>
        <v>619.85178069155018</v>
      </c>
      <c r="AD50" s="76">
        <f t="shared" si="30"/>
        <v>14.442192068011179</v>
      </c>
      <c r="AE50" s="77">
        <f t="shared" si="31"/>
        <v>12.176310193256979</v>
      </c>
      <c r="AF50" s="80">
        <f t="shared" si="32"/>
        <v>396.34886077669245</v>
      </c>
      <c r="AG50" s="72">
        <f t="shared" si="33"/>
        <v>607.28275423053833</v>
      </c>
      <c r="AH50" s="72">
        <f t="shared" si="34"/>
        <v>11.097258161395944</v>
      </c>
      <c r="AI50" s="73">
        <f t="shared" si="35"/>
        <v>15.525165026227683</v>
      </c>
      <c r="AJ50" s="73">
        <f t="shared" si="36"/>
        <v>10.547802749439885</v>
      </c>
      <c r="AK50" s="79">
        <f t="shared" si="37"/>
        <v>344.57827940793135</v>
      </c>
      <c r="AL50" s="76">
        <f t="shared" si="38"/>
        <v>608.50984736959083</v>
      </c>
      <c r="AM50" s="76">
        <f t="shared" si="39"/>
        <v>12.051580910543718</v>
      </c>
      <c r="AN50" s="77">
        <f t="shared" si="40"/>
        <v>14.324667710111084</v>
      </c>
      <c r="AO50" s="80">
        <f t="shared" si="41"/>
        <v>437.90739905954064</v>
      </c>
      <c r="AP50" s="72">
        <f t="shared" si="42"/>
        <v>607.29842936900423</v>
      </c>
      <c r="AQ50" s="72">
        <f t="shared" si="43"/>
        <v>11.113581638950867</v>
      </c>
      <c r="AR50" s="73">
        <f t="shared" si="44"/>
        <v>15.502762020837547</v>
      </c>
      <c r="AS50" s="73">
        <f t="shared" si="45"/>
        <v>10.542474465384867</v>
      </c>
      <c r="AT50" s="79">
        <f t="shared" si="46"/>
        <v>344.39532417395441</v>
      </c>
      <c r="AU50" s="76">
        <f t="shared" si="47"/>
        <v>610.59084374470615</v>
      </c>
      <c r="AV50" s="76">
        <f t="shared" si="48"/>
        <v>12.847995028456918</v>
      </c>
      <c r="AW50" s="77">
        <f t="shared" si="49"/>
        <v>13.482669664007606</v>
      </c>
      <c r="AX50" s="80">
        <f t="shared" si="50"/>
        <v>423.39456165516782</v>
      </c>
      <c r="AY50" s="64">
        <f t="shared" si="51"/>
        <v>15.215309566510395</v>
      </c>
      <c r="AZ50" s="31">
        <f t="shared" si="52"/>
        <v>345.27984578977299</v>
      </c>
      <c r="BA50" s="31">
        <f t="shared" si="53"/>
        <v>443.33088994803728</v>
      </c>
      <c r="BB50" s="84">
        <f t="shared" si="54"/>
        <v>443.33088994803728</v>
      </c>
    </row>
    <row r="51" spans="1:54" x14ac:dyDescent="0.4">
      <c r="A51">
        <f t="shared" si="3"/>
        <v>186</v>
      </c>
      <c r="B51">
        <v>3.1</v>
      </c>
      <c r="C51" s="31">
        <f t="shared" si="55"/>
        <v>509.83052344024281</v>
      </c>
      <c r="D51" s="31">
        <f t="shared" si="4"/>
        <v>14.317719961654326</v>
      </c>
      <c r="E51" s="31">
        <f t="shared" si="5"/>
        <v>618.83147307286833</v>
      </c>
      <c r="F51" s="65">
        <f t="shared" si="6"/>
        <v>5.2559526012130267</v>
      </c>
      <c r="G51">
        <f t="shared" si="7"/>
        <v>1.5209431256261329E-5</v>
      </c>
      <c r="H51">
        <f t="shared" si="8"/>
        <v>2.6516834186948187E-5</v>
      </c>
      <c r="I51" s="32">
        <f t="shared" si="9"/>
        <v>4.1833547850377447E-5</v>
      </c>
      <c r="J51" s="68">
        <f t="shared" si="10"/>
        <v>0.30895176054612383</v>
      </c>
      <c r="K51" s="64">
        <f t="shared" si="11"/>
        <v>12.611520190602151</v>
      </c>
      <c r="L51" s="64">
        <f t="shared" si="12"/>
        <v>10.174772077452346</v>
      </c>
      <c r="M51" s="79">
        <f t="shared" si="13"/>
        <v>323.88951077898651</v>
      </c>
      <c r="N51" s="80">
        <f t="shared" si="14"/>
        <v>200.59342205141593</v>
      </c>
      <c r="O51" s="72">
        <f t="shared" si="15"/>
        <v>606.95049009727427</v>
      </c>
      <c r="P51" s="72">
        <f t="shared" si="16"/>
        <v>10.755524446007342</v>
      </c>
      <c r="Q51" s="73">
        <f t="shared" si="17"/>
        <v>16.466093789461535</v>
      </c>
      <c r="R51" s="73">
        <f t="shared" si="18"/>
        <v>10.824430051108788</v>
      </c>
      <c r="S51" s="79">
        <f t="shared" si="19"/>
        <v>351.31472989734635</v>
      </c>
      <c r="T51" s="76">
        <f t="shared" si="20"/>
        <v>600.54692782015411</v>
      </c>
      <c r="U51" s="76">
        <f t="shared" si="21"/>
        <v>8.8204898794122357</v>
      </c>
      <c r="V51" s="77">
        <f t="shared" si="22"/>
        <v>19.866581977777177</v>
      </c>
      <c r="W51" s="80">
        <f t="shared" si="23"/>
        <v>518.85975205686714</v>
      </c>
      <c r="X51" s="72">
        <f t="shared" si="24"/>
        <v>607.41427627220048</v>
      </c>
      <c r="Y51" s="72">
        <f t="shared" si="25"/>
        <v>11.23223748935181</v>
      </c>
      <c r="Z51" s="73">
        <f t="shared" si="26"/>
        <v>15.779296169020952</v>
      </c>
      <c r="AA51" s="73">
        <f t="shared" si="27"/>
        <v>10.612087041519146</v>
      </c>
      <c r="AB51" s="79">
        <f t="shared" si="28"/>
        <v>344.16000214046119</v>
      </c>
      <c r="AC51" s="76">
        <f t="shared" si="29"/>
        <v>620.4345846185513</v>
      </c>
      <c r="AD51" s="76">
        <f t="shared" si="30"/>
        <v>14.510415719008989</v>
      </c>
      <c r="AE51" s="77">
        <f t="shared" si="31"/>
        <v>12.476278295144322</v>
      </c>
      <c r="AF51" s="80">
        <f t="shared" si="32"/>
        <v>397.99891197546594</v>
      </c>
      <c r="AG51" s="72">
        <f t="shared" si="33"/>
        <v>607.29138136067058</v>
      </c>
      <c r="AH51" s="72">
        <f t="shared" si="34"/>
        <v>11.106247620240538</v>
      </c>
      <c r="AI51" s="73">
        <f t="shared" si="35"/>
        <v>15.955068593954543</v>
      </c>
      <c r="AJ51" s="73">
        <f t="shared" si="36"/>
        <v>10.660861512639421</v>
      </c>
      <c r="AK51" s="79">
        <f t="shared" si="37"/>
        <v>345.81177055213442</v>
      </c>
      <c r="AL51" s="76">
        <f t="shared" si="38"/>
        <v>608.56763566011546</v>
      </c>
      <c r="AM51" s="76">
        <f t="shared" si="39"/>
        <v>12.082464415656009</v>
      </c>
      <c r="AN51" s="77">
        <f t="shared" si="40"/>
        <v>14.696781505376681</v>
      </c>
      <c r="AO51" s="80">
        <f t="shared" si="41"/>
        <v>440.39017665953992</v>
      </c>
      <c r="AP51" s="72">
        <f t="shared" si="42"/>
        <v>607.3192934264805</v>
      </c>
      <c r="AQ51" s="72">
        <f t="shared" si="43"/>
        <v>11.135232330128863</v>
      </c>
      <c r="AR51" s="73">
        <f t="shared" si="44"/>
        <v>15.914269391269858</v>
      </c>
      <c r="AS51" s="73">
        <f t="shared" si="45"/>
        <v>10.649214787993543</v>
      </c>
      <c r="AT51" s="79">
        <f t="shared" si="46"/>
        <v>345.41810388060941</v>
      </c>
      <c r="AU51" s="76">
        <f t="shared" si="47"/>
        <v>610.76433238319737</v>
      </c>
      <c r="AV51" s="76">
        <f t="shared" si="48"/>
        <v>12.896798821016755</v>
      </c>
      <c r="AW51" s="77">
        <f t="shared" si="49"/>
        <v>13.818492012519648</v>
      </c>
      <c r="AX51" s="80">
        <f t="shared" si="50"/>
        <v>425.49260394272989</v>
      </c>
      <c r="AY51" s="64">
        <f t="shared" si="51"/>
        <v>15.621607716815589</v>
      </c>
      <c r="AZ51" s="31">
        <f t="shared" si="52"/>
        <v>346.67615161763786</v>
      </c>
      <c r="BA51" s="31">
        <f t="shared" si="53"/>
        <v>445.68536115865072</v>
      </c>
      <c r="BB51" s="84">
        <f t="shared" si="54"/>
        <v>445.68536115865072</v>
      </c>
    </row>
    <row r="52" spans="1:54" x14ac:dyDescent="0.4">
      <c r="A52">
        <f t="shared" si="3"/>
        <v>192</v>
      </c>
      <c r="B52">
        <v>3.2</v>
      </c>
      <c r="C52" s="31">
        <f t="shared" si="55"/>
        <v>512.53816533244833</v>
      </c>
      <c r="D52" s="31">
        <f t="shared" si="4"/>
        <v>14.375312937894988</v>
      </c>
      <c r="E52" s="31">
        <f t="shared" si="5"/>
        <v>619.29670740991639</v>
      </c>
      <c r="F52" s="65">
        <f t="shared" si="6"/>
        <v>5.4078253642946192</v>
      </c>
      <c r="G52">
        <f t="shared" si="7"/>
        <v>1.4994340371221011E-5</v>
      </c>
      <c r="H52">
        <f t="shared" si="8"/>
        <v>2.6141834672657338E-5</v>
      </c>
      <c r="I52" s="32">
        <f t="shared" si="9"/>
        <v>4.1646048093232021E-5</v>
      </c>
      <c r="J52" s="68">
        <f t="shared" si="10"/>
        <v>0.30545144712618938</v>
      </c>
      <c r="K52" s="64">
        <f t="shared" si="11"/>
        <v>12.917776198669811</v>
      </c>
      <c r="L52" s="64">
        <f t="shared" si="12"/>
        <v>10.194531921954088</v>
      </c>
      <c r="M52" s="79">
        <f t="shared" si="13"/>
        <v>322.04422889007708</v>
      </c>
      <c r="N52" s="80">
        <f t="shared" si="14"/>
        <v>201.46651888240007</v>
      </c>
      <c r="O52" s="72">
        <f t="shared" si="15"/>
        <v>606.9179502691893</v>
      </c>
      <c r="P52" s="72">
        <f t="shared" si="16"/>
        <v>10.724054163748287</v>
      </c>
      <c r="Q52" s="73">
        <f t="shared" si="17"/>
        <v>16.969821586988214</v>
      </c>
      <c r="R52" s="73">
        <f t="shared" si="18"/>
        <v>11.020570160340686</v>
      </c>
      <c r="S52" s="79">
        <f t="shared" si="19"/>
        <v>355.23936342793434</v>
      </c>
      <c r="T52" s="76">
        <f t="shared" si="20"/>
        <v>600.64450125379039</v>
      </c>
      <c r="U52" s="76">
        <f t="shared" si="21"/>
        <v>8.8329953076078045</v>
      </c>
      <c r="V52" s="77">
        <f t="shared" si="22"/>
        <v>20.389932994208948</v>
      </c>
      <c r="W52" s="80">
        <f t="shared" si="23"/>
        <v>521.94911402461901</v>
      </c>
      <c r="X52" s="72">
        <f t="shared" si="24"/>
        <v>607.48458988501375</v>
      </c>
      <c r="Y52" s="72">
        <f t="shared" si="25"/>
        <v>11.301834608543576</v>
      </c>
      <c r="Z52" s="73">
        <f t="shared" si="26"/>
        <v>16.117311916358304</v>
      </c>
      <c r="AA52" s="73">
        <f t="shared" si="27"/>
        <v>10.709182068714888</v>
      </c>
      <c r="AB52" s="79">
        <f t="shared" si="28"/>
        <v>344.88002262545155</v>
      </c>
      <c r="AC52" s="76">
        <f t="shared" si="29"/>
        <v>621.01759452635963</v>
      </c>
      <c r="AD52" s="76">
        <f t="shared" si="30"/>
        <v>14.57676612918991</v>
      </c>
      <c r="AE52" s="77">
        <f t="shared" si="31"/>
        <v>12.774650037603539</v>
      </c>
      <c r="AF52" s="80">
        <f t="shared" si="32"/>
        <v>399.58425947499694</v>
      </c>
      <c r="AG52" s="72">
        <f t="shared" si="33"/>
        <v>607.30352191300096</v>
      </c>
      <c r="AH52" s="72">
        <f t="shared" si="34"/>
        <v>11.118874798250612</v>
      </c>
      <c r="AI52" s="73">
        <f t="shared" si="35"/>
        <v>16.377637432364349</v>
      </c>
      <c r="AJ52" s="73">
        <f t="shared" si="36"/>
        <v>10.793681039854416</v>
      </c>
      <c r="AK52" s="79">
        <f t="shared" si="37"/>
        <v>347.70487706518071</v>
      </c>
      <c r="AL52" s="76">
        <f t="shared" si="38"/>
        <v>608.62475628034429</v>
      </c>
      <c r="AM52" s="76">
        <f t="shared" si="39"/>
        <v>12.112194328750505</v>
      </c>
      <c r="AN52" s="77">
        <f t="shared" si="40"/>
        <v>15.067218153563331</v>
      </c>
      <c r="AO52" s="80">
        <f t="shared" si="41"/>
        <v>442.79702621451401</v>
      </c>
      <c r="AP52" s="72">
        <f t="shared" si="42"/>
        <v>607.35158183646081</v>
      </c>
      <c r="AQ52" s="72">
        <f t="shared" si="43"/>
        <v>11.168527125971096</v>
      </c>
      <c r="AR52" s="73">
        <f t="shared" si="44"/>
        <v>16.306117081497451</v>
      </c>
      <c r="AS52" s="73">
        <f t="shared" si="45"/>
        <v>10.769586099122407</v>
      </c>
      <c r="AT52" s="79">
        <f t="shared" si="46"/>
        <v>346.90123623719433</v>
      </c>
      <c r="AU52" s="76">
        <f t="shared" si="47"/>
        <v>610.93874184268827</v>
      </c>
      <c r="AV52" s="76">
        <f t="shared" si="48"/>
        <v>12.944241909379999</v>
      </c>
      <c r="AW52" s="77">
        <f t="shared" si="49"/>
        <v>14.152310170115566</v>
      </c>
      <c r="AX52" s="80">
        <f t="shared" si="50"/>
        <v>427.51737902402874</v>
      </c>
      <c r="AY52" s="64">
        <f t="shared" si="51"/>
        <v>16.019374921587463</v>
      </c>
      <c r="AZ52" s="31">
        <f t="shared" si="52"/>
        <v>348.6813748389402</v>
      </c>
      <c r="BA52" s="31">
        <f t="shared" si="53"/>
        <v>447.96194468453973</v>
      </c>
      <c r="BB52" s="84">
        <f t="shared" si="54"/>
        <v>447.96194468453973</v>
      </c>
    </row>
    <row r="53" spans="1:54" x14ac:dyDescent="0.4">
      <c r="A53">
        <f t="shared" si="3"/>
        <v>198</v>
      </c>
      <c r="B53">
        <v>3.3</v>
      </c>
      <c r="C53" s="31">
        <f t="shared" si="55"/>
        <v>515.1562363872207</v>
      </c>
      <c r="D53" s="31">
        <f t="shared" si="4"/>
        <v>14.431156857675344</v>
      </c>
      <c r="E53" s="31">
        <f t="shared" si="5"/>
        <v>619.75908862344738</v>
      </c>
      <c r="F53" s="65">
        <f t="shared" si="6"/>
        <v>5.5593870836011119</v>
      </c>
      <c r="G53">
        <f t="shared" si="7"/>
        <v>1.4788537858050613E-5</v>
      </c>
      <c r="H53">
        <f t="shared" si="8"/>
        <v>2.5783028940539642E-5</v>
      </c>
      <c r="I53" s="32">
        <f t="shared" si="9"/>
        <v>4.1466645227173176E-5</v>
      </c>
      <c r="J53" s="68">
        <f t="shared" si="10"/>
        <v>0.30209287676358065</v>
      </c>
      <c r="K53" s="64">
        <f t="shared" si="11"/>
        <v>13.222607793666043</v>
      </c>
      <c r="L53" s="64">
        <f t="shared" si="12"/>
        <v>10.216476661629937</v>
      </c>
      <c r="M53" s="79">
        <f t="shared" si="13"/>
        <v>320.33060785440728</v>
      </c>
      <c r="N53" s="80">
        <f t="shared" si="14"/>
        <v>202.30966093493683</v>
      </c>
      <c r="O53" s="72">
        <f t="shared" si="15"/>
        <v>606.88725836899414</v>
      </c>
      <c r="P53" s="72">
        <f t="shared" si="16"/>
        <v>10.694897590408068</v>
      </c>
      <c r="Q53" s="73">
        <f t="shared" si="17"/>
        <v>17.471361440384399</v>
      </c>
      <c r="R53" s="73">
        <f t="shared" si="18"/>
        <v>11.254318001071777</v>
      </c>
      <c r="S53" s="79">
        <f t="shared" si="19"/>
        <v>360.3556682644703</v>
      </c>
      <c r="T53" s="76">
        <f t="shared" si="20"/>
        <v>600.7377191750046</v>
      </c>
      <c r="U53" s="76">
        <f t="shared" si="21"/>
        <v>8.8450878981463017</v>
      </c>
      <c r="V53" s="77">
        <f t="shared" si="22"/>
        <v>20.911159149156155</v>
      </c>
      <c r="W53" s="80">
        <f t="shared" si="23"/>
        <v>524.94658700371622</v>
      </c>
      <c r="X53" s="72">
        <f t="shared" si="24"/>
        <v>607.58062075488078</v>
      </c>
      <c r="Y53" s="72">
        <f t="shared" si="25"/>
        <v>11.393082188040829</v>
      </c>
      <c r="Z53" s="73">
        <f t="shared" si="26"/>
        <v>16.419428695150977</v>
      </c>
      <c r="AA53" s="73">
        <f t="shared" si="27"/>
        <v>10.808076564064908</v>
      </c>
      <c r="AB53" s="79">
        <f t="shared" si="28"/>
        <v>345.67239144898645</v>
      </c>
      <c r="AC53" s="76">
        <f t="shared" si="29"/>
        <v>621.60054976789434</v>
      </c>
      <c r="AD53" s="76">
        <f t="shared" si="30"/>
        <v>14.641347379493217</v>
      </c>
      <c r="AE53" s="77">
        <f t="shared" si="31"/>
        <v>13.071508335673707</v>
      </c>
      <c r="AF53" s="80">
        <f t="shared" si="32"/>
        <v>401.10901810863828</v>
      </c>
      <c r="AG53" s="72">
        <f t="shared" si="33"/>
        <v>607.31692952522826</v>
      </c>
      <c r="AH53" s="72">
        <f t="shared" si="34"/>
        <v>11.132784188781734</v>
      </c>
      <c r="AI53" s="73">
        <f t="shared" si="35"/>
        <v>16.79604217444836</v>
      </c>
      <c r="AJ53" s="73">
        <f t="shared" si="36"/>
        <v>10.948734647658295</v>
      </c>
      <c r="AK53" s="79">
        <f t="shared" si="37"/>
        <v>350.32306965411982</v>
      </c>
      <c r="AL53" s="76">
        <f t="shared" si="38"/>
        <v>608.68121023346134</v>
      </c>
      <c r="AM53" s="76">
        <f t="shared" si="39"/>
        <v>12.140841135197279</v>
      </c>
      <c r="AN53" s="77">
        <f t="shared" si="40"/>
        <v>15.43606071745581</v>
      </c>
      <c r="AO53" s="80">
        <f t="shared" si="41"/>
        <v>445.13250371600435</v>
      </c>
      <c r="AP53" s="72">
        <f t="shared" si="42"/>
        <v>607.39688638288146</v>
      </c>
      <c r="AQ53" s="72">
        <f t="shared" si="43"/>
        <v>11.214706579080573</v>
      </c>
      <c r="AR53" s="73">
        <f t="shared" si="44"/>
        <v>16.675543790581855</v>
      </c>
      <c r="AS53" s="73">
        <f t="shared" si="45"/>
        <v>10.901541888567085</v>
      </c>
      <c r="AT53" s="79">
        <f t="shared" si="46"/>
        <v>348.76714117568298</v>
      </c>
      <c r="AU53" s="76">
        <f t="shared" si="47"/>
        <v>611.11397603666194</v>
      </c>
      <c r="AV53" s="76">
        <f t="shared" si="48"/>
        <v>12.990402180173325</v>
      </c>
      <c r="AW53" s="77">
        <f t="shared" si="49"/>
        <v>14.484215514662345</v>
      </c>
      <c r="AX53" s="80">
        <f t="shared" si="50"/>
        <v>429.47336712337318</v>
      </c>
      <c r="AY53" s="64">
        <f t="shared" si="51"/>
        <v>16.408164977189202</v>
      </c>
      <c r="AZ53" s="31">
        <f t="shared" si="52"/>
        <v>351.27956763581489</v>
      </c>
      <c r="BA53" s="31">
        <f t="shared" si="53"/>
        <v>450.16536898793299</v>
      </c>
      <c r="BB53" s="84">
        <f t="shared" si="54"/>
        <v>450.16536898793299</v>
      </c>
    </row>
    <row r="54" spans="1:54" x14ac:dyDescent="0.4">
      <c r="A54">
        <f t="shared" si="3"/>
        <v>204</v>
      </c>
      <c r="B54">
        <v>3.4</v>
      </c>
      <c r="C54" s="31">
        <f t="shared" si="55"/>
        <v>517.69017433612294</v>
      </c>
      <c r="D54" s="31">
        <f t="shared" si="4"/>
        <v>14.48535241794738</v>
      </c>
      <c r="E54" s="31">
        <f t="shared" si="5"/>
        <v>620.218524945681</v>
      </c>
      <c r="F54" s="65">
        <f t="shared" si="6"/>
        <v>5.7106533970112583</v>
      </c>
      <c r="G54">
        <f t="shared" si="7"/>
        <v>1.4591360699563291E-5</v>
      </c>
      <c r="H54">
        <f t="shared" si="8"/>
        <v>2.5439261055405244E-5</v>
      </c>
      <c r="I54" s="32">
        <f t="shared" si="9"/>
        <v>4.129476128460598E-5</v>
      </c>
      <c r="J54" s="68">
        <f t="shared" si="10"/>
        <v>0.29886628806097848</v>
      </c>
      <c r="K54" s="64">
        <f t="shared" si="11"/>
        <v>13.526083468735502</v>
      </c>
      <c r="L54" s="64">
        <f t="shared" si="12"/>
        <v>10.241469904637817</v>
      </c>
      <c r="M54" s="79">
        <f t="shared" si="13"/>
        <v>318.77051215611493</v>
      </c>
      <c r="N54" s="80">
        <f t="shared" si="14"/>
        <v>203.12466036405073</v>
      </c>
      <c r="O54" s="72">
        <f t="shared" si="15"/>
        <v>606.85887470905459</v>
      </c>
      <c r="P54" s="72">
        <f t="shared" si="16"/>
        <v>10.668410390880094</v>
      </c>
      <c r="Q54" s="73">
        <f t="shared" si="17"/>
        <v>17.969847387266732</v>
      </c>
      <c r="R54" s="73">
        <f t="shared" si="18"/>
        <v>11.528619192627303</v>
      </c>
      <c r="S54" s="79">
        <f t="shared" si="19"/>
        <v>366.73314886056966</v>
      </c>
      <c r="T54" s="76">
        <f t="shared" si="20"/>
        <v>600.82689021557303</v>
      </c>
      <c r="U54" s="76">
        <f t="shared" si="21"/>
        <v>8.8567919944327009</v>
      </c>
      <c r="V54" s="77">
        <f t="shared" si="22"/>
        <v>21.43035233369088</v>
      </c>
      <c r="W54" s="80">
        <f t="shared" si="23"/>
        <v>527.85743644133106</v>
      </c>
      <c r="X54" s="72">
        <f t="shared" si="24"/>
        <v>607.70917678782757</v>
      </c>
      <c r="Y54" s="72">
        <f t="shared" si="25"/>
        <v>11.507643389510509</v>
      </c>
      <c r="Z54" s="73">
        <f t="shared" si="26"/>
        <v>16.682679042458307</v>
      </c>
      <c r="AA54" s="73">
        <f t="shared" si="27"/>
        <v>10.904277892204771</v>
      </c>
      <c r="AB54" s="79">
        <f t="shared" si="28"/>
        <v>346.38708989757902</v>
      </c>
      <c r="AC54" s="76">
        <f t="shared" si="29"/>
        <v>622.1832172113568</v>
      </c>
      <c r="AD54" s="76">
        <f t="shared" si="30"/>
        <v>14.704254925765706</v>
      </c>
      <c r="AE54" s="77">
        <f t="shared" si="31"/>
        <v>13.36692969701782</v>
      </c>
      <c r="AF54" s="80">
        <f t="shared" si="32"/>
        <v>402.57693563501522</v>
      </c>
      <c r="AG54" s="72">
        <f t="shared" si="33"/>
        <v>607.32906937761913</v>
      </c>
      <c r="AH54" s="72">
        <f t="shared" si="34"/>
        <v>11.145342202528617</v>
      </c>
      <c r="AI54" s="73">
        <f t="shared" si="35"/>
        <v>17.214208403244417</v>
      </c>
      <c r="AJ54" s="73">
        <f t="shared" si="36"/>
        <v>11.129427509282078</v>
      </c>
      <c r="AK54" s="79">
        <f t="shared" si="37"/>
        <v>353.76049841245322</v>
      </c>
      <c r="AL54" s="76">
        <f t="shared" si="38"/>
        <v>608.73699876587841</v>
      </c>
      <c r="AM54" s="76">
        <f t="shared" si="39"/>
        <v>12.168469225914977</v>
      </c>
      <c r="AN54" s="77">
        <f t="shared" si="40"/>
        <v>15.803385919439279</v>
      </c>
      <c r="AO54" s="80">
        <f t="shared" si="41"/>
        <v>447.4007668372663</v>
      </c>
      <c r="AP54" s="72">
        <f t="shared" si="42"/>
        <v>607.45779387841685</v>
      </c>
      <c r="AQ54" s="72">
        <f t="shared" si="43"/>
        <v>11.275568785064998</v>
      </c>
      <c r="AR54" s="73">
        <f t="shared" si="44"/>
        <v>17.019000261663145</v>
      </c>
      <c r="AS54" s="73">
        <f t="shared" si="45"/>
        <v>11.041728573682136</v>
      </c>
      <c r="AT54" s="79">
        <f t="shared" si="46"/>
        <v>350.89852240257187</v>
      </c>
      <c r="AU54" s="76">
        <f t="shared" si="47"/>
        <v>611.28994607162474</v>
      </c>
      <c r="AV54" s="76">
        <f t="shared" si="48"/>
        <v>13.035350927407585</v>
      </c>
      <c r="AW54" s="77">
        <f t="shared" si="49"/>
        <v>14.814292681916809</v>
      </c>
      <c r="AX54" s="80">
        <f t="shared" si="50"/>
        <v>431.36465523253059</v>
      </c>
      <c r="AY54" s="64">
        <f t="shared" si="51"/>
        <v>16.787586965837175</v>
      </c>
      <c r="AZ54" s="31">
        <f t="shared" si="52"/>
        <v>354.44481489329343</v>
      </c>
      <c r="BA54" s="31">
        <f t="shared" si="53"/>
        <v>452.29994853653579</v>
      </c>
      <c r="BB54" s="84">
        <f t="shared" si="54"/>
        <v>452.29994853653579</v>
      </c>
    </row>
    <row r="55" spans="1:54" x14ac:dyDescent="0.4">
      <c r="A55">
        <f t="shared" si="3"/>
        <v>210</v>
      </c>
      <c r="B55">
        <v>3.5</v>
      </c>
      <c r="C55" s="31">
        <f t="shared" si="55"/>
        <v>520.14494081701616</v>
      </c>
      <c r="D55" s="31">
        <f t="shared" si="4"/>
        <v>14.537991824747516</v>
      </c>
      <c r="E55" s="31">
        <f t="shared" si="5"/>
        <v>620.67494161859781</v>
      </c>
      <c r="F55" s="65">
        <f t="shared" si="6"/>
        <v>5.8616387945211565</v>
      </c>
      <c r="G55">
        <f t="shared" si="7"/>
        <v>1.4402210953665007E-5</v>
      </c>
      <c r="H55">
        <f t="shared" si="8"/>
        <v>2.5109488537026337E-5</v>
      </c>
      <c r="I55" s="32">
        <f t="shared" si="9"/>
        <v>4.1129875025416524E-5</v>
      </c>
      <c r="J55" s="68">
        <f t="shared" si="10"/>
        <v>0.29576285459575669</v>
      </c>
      <c r="K55" s="64">
        <f t="shared" si="11"/>
        <v>13.82826660775164</v>
      </c>
      <c r="L55" s="64">
        <f t="shared" si="12"/>
        <v>10.270353956858621</v>
      </c>
      <c r="M55" s="79">
        <f t="shared" si="13"/>
        <v>317.38474577841373</v>
      </c>
      <c r="N55" s="80">
        <f t="shared" si="14"/>
        <v>203.91317367488668</v>
      </c>
      <c r="O55" s="72">
        <f t="shared" si="15"/>
        <v>606.83327731184033</v>
      </c>
      <c r="P55" s="72">
        <f t="shared" si="16"/>
        <v>10.644928664295701</v>
      </c>
      <c r="Q55" s="73">
        <f t="shared" si="17"/>
        <v>18.46437387682262</v>
      </c>
      <c r="R55" s="73">
        <f t="shared" si="18"/>
        <v>11.845960621205279</v>
      </c>
      <c r="S55" s="79">
        <f t="shared" si="19"/>
        <v>374.42578295677271</v>
      </c>
      <c r="T55" s="76">
        <f t="shared" si="20"/>
        <v>600.91229342540976</v>
      </c>
      <c r="U55" s="76">
        <f t="shared" si="21"/>
        <v>8.8681298883468305</v>
      </c>
      <c r="V55" s="77">
        <f t="shared" si="22"/>
        <v>21.947597943182963</v>
      </c>
      <c r="W55" s="80">
        <f t="shared" si="23"/>
        <v>530.68648632931627</v>
      </c>
      <c r="X55" s="72">
        <f t="shared" si="24"/>
        <v>607.88086743430949</v>
      </c>
      <c r="Y55" s="72">
        <f t="shared" si="25"/>
        <v>11.647041458394781</v>
      </c>
      <c r="Z55" s="73">
        <f t="shared" si="26"/>
        <v>16.904829913515744</v>
      </c>
      <c r="AA55" s="73">
        <f t="shared" si="27"/>
        <v>10.993173917142347</v>
      </c>
      <c r="AB55" s="79">
        <f t="shared" si="28"/>
        <v>346.87218394683163</v>
      </c>
      <c r="AC55" s="76">
        <f t="shared" si="29"/>
        <v>622.76538822336988</v>
      </c>
      <c r="AD55" s="76">
        <f t="shared" si="30"/>
        <v>14.76557653960651</v>
      </c>
      <c r="AE55" s="77">
        <f t="shared" si="31"/>
        <v>13.660984881810807</v>
      </c>
      <c r="AF55" s="80">
        <f t="shared" si="32"/>
        <v>403.99143473770482</v>
      </c>
      <c r="AG55" s="72">
        <f t="shared" si="33"/>
        <v>607.3373362807888</v>
      </c>
      <c r="AH55" s="72">
        <f t="shared" si="34"/>
        <v>11.153872340713587</v>
      </c>
      <c r="AI55" s="73">
        <f t="shared" si="35"/>
        <v>17.636494332600837</v>
      </c>
      <c r="AJ55" s="73">
        <f t="shared" si="36"/>
        <v>11.340356711899371</v>
      </c>
      <c r="AK55" s="79">
        <f t="shared" si="37"/>
        <v>358.14722099700657</v>
      </c>
      <c r="AL55" s="76">
        <f t="shared" si="38"/>
        <v>608.79212349632257</v>
      </c>
      <c r="AM55" s="76">
        <f t="shared" si="39"/>
        <v>12.19513757774827</v>
      </c>
      <c r="AN55" s="77">
        <f t="shared" si="40"/>
        <v>16.169264790600224</v>
      </c>
      <c r="AO55" s="80">
        <f t="shared" si="41"/>
        <v>449.6056201086858</v>
      </c>
      <c r="AP55" s="72">
        <f t="shared" si="42"/>
        <v>607.53848778368206</v>
      </c>
      <c r="AQ55" s="72">
        <f t="shared" si="43"/>
        <v>11.353623347558846</v>
      </c>
      <c r="AR55" s="73">
        <f t="shared" si="44"/>
        <v>17.331943541022774</v>
      </c>
      <c r="AS55" s="73">
        <f t="shared" si="45"/>
        <v>11.185259313760383</v>
      </c>
      <c r="AT55" s="79">
        <f t="shared" si="46"/>
        <v>353.13203051596997</v>
      </c>
      <c r="AU55" s="76">
        <f t="shared" si="47"/>
        <v>611.46656973778761</v>
      </c>
      <c r="AV55" s="76">
        <f t="shared" si="48"/>
        <v>13.079153582160433</v>
      </c>
      <c r="AW55" s="77">
        <f t="shared" si="49"/>
        <v>15.142620244553028</v>
      </c>
      <c r="AX55" s="80">
        <f t="shared" si="50"/>
        <v>433.19498175106418</v>
      </c>
      <c r="AY55" s="64">
        <f t="shared" si="51"/>
        <v>17.157263690513624</v>
      </c>
      <c r="AZ55" s="31">
        <f t="shared" si="52"/>
        <v>358.14430460414525</v>
      </c>
      <c r="BA55" s="31">
        <f t="shared" si="53"/>
        <v>454.36963073169278</v>
      </c>
      <c r="BB55" s="84">
        <f t="shared" si="54"/>
        <v>454.36963073169278</v>
      </c>
    </row>
    <row r="56" spans="1:54" x14ac:dyDescent="0.4">
      <c r="A56">
        <f t="shared" si="3"/>
        <v>216</v>
      </c>
      <c r="B56">
        <v>3.6</v>
      </c>
      <c r="C56" s="31">
        <f t="shared" si="55"/>
        <v>522.52507534144661</v>
      </c>
      <c r="D56" s="31">
        <f t="shared" si="4"/>
        <v>14.589159728691552</v>
      </c>
      <c r="E56" s="31">
        <f t="shared" si="5"/>
        <v>621.1282786341327</v>
      </c>
      <c r="F56" s="65">
        <f t="shared" si="6"/>
        <v>6.012356729421275</v>
      </c>
      <c r="G56">
        <f t="shared" si="7"/>
        <v>1.422054771971859E-5</v>
      </c>
      <c r="H56">
        <f t="shared" si="8"/>
        <v>2.4792768353920289E-5</v>
      </c>
      <c r="I56" s="32">
        <f t="shared" si="9"/>
        <v>4.0971514933863498E-5</v>
      </c>
      <c r="J56" s="68">
        <f t="shared" si="10"/>
        <v>0.29277457159534781</v>
      </c>
      <c r="K56" s="64">
        <f t="shared" si="11"/>
        <v>14.129215995916995</v>
      </c>
      <c r="L56" s="64">
        <f t="shared" si="12"/>
        <v>10.303951649010557</v>
      </c>
      <c r="M56" s="79">
        <f t="shared" si="13"/>
        <v>316.19314681399271</v>
      </c>
      <c r="N56" s="80">
        <f t="shared" si="14"/>
        <v>204.67671891435307</v>
      </c>
      <c r="O56" s="72">
        <f t="shared" si="15"/>
        <v>606.81095483099784</v>
      </c>
      <c r="P56" s="72">
        <f t="shared" si="16"/>
        <v>10.624771489945323</v>
      </c>
      <c r="Q56" s="73">
        <f t="shared" si="17"/>
        <v>18.953999093861636</v>
      </c>
      <c r="R56" s="73">
        <f t="shared" si="18"/>
        <v>12.208293263096614</v>
      </c>
      <c r="S56" s="79">
        <f t="shared" si="19"/>
        <v>383.4700795014877</v>
      </c>
      <c r="T56" s="76">
        <f t="shared" si="20"/>
        <v>600.99418181656745</v>
      </c>
      <c r="U56" s="76">
        <f t="shared" si="21"/>
        <v>8.8791220435130533</v>
      </c>
      <c r="V56" s="77">
        <f t="shared" si="22"/>
        <v>22.462975505440085</v>
      </c>
      <c r="W56" s="80">
        <f t="shared" si="23"/>
        <v>533.43816743173181</v>
      </c>
      <c r="X56" s="72">
        <f t="shared" si="24"/>
        <v>608.11195825132506</v>
      </c>
      <c r="Y56" s="72">
        <f t="shared" si="25"/>
        <v>11.812628361680837</v>
      </c>
      <c r="Z56" s="73">
        <f t="shared" si="26"/>
        <v>17.084569671573099</v>
      </c>
      <c r="AA56" s="73">
        <f t="shared" si="27"/>
        <v>11.070519388543609</v>
      </c>
      <c r="AB56" s="79">
        <f t="shared" si="28"/>
        <v>346.98795232539538</v>
      </c>
      <c r="AC56" s="76">
        <f t="shared" si="29"/>
        <v>623.34687602172141</v>
      </c>
      <c r="AD56" s="76">
        <f t="shared" si="30"/>
        <v>14.82539312307636</v>
      </c>
      <c r="AE56" s="77">
        <f t="shared" si="31"/>
        <v>13.953739478327732</v>
      </c>
      <c r="AF56" s="80">
        <f t="shared" si="32"/>
        <v>405.35564919768052</v>
      </c>
      <c r="AG56" s="72">
        <f t="shared" si="33"/>
        <v>607.33931258503526</v>
      </c>
      <c r="AH56" s="72">
        <f t="shared" si="34"/>
        <v>11.155908849295857</v>
      </c>
      <c r="AI56" s="73">
        <f t="shared" si="35"/>
        <v>18.067309227636198</v>
      </c>
      <c r="AJ56" s="73">
        <f t="shared" si="36"/>
        <v>11.587476196374691</v>
      </c>
      <c r="AK56" s="79">
        <f t="shared" si="37"/>
        <v>363.65319226214291</v>
      </c>
      <c r="AL56" s="76">
        <f t="shared" si="38"/>
        <v>608.84658649280493</v>
      </c>
      <c r="AM56" s="76">
        <f t="shared" si="39"/>
        <v>12.22090034128972</v>
      </c>
      <c r="AN56" s="77">
        <f t="shared" si="40"/>
        <v>16.533763237213538</v>
      </c>
      <c r="AO56" s="80">
        <f t="shared" si="41"/>
        <v>451.7505538543661</v>
      </c>
      <c r="AP56" s="72">
        <f t="shared" si="42"/>
        <v>607.6457188064503</v>
      </c>
      <c r="AQ56" s="72">
        <f t="shared" si="43"/>
        <v>11.452203163529651</v>
      </c>
      <c r="AR56" s="73">
        <f t="shared" si="44"/>
        <v>17.608746441651366</v>
      </c>
      <c r="AS56" s="73">
        <f t="shared" si="45"/>
        <v>11.325572164100503</v>
      </c>
      <c r="AT56" s="79">
        <f t="shared" si="46"/>
        <v>355.25455257239059</v>
      </c>
      <c r="AU56" s="76">
        <f t="shared" si="47"/>
        <v>611.64377102021308</v>
      </c>
      <c r="AV56" s="76">
        <f t="shared" si="48"/>
        <v>13.121870343416413</v>
      </c>
      <c r="AW56" s="77">
        <f t="shared" si="49"/>
        <v>15.469271305532537</v>
      </c>
      <c r="AX56" s="80">
        <f t="shared" si="50"/>
        <v>434.96777495993337</v>
      </c>
      <c r="AY56" s="64">
        <f t="shared" si="51"/>
        <v>17.516796745154522</v>
      </c>
      <c r="AZ56" s="31">
        <f t="shared" si="52"/>
        <v>362.34144416535412</v>
      </c>
      <c r="BA56" s="31">
        <f t="shared" si="53"/>
        <v>456.37803636092792</v>
      </c>
      <c r="BB56" s="84">
        <f t="shared" si="54"/>
        <v>456.37803636092792</v>
      </c>
    </row>
    <row r="57" spans="1:54" x14ac:dyDescent="0.4">
      <c r="A57">
        <f t="shared" si="3"/>
        <v>222</v>
      </c>
      <c r="B57">
        <v>3.7</v>
      </c>
      <c r="C57" s="31">
        <f t="shared" si="55"/>
        <v>524.8347418150671</v>
      </c>
      <c r="D57" s="31">
        <f t="shared" si="4"/>
        <v>14.638934034244148</v>
      </c>
      <c r="E57" s="31">
        <f t="shared" si="5"/>
        <v>621.57848878741902</v>
      </c>
      <c r="F57" s="65">
        <f t="shared" si="6"/>
        <v>6.1628197161671787</v>
      </c>
      <c r="G57">
        <f t="shared" si="7"/>
        <v>1.4045880288797512E-5</v>
      </c>
      <c r="H57">
        <f t="shared" si="8"/>
        <v>2.4488244981181567E-5</v>
      </c>
      <c r="I57" s="32">
        <f t="shared" si="9"/>
        <v>4.0819253247494139E-5</v>
      </c>
      <c r="J57" s="68">
        <f t="shared" si="10"/>
        <v>0.28989415906999805</v>
      </c>
      <c r="K57" s="64">
        <f t="shared" si="11"/>
        <v>14.428986267014812</v>
      </c>
      <c r="L57" s="64">
        <f t="shared" si="12"/>
        <v>10.343067954160411</v>
      </c>
      <c r="M57" s="79">
        <f t="shared" si="13"/>
        <v>315.21467094256451</v>
      </c>
      <c r="N57" s="80">
        <f t="shared" si="14"/>
        <v>205.41669055846086</v>
      </c>
      <c r="O57" s="72">
        <f t="shared" si="15"/>
        <v>606.79239643185394</v>
      </c>
      <c r="P57" s="72">
        <f t="shared" si="16"/>
        <v>10.608243302963192</v>
      </c>
      <c r="Q57" s="73">
        <f t="shared" si="17"/>
        <v>19.437748377556037</v>
      </c>
      <c r="R57" s="73">
        <f t="shared" si="18"/>
        <v>12.616958076904723</v>
      </c>
      <c r="S57" s="79">
        <f t="shared" si="19"/>
        <v>393.88328442418458</v>
      </c>
      <c r="T57" s="76">
        <f t="shared" si="20"/>
        <v>601.0727854013661</v>
      </c>
      <c r="U57" s="76">
        <f t="shared" si="21"/>
        <v>8.8897872889959793</v>
      </c>
      <c r="V57" s="77">
        <f t="shared" si="22"/>
        <v>22.976559232532416</v>
      </c>
      <c r="W57" s="80">
        <f t="shared" si="23"/>
        <v>536.11655907584304</v>
      </c>
      <c r="X57" s="72">
        <f t="shared" si="24"/>
        <v>608.4265609051954</v>
      </c>
      <c r="Y57" s="72">
        <f t="shared" si="25"/>
        <v>12.005547120631864</v>
      </c>
      <c r="Z57" s="73">
        <f t="shared" si="26"/>
        <v>17.22167962923097</v>
      </c>
      <c r="AA57" s="73">
        <f t="shared" si="27"/>
        <v>11.132903901861589</v>
      </c>
      <c r="AB57" s="79">
        <f t="shared" si="28"/>
        <v>346.61975911283878</v>
      </c>
      <c r="AC57" s="76">
        <f t="shared" si="29"/>
        <v>623.92751334748914</v>
      </c>
      <c r="AD57" s="76">
        <f t="shared" si="30"/>
        <v>14.883779417176385</v>
      </c>
      <c r="AE57" s="77">
        <f t="shared" si="31"/>
        <v>14.245254406996246</v>
      </c>
      <c r="AF57" s="80">
        <f t="shared" si="32"/>
        <v>406.67245518266515</v>
      </c>
      <c r="AG57" s="72">
        <f t="shared" si="33"/>
        <v>607.33303166253916</v>
      </c>
      <c r="AH57" s="72">
        <f t="shared" si="34"/>
        <v>11.149432917451431</v>
      </c>
      <c r="AI57" s="73">
        <f t="shared" si="35"/>
        <v>18.510724661619282</v>
      </c>
      <c r="AJ57" s="73">
        <f t="shared" si="36"/>
        <v>11.878150108341764</v>
      </c>
      <c r="AK57" s="79">
        <f t="shared" si="37"/>
        <v>370.48866711127448</v>
      </c>
      <c r="AL57" s="76">
        <f t="shared" si="38"/>
        <v>608.90039031224569</v>
      </c>
      <c r="AM57" s="76">
        <f t="shared" si="39"/>
        <v>12.245807350901897</v>
      </c>
      <c r="AN57" s="77">
        <f t="shared" si="40"/>
        <v>16.89694253709224</v>
      </c>
      <c r="AO57" s="80">
        <f t="shared" si="41"/>
        <v>453.83877789779973</v>
      </c>
      <c r="AP57" s="72">
        <f t="shared" si="42"/>
        <v>607.79046841823151</v>
      </c>
      <c r="AQ57" s="72">
        <f t="shared" si="43"/>
        <v>11.57553145856107</v>
      </c>
      <c r="AR57" s="73">
        <f t="shared" si="44"/>
        <v>17.842768592995299</v>
      </c>
      <c r="AS57" s="73">
        <f t="shared" si="45"/>
        <v>11.45450022573652</v>
      </c>
      <c r="AT57" s="79">
        <f t="shared" si="46"/>
        <v>357.00580741989978</v>
      </c>
      <c r="AU57" s="76">
        <f t="shared" si="47"/>
        <v>611.82147963538944</v>
      </c>
      <c r="AV57" s="76">
        <f t="shared" si="48"/>
        <v>13.1635567257826</v>
      </c>
      <c r="AW57" s="77">
        <f t="shared" si="49"/>
        <v>15.79431401868503</v>
      </c>
      <c r="AX57" s="80">
        <f t="shared" si="50"/>
        <v>436.68618632480036</v>
      </c>
      <c r="AY57" s="64">
        <f t="shared" si="51"/>
        <v>17.86574893208844</v>
      </c>
      <c r="AZ57" s="31">
        <f t="shared" si="52"/>
        <v>366.99937951704942</v>
      </c>
      <c r="BA57" s="31">
        <f t="shared" si="53"/>
        <v>458.32849462027707</v>
      </c>
      <c r="BB57" s="84">
        <f t="shared" si="54"/>
        <v>458.32849462027707</v>
      </c>
    </row>
    <row r="58" spans="1:54" x14ac:dyDescent="0.4">
      <c r="A58">
        <f t="shared" si="3"/>
        <v>228</v>
      </c>
      <c r="B58">
        <v>3.8</v>
      </c>
      <c r="C58" s="31">
        <f t="shared" si="55"/>
        <v>527.07776881331858</v>
      </c>
      <c r="D58" s="31">
        <f t="shared" si="4"/>
        <v>14.687386602771722</v>
      </c>
      <c r="E58" s="31">
        <f t="shared" si="5"/>
        <v>622.02553599588009</v>
      </c>
      <c r="F58" s="65">
        <f t="shared" si="6"/>
        <v>6.3130394168298727</v>
      </c>
      <c r="G58">
        <f t="shared" si="7"/>
        <v>1.3877762276571872E-5</v>
      </c>
      <c r="H58">
        <f t="shared" si="8"/>
        <v>2.4195140171480588E-5</v>
      </c>
      <c r="I58" s="32">
        <f t="shared" si="9"/>
        <v>4.0672700842643651E-5</v>
      </c>
      <c r="J58" s="68">
        <f t="shared" si="10"/>
        <v>0.28711497863901125</v>
      </c>
      <c r="K58" s="64">
        <f t="shared" si="11"/>
        <v>14.727628296627538</v>
      </c>
      <c r="L58" s="64">
        <f t="shared" si="12"/>
        <v>10.38849142501514</v>
      </c>
      <c r="M58" s="79">
        <f t="shared" si="13"/>
        <v>314.467465364296</v>
      </c>
      <c r="N58" s="80">
        <f t="shared" si="14"/>
        <v>206.13437245618763</v>
      </c>
      <c r="O58" s="72">
        <f t="shared" si="15"/>
        <v>606.77807932244616</v>
      </c>
      <c r="P58" s="72">
        <f t="shared" si="16"/>
        <v>10.595636121731008</v>
      </c>
      <c r="Q58" s="73">
        <f t="shared" si="17"/>
        <v>19.914617751591802</v>
      </c>
      <c r="R58" s="73">
        <f t="shared" si="18"/>
        <v>13.072616908787587</v>
      </c>
      <c r="S58" s="79">
        <f t="shared" si="19"/>
        <v>405.66178772695054</v>
      </c>
      <c r="T58" s="76">
        <f t="shared" si="20"/>
        <v>601.14831380795329</v>
      </c>
      <c r="U58" s="76">
        <f t="shared" si="21"/>
        <v>8.9001429880083123</v>
      </c>
      <c r="V58" s="77">
        <f t="shared" si="22"/>
        <v>23.488418507376114</v>
      </c>
      <c r="W58" s="80">
        <f t="shared" si="23"/>
        <v>538.72542551387141</v>
      </c>
      <c r="X58" s="72">
        <f t="shared" si="24"/>
        <v>608.85898612256779</v>
      </c>
      <c r="Y58" s="72">
        <f t="shared" si="25"/>
        <v>12.226687398923101</v>
      </c>
      <c r="Z58" s="73">
        <f t="shared" si="26"/>
        <v>17.317174713312141</v>
      </c>
      <c r="AA58" s="73">
        <f t="shared" si="27"/>
        <v>11.178132047356886</v>
      </c>
      <c r="AB58" s="79">
        <f t="shared" si="28"/>
        <v>345.68772955733749</v>
      </c>
      <c r="AC58" s="76">
        <f t="shared" si="29"/>
        <v>624.50715041372177</v>
      </c>
      <c r="AD58" s="76">
        <f t="shared" si="30"/>
        <v>14.940804620411358</v>
      </c>
      <c r="AE58" s="77">
        <f t="shared" si="31"/>
        <v>14.535586363457313</v>
      </c>
      <c r="AF58" s="80">
        <f t="shared" si="32"/>
        <v>407.9444984236128</v>
      </c>
      <c r="AG58" s="72">
        <f t="shared" si="33"/>
        <v>607.31718958014756</v>
      </c>
      <c r="AH58" s="72">
        <f t="shared" si="34"/>
        <v>11.133053575557932</v>
      </c>
      <c r="AI58" s="73">
        <f t="shared" si="35"/>
        <v>18.97013413403403</v>
      </c>
      <c r="AJ58" s="73">
        <f t="shared" si="36"/>
        <v>12.221091736589159</v>
      </c>
      <c r="AK58" s="79">
        <f t="shared" si="37"/>
        <v>378.90111145005841</v>
      </c>
      <c r="AL58" s="76">
        <f t="shared" si="38"/>
        <v>608.95353801361489</v>
      </c>
      <c r="AM58" s="76">
        <f t="shared" si="39"/>
        <v>12.26990456901372</v>
      </c>
      <c r="AN58" s="77">
        <f t="shared" si="40"/>
        <v>17.258859776110139</v>
      </c>
      <c r="AO58" s="80">
        <f t="shared" si="41"/>
        <v>455.87325085924346</v>
      </c>
      <c r="AP58" s="72">
        <f t="shared" si="42"/>
        <v>607.99084233525934</v>
      </c>
      <c r="AQ58" s="72">
        <f t="shared" si="43"/>
        <v>11.728748699730177</v>
      </c>
      <c r="AR58" s="73">
        <f t="shared" si="44"/>
        <v>18.026627467324651</v>
      </c>
      <c r="AS58" s="73">
        <f t="shared" si="45"/>
        <v>11.562693937233433</v>
      </c>
      <c r="AT58" s="79">
        <f t="shared" si="46"/>
        <v>358.09102886467718</v>
      </c>
      <c r="AU58" s="76">
        <f t="shared" si="47"/>
        <v>611.99963059580227</v>
      </c>
      <c r="AV58" s="76">
        <f t="shared" si="48"/>
        <v>13.204264036946288</v>
      </c>
      <c r="AW58" s="77">
        <f t="shared" si="49"/>
        <v>16.117812047140671</v>
      </c>
      <c r="AX58" s="80">
        <f t="shared" si="50"/>
        <v>438.35311944227095</v>
      </c>
      <c r="AY58" s="64">
        <f t="shared" si="51"/>
        <v>18.203653845043355</v>
      </c>
      <c r="AZ58" s="31">
        <f t="shared" si="52"/>
        <v>372.0854143997559</v>
      </c>
      <c r="BA58" s="31">
        <f t="shared" si="53"/>
        <v>460.22407355974963</v>
      </c>
      <c r="BB58" s="84">
        <f t="shared" si="54"/>
        <v>460.22407355974963</v>
      </c>
    </row>
    <row r="59" spans="1:54" x14ac:dyDescent="0.4">
      <c r="A59">
        <f t="shared" si="3"/>
        <v>234</v>
      </c>
      <c r="B59">
        <v>3.9</v>
      </c>
      <c r="C59" s="31">
        <f t="shared" si="55"/>
        <v>529.25768459371204</v>
      </c>
      <c r="D59" s="31">
        <f t="shared" si="4"/>
        <v>14.734583865767021</v>
      </c>
      <c r="E59" s="31">
        <f t="shared" si="5"/>
        <v>622.46939384470272</v>
      </c>
      <c r="F59" s="65">
        <f t="shared" si="6"/>
        <v>6.4630267177044169</v>
      </c>
      <c r="G59">
        <f t="shared" si="7"/>
        <v>1.3715786576098407E-5</v>
      </c>
      <c r="H59">
        <f t="shared" si="8"/>
        <v>2.3912744155521642E-5</v>
      </c>
      <c r="I59" s="32">
        <f t="shared" si="9"/>
        <v>4.0531502834664174E-5</v>
      </c>
      <c r="J59" s="68">
        <f t="shared" si="10"/>
        <v>0.28443096181025429</v>
      </c>
      <c r="K59" s="64">
        <f t="shared" si="11"/>
        <v>15.025189549063681</v>
      </c>
      <c r="L59" s="64">
        <f t="shared" si="12"/>
        <v>10.44099547557235</v>
      </c>
      <c r="M59" s="79">
        <f t="shared" si="13"/>
        <v>313.96893451449205</v>
      </c>
      <c r="N59" s="80">
        <f t="shared" si="14"/>
        <v>206.83094912643278</v>
      </c>
      <c r="O59" s="72">
        <f t="shared" si="15"/>
        <v>606.76845477541792</v>
      </c>
      <c r="P59" s="72">
        <f t="shared" si="16"/>
        <v>10.587231645542165</v>
      </c>
      <c r="Q59" s="73">
        <f t="shared" si="17"/>
        <v>20.383577589023254</v>
      </c>
      <c r="R59" s="73">
        <f t="shared" si="18"/>
        <v>13.575190412569675</v>
      </c>
      <c r="S59" s="79">
        <f t="shared" si="19"/>
        <v>418.77978521936723</v>
      </c>
      <c r="T59" s="76">
        <f t="shared" si="20"/>
        <v>601.22095854113445</v>
      </c>
      <c r="U59" s="76">
        <f t="shared" si="21"/>
        <v>8.9102051854068307</v>
      </c>
      <c r="V59" s="77">
        <f t="shared" si="22"/>
        <v>23.998618314293513</v>
      </c>
      <c r="W59" s="80">
        <f t="shared" si="23"/>
        <v>541.26824768310462</v>
      </c>
      <c r="X59" s="72">
        <f t="shared" si="24"/>
        <v>609.45598493940543</v>
      </c>
      <c r="Y59" s="72">
        <f t="shared" si="25"/>
        <v>12.476634386148035</v>
      </c>
      <c r="Z59" s="73">
        <f t="shared" si="26"/>
        <v>17.37339642656055</v>
      </c>
      <c r="AA59" s="73">
        <f t="shared" si="27"/>
        <v>11.205455474621562</v>
      </c>
      <c r="AB59" s="79">
        <f t="shared" si="28"/>
        <v>344.15171817849779</v>
      </c>
      <c r="AC59" s="76">
        <f t="shared" si="29"/>
        <v>625.08565309410722</v>
      </c>
      <c r="AD59" s="76">
        <f t="shared" si="30"/>
        <v>14.996532930887403</v>
      </c>
      <c r="AE59" s="77">
        <f t="shared" si="31"/>
        <v>14.824788209390755</v>
      </c>
      <c r="AF59" s="80">
        <f t="shared" si="32"/>
        <v>409.17421791033087</v>
      </c>
      <c r="AG59" s="72">
        <f t="shared" si="33"/>
        <v>607.29124190325615</v>
      </c>
      <c r="AH59" s="72">
        <f t="shared" si="34"/>
        <v>11.106102409915225</v>
      </c>
      <c r="AI59" s="73">
        <f t="shared" si="35"/>
        <v>19.448010315062028</v>
      </c>
      <c r="AJ59" s="73">
        <f t="shared" si="36"/>
        <v>12.626199141785449</v>
      </c>
      <c r="AK59" s="79">
        <f t="shared" si="37"/>
        <v>389.16913666053193</v>
      </c>
      <c r="AL59" s="76">
        <f t="shared" si="38"/>
        <v>609.00603315257069</v>
      </c>
      <c r="AM59" s="76">
        <f t="shared" si="39"/>
        <v>12.293234474627797</v>
      </c>
      <c r="AN59" s="77">
        <f t="shared" si="40"/>
        <v>17.619568233463685</v>
      </c>
      <c r="AO59" s="80">
        <f t="shared" si="41"/>
        <v>457.85670572011793</v>
      </c>
      <c r="AP59" s="72">
        <f t="shared" si="42"/>
        <v>608.27702464869424</v>
      </c>
      <c r="AQ59" s="72">
        <f t="shared" si="43"/>
        <v>11.917910231612387</v>
      </c>
      <c r="AR59" s="73">
        <f t="shared" si="44"/>
        <v>18.15269601770909</v>
      </c>
      <c r="AS59" s="73">
        <f t="shared" si="45"/>
        <v>11.640502161619342</v>
      </c>
      <c r="AT59" s="79">
        <f t="shared" si="46"/>
        <v>358.20618219953548</v>
      </c>
      <c r="AU59" s="76">
        <f t="shared" si="47"/>
        <v>612.17816380345482</v>
      </c>
      <c r="AV59" s="76">
        <f t="shared" si="48"/>
        <v>13.244039795467799</v>
      </c>
      <c r="AW59" s="77">
        <f t="shared" si="49"/>
        <v>16.439824968461654</v>
      </c>
      <c r="AX59" s="80">
        <f t="shared" si="50"/>
        <v>439.97125529665868</v>
      </c>
      <c r="AY59" s="64">
        <f t="shared" si="51"/>
        <v>18.530060009245567</v>
      </c>
      <c r="AZ59" s="31">
        <f t="shared" si="52"/>
        <v>377.57670556448306</v>
      </c>
      <c r="BA59" s="31">
        <f t="shared" si="53"/>
        <v>462.06760665255302</v>
      </c>
      <c r="BB59" s="84">
        <f t="shared" si="54"/>
        <v>462.06760665255302</v>
      </c>
    </row>
    <row r="60" spans="1:54" x14ac:dyDescent="0.4">
      <c r="A60">
        <f t="shared" si="3"/>
        <v>240</v>
      </c>
      <c r="B60">
        <v>4</v>
      </c>
      <c r="C60" s="31">
        <f t="shared" si="55"/>
        <v>531.37774765043594</v>
      </c>
      <c r="D60" s="31">
        <f t="shared" si="4"/>
        <v>14.780587361745447</v>
      </c>
      <c r="E60" s="31">
        <f t="shared" si="5"/>
        <v>622.91004432560976</v>
      </c>
      <c r="F60" s="65">
        <f t="shared" si="6"/>
        <v>6.6127917974045234</v>
      </c>
      <c r="G60">
        <f t="shared" si="7"/>
        <v>1.3559580998155263E-5</v>
      </c>
      <c r="H60">
        <f t="shared" si="8"/>
        <v>2.3640408041198527E-5</v>
      </c>
      <c r="I60" s="32">
        <f t="shared" si="9"/>
        <v>4.0395334777502617E-5</v>
      </c>
      <c r="J60" s="68">
        <f t="shared" si="10"/>
        <v>0.28183654788644996</v>
      </c>
      <c r="K60" s="64">
        <f t="shared" si="11"/>
        <v>15.321714384459669</v>
      </c>
      <c r="L60" s="64">
        <f t="shared" si="12"/>
        <v>10.501339527792982</v>
      </c>
      <c r="M60" s="79">
        <f t="shared" si="13"/>
        <v>313.73579867086005</v>
      </c>
      <c r="N60" s="80">
        <f t="shared" si="14"/>
        <v>207.5075156531226</v>
      </c>
      <c r="O60" s="72">
        <f t="shared" si="15"/>
        <v>606.76393361747637</v>
      </c>
      <c r="P60" s="72">
        <f t="shared" si="16"/>
        <v>10.583303238265442</v>
      </c>
      <c r="Q60" s="73">
        <f t="shared" si="17"/>
        <v>20.843576442838973</v>
      </c>
      <c r="R60" s="73">
        <f t="shared" si="18"/>
        <v>14.123805014114453</v>
      </c>
      <c r="S60" s="79">
        <f t="shared" si="19"/>
        <v>433.18824710409251</v>
      </c>
      <c r="T60" s="76">
        <f t="shared" si="20"/>
        <v>601.2908949440307</v>
      </c>
      <c r="U60" s="76">
        <f t="shared" si="21"/>
        <v>8.9199887371020097</v>
      </c>
      <c r="V60" s="77">
        <f t="shared" si="22"/>
        <v>24.507219621263353</v>
      </c>
      <c r="W60" s="80">
        <f t="shared" si="23"/>
        <v>543.74825104805268</v>
      </c>
      <c r="X60" s="72">
        <f t="shared" si="24"/>
        <v>610.27850746774834</v>
      </c>
      <c r="Y60" s="72">
        <f t="shared" si="25"/>
        <v>12.755611629768293</v>
      </c>
      <c r="Z60" s="73">
        <f t="shared" si="26"/>
        <v>17.394041774702359</v>
      </c>
      <c r="AA60" s="73">
        <f t="shared" si="27"/>
        <v>11.215619895124419</v>
      </c>
      <c r="AB60" s="79">
        <f t="shared" si="28"/>
        <v>342.01087607856311</v>
      </c>
      <c r="AC60" s="76">
        <f t="shared" si="29"/>
        <v>625.66290132034317</v>
      </c>
      <c r="AD60" s="76">
        <f t="shared" si="30"/>
        <v>15.051024023091419</v>
      </c>
      <c r="AE60" s="77">
        <f t="shared" si="31"/>
        <v>15.112909318416548</v>
      </c>
      <c r="AF60" s="80">
        <f t="shared" si="32"/>
        <v>410.36386662769974</v>
      </c>
      <c r="AG60" s="72">
        <f t="shared" si="33"/>
        <v>607.25534817126822</v>
      </c>
      <c r="AH60" s="72">
        <f t="shared" si="34"/>
        <v>11.068626923878984</v>
      </c>
      <c r="AI60" s="73">
        <f t="shared" si="35"/>
        <v>19.945793573273335</v>
      </c>
      <c r="AJ60" s="73">
        <f t="shared" si="36"/>
        <v>13.104314656794202</v>
      </c>
      <c r="AK60" s="79">
        <f t="shared" si="37"/>
        <v>401.59442423393989</v>
      </c>
      <c r="AL60" s="76">
        <f t="shared" si="38"/>
        <v>609.05787976345982</v>
      </c>
      <c r="AM60" s="76">
        <f t="shared" si="39"/>
        <v>12.315836404260741</v>
      </c>
      <c r="AN60" s="77">
        <f t="shared" si="40"/>
        <v>17.979117722827471</v>
      </c>
      <c r="AO60" s="80">
        <f t="shared" si="41"/>
        <v>459.79167221188032</v>
      </c>
      <c r="AP60" s="72">
        <f t="shared" si="42"/>
        <v>608.69950032773977</v>
      </c>
      <c r="AQ60" s="72">
        <f t="shared" si="43"/>
        <v>12.149971759626135</v>
      </c>
      <c r="AR60" s="73">
        <f t="shared" si="44"/>
        <v>18.213834997304389</v>
      </c>
      <c r="AS60" s="73">
        <f t="shared" si="45"/>
        <v>11.679319872312899</v>
      </c>
      <c r="AT60" s="79">
        <f t="shared" si="46"/>
        <v>357.07489558447094</v>
      </c>
      <c r="AU60" s="76">
        <f t="shared" si="47"/>
        <v>612.35702367222655</v>
      </c>
      <c r="AV60" s="76">
        <f t="shared" si="48"/>
        <v>13.282928097677114</v>
      </c>
      <c r="AW60" s="77">
        <f t="shared" si="49"/>
        <v>16.760408633867758</v>
      </c>
      <c r="AX60" s="80">
        <f t="shared" si="50"/>
        <v>441.54307437831056</v>
      </c>
      <c r="AY60" s="64">
        <f t="shared" si="51"/>
        <v>18.844612760561773</v>
      </c>
      <c r="AZ60" s="31">
        <f t="shared" si="52"/>
        <v>383.46711075026667</v>
      </c>
      <c r="BA60" s="31">
        <f t="shared" si="53"/>
        <v>463.86171606648583</v>
      </c>
      <c r="BB60" s="84">
        <f t="shared" si="54"/>
        <v>463.86171606648583</v>
      </c>
    </row>
    <row r="61" spans="1:54" x14ac:dyDescent="0.4">
      <c r="A61">
        <f t="shared" si="3"/>
        <v>245.99999999999997</v>
      </c>
      <c r="B61">
        <v>4.0999999999999996</v>
      </c>
      <c r="C61" s="31">
        <f t="shared" si="55"/>
        <v>533.44097347645868</v>
      </c>
      <c r="D61" s="31">
        <f t="shared" si="4"/>
        <v>14.825454207994158</v>
      </c>
      <c r="E61" s="31">
        <f t="shared" si="5"/>
        <v>623.34747674110565</v>
      </c>
      <c r="F61" s="65">
        <f t="shared" si="6"/>
        <v>6.7623441875647217</v>
      </c>
      <c r="G61">
        <f t="shared" si="7"/>
        <v>1.3408804490856989E-5</v>
      </c>
      <c r="H61">
        <f t="shared" si="8"/>
        <v>2.3377537222694407E-5</v>
      </c>
      <c r="I61" s="32">
        <f t="shared" si="9"/>
        <v>4.0263899368250559E-5</v>
      </c>
      <c r="J61" s="68">
        <f t="shared" si="10"/>
        <v>0.2793266300008288</v>
      </c>
      <c r="K61" s="64">
        <f t="shared" si="11"/>
        <v>15.617244331484265</v>
      </c>
      <c r="L61" s="64">
        <f t="shared" si="12"/>
        <v>10.570270040753009</v>
      </c>
      <c r="M61" s="79">
        <f t="shared" si="13"/>
        <v>313.78414638978865</v>
      </c>
      <c r="N61" s="80">
        <f t="shared" si="14"/>
        <v>208.16508638200648</v>
      </c>
      <c r="O61" s="72">
        <f t="shared" si="15"/>
        <v>606.76487228793189</v>
      </c>
      <c r="P61" s="72">
        <f t="shared" si="16"/>
        <v>10.584117811434091</v>
      </c>
      <c r="Q61" s="73">
        <f t="shared" si="17"/>
        <v>21.293545081668665</v>
      </c>
      <c r="R61" s="73">
        <f t="shared" si="18"/>
        <v>14.716750943757333</v>
      </c>
      <c r="S61" s="79">
        <f t="shared" si="19"/>
        <v>448.81424344029824</v>
      </c>
      <c r="T61" s="76">
        <f t="shared" si="20"/>
        <v>601.35828390630149</v>
      </c>
      <c r="U61" s="76">
        <f t="shared" si="21"/>
        <v>8.9295074239817005</v>
      </c>
      <c r="V61" s="77">
        <f t="shared" si="22"/>
        <v>25.014279720346018</v>
      </c>
      <c r="W61" s="80">
        <f t="shared" si="23"/>
        <v>546.16843009241506</v>
      </c>
      <c r="X61" s="72">
        <f t="shared" si="24"/>
        <v>611.40253600036863</v>
      </c>
      <c r="Y61" s="72">
        <f t="shared" si="25"/>
        <v>13.063419191870466</v>
      </c>
      <c r="Z61" s="73">
        <f t="shared" si="26"/>
        <v>17.384114725462588</v>
      </c>
      <c r="AA61" s="73">
        <f t="shared" si="27"/>
        <v>11.210723650565061</v>
      </c>
      <c r="AB61" s="79">
        <f t="shared" si="28"/>
        <v>339.29818171029473</v>
      </c>
      <c r="AC61" s="76">
        <f t="shared" si="29"/>
        <v>626.23878766139683</v>
      </c>
      <c r="AD61" s="76">
        <f t="shared" si="30"/>
        <v>15.104333468639187</v>
      </c>
      <c r="AE61" s="77">
        <f t="shared" si="31"/>
        <v>15.399995883204701</v>
      </c>
      <c r="AF61" s="80">
        <f t="shared" si="32"/>
        <v>411.51552976498334</v>
      </c>
      <c r="AG61" s="72">
        <f t="shared" si="33"/>
        <v>607.21017656856077</v>
      </c>
      <c r="AH61" s="72">
        <f t="shared" si="34"/>
        <v>11.021288612848512</v>
      </c>
      <c r="AI61" s="73">
        <f t="shared" si="35"/>
        <v>20.46392205578773</v>
      </c>
      <c r="AJ61" s="73">
        <f t="shared" si="36"/>
        <v>13.66695237971485</v>
      </c>
      <c r="AK61" s="79">
        <f t="shared" si="37"/>
        <v>416.49305175099408</v>
      </c>
      <c r="AL61" s="76">
        <f t="shared" si="38"/>
        <v>609.10908233298574</v>
      </c>
      <c r="AM61" s="76">
        <f t="shared" si="39"/>
        <v>12.337746852154993</v>
      </c>
      <c r="AN61" s="77">
        <f t="shared" si="40"/>
        <v>18.337554895407813</v>
      </c>
      <c r="AO61" s="80">
        <f t="shared" si="41"/>
        <v>461.68049649191829</v>
      </c>
      <c r="AP61" s="72">
        <f t="shared" si="42"/>
        <v>609.34220682150431</v>
      </c>
      <c r="AQ61" s="72">
        <f t="shared" si="43"/>
        <v>12.432786144351553</v>
      </c>
      <c r="AR61" s="73">
        <f t="shared" si="44"/>
        <v>18.204342778073933</v>
      </c>
      <c r="AS61" s="73">
        <f t="shared" si="45"/>
        <v>11.673246311896285</v>
      </c>
      <c r="AT61" s="79">
        <f t="shared" si="46"/>
        <v>354.49124138068248</v>
      </c>
      <c r="AU61" s="76">
        <f t="shared" si="47"/>
        <v>612.53615877826019</v>
      </c>
      <c r="AV61" s="76">
        <f t="shared" si="48"/>
        <v>13.320969940970109</v>
      </c>
      <c r="AW61" s="77">
        <f t="shared" si="49"/>
        <v>17.079615487766688</v>
      </c>
      <c r="AX61" s="80">
        <f t="shared" si="50"/>
        <v>443.07087612072388</v>
      </c>
      <c r="AY61" s="64">
        <f t="shared" si="51"/>
        <v>19.147171328464768</v>
      </c>
      <c r="AZ61" s="31">
        <f t="shared" si="52"/>
        <v>389.77417957056741</v>
      </c>
      <c r="BA61" s="31">
        <f t="shared" si="53"/>
        <v>465.60883311751013</v>
      </c>
      <c r="BB61" s="84">
        <f t="shared" si="54"/>
        <v>465.60883311751013</v>
      </c>
    </row>
    <row r="62" spans="1:54" x14ac:dyDescent="0.4">
      <c r="A62">
        <f t="shared" si="3"/>
        <v>252</v>
      </c>
      <c r="B62">
        <v>4.2</v>
      </c>
      <c r="C62" s="31">
        <f t="shared" si="55"/>
        <v>535.45015808513665</v>
      </c>
      <c r="D62" s="31">
        <f t="shared" si="4"/>
        <v>14.8692375164821</v>
      </c>
      <c r="E62" s="31">
        <f t="shared" si="5"/>
        <v>623.78168675074119</v>
      </c>
      <c r="F62" s="65">
        <f t="shared" si="6"/>
        <v>6.9116928271016755</v>
      </c>
      <c r="G62">
        <f t="shared" si="7"/>
        <v>1.3263143849521297E-5</v>
      </c>
      <c r="H62">
        <f t="shared" si="8"/>
        <v>2.3123585644309583E-5</v>
      </c>
      <c r="I62" s="32">
        <f t="shared" si="9"/>
        <v>4.0136923579058145E-5</v>
      </c>
      <c r="J62" s="68">
        <f t="shared" si="10"/>
        <v>0.27689650804800464</v>
      </c>
      <c r="K62" s="64">
        <f t="shared" si="11"/>
        <v>15.911818330221903</v>
      </c>
      <c r="L62" s="64">
        <f t="shared" si="12"/>
        <v>10.648521437087901</v>
      </c>
      <c r="M62" s="79">
        <f t="shared" si="13"/>
        <v>314.12948156428644</v>
      </c>
      <c r="N62" s="80">
        <f t="shared" si="14"/>
        <v>208.80460258901516</v>
      </c>
      <c r="O62" s="72">
        <f t="shared" si="15"/>
        <v>606.77156068239378</v>
      </c>
      <c r="P62" s="72">
        <f t="shared" si="16"/>
        <v>10.589937618265184</v>
      </c>
      <c r="Q62" s="73">
        <f t="shared" si="17"/>
        <v>21.732400778737752</v>
      </c>
      <c r="R62" s="73">
        <f t="shared" si="18"/>
        <v>15.351453318274082</v>
      </c>
      <c r="S62" s="79">
        <f t="shared" si="19"/>
        <v>465.56067317727275</v>
      </c>
      <c r="T62" s="76">
        <f t="shared" si="20"/>
        <v>601.42327335677828</v>
      </c>
      <c r="U62" s="76">
        <f t="shared" si="21"/>
        <v>8.9387740525225219</v>
      </c>
      <c r="V62" s="77">
        <f t="shared" si="22"/>
        <v>25.519852531762147</v>
      </c>
      <c r="W62" s="80">
        <f t="shared" si="23"/>
        <v>548.53156993465916</v>
      </c>
      <c r="X62" s="72">
        <f t="shared" si="24"/>
        <v>612.91851981772356</v>
      </c>
      <c r="Y62" s="72">
        <f t="shared" si="25"/>
        <v>13.399369303184704</v>
      </c>
      <c r="Z62" s="73">
        <f t="shared" si="26"/>
        <v>17.349792184720048</v>
      </c>
      <c r="AA62" s="73">
        <f t="shared" si="27"/>
        <v>11.193920622449006</v>
      </c>
      <c r="AB62" s="79">
        <f t="shared" si="28"/>
        <v>336.07134746375687</v>
      </c>
      <c r="AC62" s="76">
        <f t="shared" si="29"/>
        <v>626.81321606162624</v>
      </c>
      <c r="AD62" s="76">
        <f t="shared" si="30"/>
        <v>15.15651310876615</v>
      </c>
      <c r="AE62" s="77">
        <f t="shared" si="31"/>
        <v>15.686091188962841</v>
      </c>
      <c r="AF62" s="80">
        <f t="shared" si="32"/>
        <v>412.63114075870158</v>
      </c>
      <c r="AG62" s="72">
        <f t="shared" si="33"/>
        <v>607.15662984520463</v>
      </c>
      <c r="AH62" s="72">
        <f t="shared" si="34"/>
        <v>10.96519287865847</v>
      </c>
      <c r="AI62" s="73">
        <f t="shared" si="35"/>
        <v>21.001985599854855</v>
      </c>
      <c r="AJ62" s="73">
        <f t="shared" si="36"/>
        <v>14.326048277633213</v>
      </c>
      <c r="AK62" s="79">
        <f t="shared" si="37"/>
        <v>434.18786083013066</v>
      </c>
      <c r="AL62" s="76">
        <f t="shared" si="38"/>
        <v>609.15964576868737</v>
      </c>
      <c r="AM62" s="76">
        <f t="shared" si="39"/>
        <v>12.358999735477317</v>
      </c>
      <c r="AN62" s="77">
        <f t="shared" si="40"/>
        <v>18.694923509956752</v>
      </c>
      <c r="AO62" s="80">
        <f t="shared" si="41"/>
        <v>463.52535849217236</v>
      </c>
      <c r="AP62" s="72">
        <f t="shared" si="42"/>
        <v>610.34280011744772</v>
      </c>
      <c r="AQ62" s="72">
        <f t="shared" si="43"/>
        <v>12.775138696465028</v>
      </c>
      <c r="AR62" s="73">
        <f t="shared" si="44"/>
        <v>18.121080598408128</v>
      </c>
      <c r="AS62" s="73">
        <f t="shared" si="45"/>
        <v>11.620708259440693</v>
      </c>
      <c r="AT62" s="79">
        <f t="shared" si="46"/>
        <v>350.35698542466901</v>
      </c>
      <c r="AU62" s="76">
        <f t="shared" si="47"/>
        <v>612.71552153714129</v>
      </c>
      <c r="AV62" s="76">
        <f t="shared" si="48"/>
        <v>13.358203509604458</v>
      </c>
      <c r="AW62" s="77">
        <f t="shared" si="49"/>
        <v>17.397494852829201</v>
      </c>
      <c r="AX62" s="80">
        <f t="shared" si="50"/>
        <v>444.55679603769261</v>
      </c>
      <c r="AY62" s="64">
        <f t="shared" si="51"/>
        <v>19.437952655653962</v>
      </c>
      <c r="AZ62" s="31">
        <f t="shared" si="52"/>
        <v>396.54421672395733</v>
      </c>
      <c r="BA62" s="31">
        <f t="shared" si="53"/>
        <v>467.3112163058064</v>
      </c>
      <c r="BB62" s="84">
        <f t="shared" si="54"/>
        <v>467.3112163058064</v>
      </c>
    </row>
    <row r="63" spans="1:54" x14ac:dyDescent="0.4">
      <c r="A63">
        <f t="shared" si="3"/>
        <v>258</v>
      </c>
      <c r="B63">
        <v>4.3</v>
      </c>
      <c r="C63" s="31">
        <f t="shared" si="55"/>
        <v>537.40789875167729</v>
      </c>
      <c r="D63" s="31">
        <f t="shared" si="4"/>
        <v>14.911986761717234</v>
      </c>
      <c r="E63" s="31">
        <f t="shared" si="5"/>
        <v>624.21267553955909</v>
      </c>
      <c r="F63" s="65">
        <f t="shared" si="6"/>
        <v>7.0608461108451985</v>
      </c>
      <c r="G63">
        <f t="shared" si="7"/>
        <v>1.3122310843206985E-5</v>
      </c>
      <c r="H63">
        <f t="shared" si="8"/>
        <v>2.2878050790733209E-5</v>
      </c>
      <c r="I63" s="32">
        <f t="shared" si="9"/>
        <v>4.0014156152269961E-5</v>
      </c>
      <c r="J63" s="68">
        <f t="shared" si="10"/>
        <v>0.2745418474878486</v>
      </c>
      <c r="K63" s="64">
        <f t="shared" si="11"/>
        <v>16.205472949110327</v>
      </c>
      <c r="L63" s="64">
        <f t="shared" si="12"/>
        <v>10.736816939356348</v>
      </c>
      <c r="M63" s="79">
        <f t="shared" si="13"/>
        <v>314.78676577750196</v>
      </c>
      <c r="N63" s="80">
        <f t="shared" si="14"/>
        <v>209.42693926260449</v>
      </c>
      <c r="O63" s="72">
        <f t="shared" si="15"/>
        <v>606.78421310312058</v>
      </c>
      <c r="P63" s="72">
        <f t="shared" si="16"/>
        <v>10.601021968512061</v>
      </c>
      <c r="Q63" s="73">
        <f t="shared" si="17"/>
        <v>22.159051910622381</v>
      </c>
      <c r="R63" s="73">
        <f t="shared" si="18"/>
        <v>16.024458170122585</v>
      </c>
      <c r="S63" s="79">
        <f t="shared" si="19"/>
        <v>483.30643885960166</v>
      </c>
      <c r="T63" s="76">
        <f t="shared" si="20"/>
        <v>601.4859995719703</v>
      </c>
      <c r="U63" s="76">
        <f t="shared" si="21"/>
        <v>8.9478005439144859</v>
      </c>
      <c r="V63" s="77">
        <f t="shared" si="22"/>
        <v>26.023988876271872</v>
      </c>
      <c r="W63" s="80">
        <f t="shared" si="23"/>
        <v>550.84026546445273</v>
      </c>
      <c r="X63" s="72">
        <f t="shared" si="24"/>
        <v>614.92897048418376</v>
      </c>
      <c r="Y63" s="72">
        <f t="shared" si="25"/>
        <v>13.762222504644567</v>
      </c>
      <c r="Z63" s="73">
        <f t="shared" si="26"/>
        <v>17.298204025135064</v>
      </c>
      <c r="AA63" s="73">
        <f t="shared" si="27"/>
        <v>11.169029344400368</v>
      </c>
      <c r="AB63" s="79">
        <f t="shared" si="28"/>
        <v>332.40226802299958</v>
      </c>
      <c r="AC63" s="76">
        <f t="shared" si="29"/>
        <v>627.38610071794187</v>
      </c>
      <c r="AD63" s="76">
        <f t="shared" si="30"/>
        <v>15.207611385098753</v>
      </c>
      <c r="AE63" s="77">
        <f t="shared" si="31"/>
        <v>15.971235857676607</v>
      </c>
      <c r="AF63" s="80">
        <f t="shared" si="32"/>
        <v>413.7124954709156</v>
      </c>
      <c r="AG63" s="72">
        <f t="shared" si="33"/>
        <v>607.09557463810404</v>
      </c>
      <c r="AH63" s="72">
        <f t="shared" si="34"/>
        <v>10.901692471198398</v>
      </c>
      <c r="AI63" s="73">
        <f t="shared" si="35"/>
        <v>21.558958508983327</v>
      </c>
      <c r="AJ63" s="73">
        <f t="shared" si="36"/>
        <v>15.093779838548919</v>
      </c>
      <c r="AK63" s="79">
        <f t="shared" si="37"/>
        <v>455.00319287122869</v>
      </c>
      <c r="AL63" s="76">
        <f t="shared" si="38"/>
        <v>609.20957536451374</v>
      </c>
      <c r="AM63" s="76">
        <f t="shared" si="39"/>
        <v>12.379626629302642</v>
      </c>
      <c r="AN63" s="77">
        <f t="shared" si="40"/>
        <v>19.051264674033416</v>
      </c>
      <c r="AO63" s="80">
        <f t="shared" si="41"/>
        <v>465.32828726360162</v>
      </c>
      <c r="AP63" s="72">
        <f t="shared" si="42"/>
        <v>611.92283139309302</v>
      </c>
      <c r="AQ63" s="72">
        <f t="shared" si="43"/>
        <v>13.186843895853208</v>
      </c>
      <c r="AR63" s="73">
        <f t="shared" si="44"/>
        <v>17.964719006627245</v>
      </c>
      <c r="AS63" s="73">
        <f t="shared" si="45"/>
        <v>11.525570887717649</v>
      </c>
      <c r="AT63" s="79">
        <f t="shared" si="46"/>
        <v>344.69841715838396</v>
      </c>
      <c r="AU63" s="76">
        <f t="shared" si="47"/>
        <v>612.89506790638154</v>
      </c>
      <c r="AV63" s="76">
        <f t="shared" si="48"/>
        <v>13.394664428118551</v>
      </c>
      <c r="AW63" s="77">
        <f t="shared" si="49"/>
        <v>17.714093185050103</v>
      </c>
      <c r="AX63" s="80">
        <f t="shared" si="50"/>
        <v>446.00282087987358</v>
      </c>
      <c r="AY63" s="64">
        <f t="shared" si="51"/>
        <v>19.717689505550005</v>
      </c>
      <c r="AZ63" s="31">
        <f t="shared" si="52"/>
        <v>403.85257922805351</v>
      </c>
      <c r="BA63" s="31">
        <f t="shared" si="53"/>
        <v>468.97096726971085</v>
      </c>
      <c r="BB63" s="84">
        <f t="shared" si="54"/>
        <v>468.97096726971085</v>
      </c>
    </row>
    <row r="64" spans="1:54" x14ac:dyDescent="0.4">
      <c r="A64">
        <f t="shared" si="3"/>
        <v>264</v>
      </c>
      <c r="B64">
        <v>4.4000000000000004</v>
      </c>
      <c r="C64" s="31">
        <f t="shared" si="55"/>
        <v>539.31661236016748</v>
      </c>
      <c r="D64" s="31">
        <f t="shared" si="4"/>
        <v>14.953748107094494</v>
      </c>
      <c r="E64" s="31">
        <f t="shared" si="5"/>
        <v>624.64044909189897</v>
      </c>
      <c r="F64" s="65">
        <f t="shared" si="6"/>
        <v>7.2098119332319728</v>
      </c>
      <c r="G64">
        <f t="shared" si="7"/>
        <v>1.2986039696817852E-5</v>
      </c>
      <c r="H64">
        <f t="shared" si="8"/>
        <v>2.264046929722546E-5</v>
      </c>
      <c r="I64" s="32">
        <f t="shared" si="9"/>
        <v>3.9895365405516083E-5</v>
      </c>
      <c r="J64" s="68">
        <f t="shared" si="10"/>
        <v>0.27225864317164028</v>
      </c>
      <c r="K64" s="64">
        <f t="shared" si="11"/>
        <v>16.498242579227639</v>
      </c>
      <c r="L64" s="64">
        <f t="shared" si="12"/>
        <v>10.835869327129203</v>
      </c>
      <c r="M64" s="79">
        <f t="shared" si="13"/>
        <v>315.77045652715867</v>
      </c>
      <c r="N64" s="80">
        <f t="shared" si="14"/>
        <v>210.03291112001784</v>
      </c>
      <c r="O64" s="72">
        <f t="shared" si="15"/>
        <v>606.8029637348485</v>
      </c>
      <c r="P64" s="72">
        <f t="shared" si="16"/>
        <v>10.617628872708845</v>
      </c>
      <c r="Q64" s="73">
        <f t="shared" si="17"/>
        <v>22.572402930075171</v>
      </c>
      <c r="R64" s="73">
        <f t="shared" si="18"/>
        <v>16.731435190650167</v>
      </c>
      <c r="S64" s="79">
        <f t="shared" si="19"/>
        <v>501.90710314875378</v>
      </c>
      <c r="T64" s="76">
        <f t="shared" si="20"/>
        <v>601.54658832671498</v>
      </c>
      <c r="U64" s="76">
        <f t="shared" si="21"/>
        <v>8.9565980132383274</v>
      </c>
      <c r="V64" s="77">
        <f t="shared" si="22"/>
        <v>26.526736719814298</v>
      </c>
      <c r="W64" s="80">
        <f t="shared" si="23"/>
        <v>553.09693833447113</v>
      </c>
      <c r="X64" s="72">
        <f t="shared" si="24"/>
        <v>617.54388202153336</v>
      </c>
      <c r="Y64" s="72">
        <f t="shared" si="25"/>
        <v>14.150128043061908</v>
      </c>
      <c r="Z64" s="73">
        <f t="shared" si="26"/>
        <v>17.237135497779025</v>
      </c>
      <c r="AA64" s="73">
        <f t="shared" si="27"/>
        <v>11.140124042817469</v>
      </c>
      <c r="AB64" s="79">
        <f t="shared" si="28"/>
        <v>328.3674065229165</v>
      </c>
      <c r="AC64" s="76">
        <f t="shared" si="29"/>
        <v>627.9573650789182</v>
      </c>
      <c r="AD64" s="76">
        <f t="shared" si="30"/>
        <v>15.257673634228123</v>
      </c>
      <c r="AE64" s="77">
        <f t="shared" si="31"/>
        <v>16.255468066822459</v>
      </c>
      <c r="AF64" s="80">
        <f t="shared" si="32"/>
        <v>414.76126475680991</v>
      </c>
      <c r="AG64" s="72">
        <f t="shared" si="33"/>
        <v>607.02764304586412</v>
      </c>
      <c r="AH64" s="72">
        <f t="shared" si="34"/>
        <v>10.832209653120808</v>
      </c>
      <c r="AI64" s="73">
        <f t="shared" si="35"/>
        <v>22.133446916207788</v>
      </c>
      <c r="AJ64" s="73">
        <f t="shared" si="36"/>
        <v>15.982467101054446</v>
      </c>
      <c r="AK64" s="79">
        <f t="shared" si="37"/>
        <v>479.26221470745475</v>
      </c>
      <c r="AL64" s="76">
        <f t="shared" si="38"/>
        <v>609.25887676514196</v>
      </c>
      <c r="AM64" s="76">
        <f t="shared" si="39"/>
        <v>12.399656975429762</v>
      </c>
      <c r="AN64" s="77">
        <f t="shared" si="40"/>
        <v>19.406617060158322</v>
      </c>
      <c r="AO64" s="80">
        <f t="shared" si="41"/>
        <v>467.09117458839677</v>
      </c>
      <c r="AP64" s="72">
        <f t="shared" si="42"/>
        <v>614.43133381470329</v>
      </c>
      <c r="AQ64" s="72">
        <f t="shared" si="43"/>
        <v>13.678908377425705</v>
      </c>
      <c r="AR64" s="73">
        <f t="shared" si="44"/>
        <v>17.741059654580368</v>
      </c>
      <c r="AS64" s="73">
        <f t="shared" si="45"/>
        <v>11.397277859867199</v>
      </c>
      <c r="AT64" s="79">
        <f t="shared" si="46"/>
        <v>337.64911908403434</v>
      </c>
      <c r="AU64" s="76">
        <f t="shared" si="47"/>
        <v>613.07475711159805</v>
      </c>
      <c r="AV64" s="76">
        <f t="shared" si="48"/>
        <v>13.43038598669578</v>
      </c>
      <c r="AW64" s="77">
        <f t="shared" si="49"/>
        <v>18.029454302574294</v>
      </c>
      <c r="AX64" s="80">
        <f t="shared" si="50"/>
        <v>447.41080207951103</v>
      </c>
      <c r="AY64" s="64">
        <f t="shared" si="51"/>
        <v>19.987790143501464</v>
      </c>
      <c r="AZ64" s="31">
        <f t="shared" si="52"/>
        <v>411.79646086578987</v>
      </c>
      <c r="BA64" s="31">
        <f t="shared" si="53"/>
        <v>470.59004493979722</v>
      </c>
      <c r="BB64" s="84">
        <f t="shared" si="54"/>
        <v>470.59004493979722</v>
      </c>
    </row>
    <row r="65" spans="1:54" x14ac:dyDescent="0.4">
      <c r="A65">
        <f t="shared" si="3"/>
        <v>270</v>
      </c>
      <c r="B65">
        <v>4.5</v>
      </c>
      <c r="C65" s="31">
        <f t="shared" si="55"/>
        <v>541.17855168076676</v>
      </c>
      <c r="D65" s="31">
        <f t="shared" si="4"/>
        <v>14.994564695257205</v>
      </c>
      <c r="E65" s="31">
        <f t="shared" si="5"/>
        <v>625.06501755626368</v>
      </c>
      <c r="F65" s="65">
        <f t="shared" si="6"/>
        <v>7.3585977276568286</v>
      </c>
      <c r="G65">
        <f t="shared" si="7"/>
        <v>1.2854084877795651E-5</v>
      </c>
      <c r="H65">
        <f t="shared" si="8"/>
        <v>2.2410413090834445E-5</v>
      </c>
      <c r="I65" s="32">
        <f t="shared" si="9"/>
        <v>3.9780337302320578E-5</v>
      </c>
      <c r="J65" s="68">
        <f t="shared" si="10"/>
        <v>0.27004318747930944</v>
      </c>
      <c r="K65" s="64">
        <f t="shared" si="11"/>
        <v>16.790159608741888</v>
      </c>
      <c r="L65" s="64">
        <f t="shared" si="12"/>
        <v>10.946381624087756</v>
      </c>
      <c r="M65" s="79">
        <f t="shared" si="13"/>
        <v>317.09454181402225</v>
      </c>
      <c r="N65" s="80">
        <f t="shared" si="14"/>
        <v>210.6232779588797</v>
      </c>
      <c r="O65" s="72">
        <f t="shared" si="15"/>
        <v>606.82786815506324</v>
      </c>
      <c r="P65" s="72">
        <f t="shared" si="16"/>
        <v>10.64001662323404</v>
      </c>
      <c r="Q65" s="73">
        <f t="shared" si="17"/>
        <v>22.971359783668468</v>
      </c>
      <c r="R65" s="73">
        <f t="shared" si="18"/>
        <v>17.467198768481346</v>
      </c>
      <c r="S65" s="79">
        <f t="shared" si="19"/>
        <v>521.19605586943601</v>
      </c>
      <c r="T65" s="76">
        <f t="shared" si="20"/>
        <v>601.60515590901355</v>
      </c>
      <c r="U65" s="76">
        <f t="shared" si="21"/>
        <v>8.9651768399994065</v>
      </c>
      <c r="V65" s="77">
        <f t="shared" si="22"/>
        <v>27.028141393793486</v>
      </c>
      <c r="W65" s="80">
        <f t="shared" si="23"/>
        <v>555.30385209047847</v>
      </c>
      <c r="X65" s="72">
        <f t="shared" si="24"/>
        <v>620.87382530195691</v>
      </c>
      <c r="Y65" s="72">
        <f t="shared" si="25"/>
        <v>14.560572949561053</v>
      </c>
      <c r="Z65" s="73">
        <f t="shared" si="26"/>
        <v>17.17466916084264</v>
      </c>
      <c r="AA65" s="73">
        <f t="shared" si="27"/>
        <v>11.111178412740518</v>
      </c>
      <c r="AB65" s="79">
        <f t="shared" si="28"/>
        <v>324.04113544503906</v>
      </c>
      <c r="AC65" s="76">
        <f t="shared" si="29"/>
        <v>628.52694095107768</v>
      </c>
      <c r="AD65" s="76">
        <f t="shared" si="30"/>
        <v>15.306742350769568</v>
      </c>
      <c r="AE65" s="77">
        <f t="shared" si="31"/>
        <v>16.538823745726464</v>
      </c>
      <c r="AF65" s="80">
        <f t="shared" si="32"/>
        <v>415.77900563601219</v>
      </c>
      <c r="AG65" s="72">
        <f t="shared" si="33"/>
        <v>606.95314225584866</v>
      </c>
      <c r="AH65" s="72">
        <f t="shared" si="34"/>
        <v>10.758113713627997</v>
      </c>
      <c r="AI65" s="73">
        <f t="shared" si="35"/>
        <v>22.723882072136341</v>
      </c>
      <c r="AJ65" s="73">
        <f t="shared" si="36"/>
        <v>17.004506482911864</v>
      </c>
      <c r="AK65" s="79">
        <f t="shared" si="37"/>
        <v>507.28525998062406</v>
      </c>
      <c r="AL65" s="76">
        <f t="shared" si="38"/>
        <v>609.30755593020899</v>
      </c>
      <c r="AM65" s="76">
        <f t="shared" si="39"/>
        <v>12.419118268455556</v>
      </c>
      <c r="AN65" s="77">
        <f t="shared" si="40"/>
        <v>19.761017099972591</v>
      </c>
      <c r="AO65" s="80">
        <f t="shared" si="41"/>
        <v>468.81578708969778</v>
      </c>
      <c r="AP65" s="72">
        <f t="shared" si="42"/>
        <v>618.40598098049622</v>
      </c>
      <c r="AQ65" s="72">
        <f t="shared" si="43"/>
        <v>14.263730604938154</v>
      </c>
      <c r="AR65" s="73">
        <f t="shared" si="44"/>
        <v>17.462404601197449</v>
      </c>
      <c r="AS65" s="73">
        <f t="shared" si="45"/>
        <v>11.249783855745225</v>
      </c>
      <c r="AT65" s="79">
        <f t="shared" si="46"/>
        <v>329.3926260011512</v>
      </c>
      <c r="AU65" s="76">
        <f t="shared" si="47"/>
        <v>613.25455139473672</v>
      </c>
      <c r="AV65" s="76">
        <f t="shared" si="48"/>
        <v>13.465399342135601</v>
      </c>
      <c r="AW65" s="77">
        <f t="shared" si="49"/>
        <v>18.343619591516529</v>
      </c>
      <c r="AX65" s="80">
        <f t="shared" si="50"/>
        <v>448.78246771041279</v>
      </c>
      <c r="AY65" s="64">
        <f t="shared" si="51"/>
        <v>20.250489681106746</v>
      </c>
      <c r="AZ65" s="31">
        <f t="shared" si="52"/>
        <v>420.47876932406257</v>
      </c>
      <c r="BA65" s="31">
        <f t="shared" si="53"/>
        <v>472.17027813165032</v>
      </c>
      <c r="BB65" s="84">
        <f t="shared" si="54"/>
        <v>472.17027813165032</v>
      </c>
    </row>
    <row r="66" spans="1:54" x14ac:dyDescent="0.4">
      <c r="A66">
        <f t="shared" si="3"/>
        <v>276</v>
      </c>
      <c r="B66">
        <v>4.5999999999999996</v>
      </c>
      <c r="C66" s="31">
        <f t="shared" si="55"/>
        <v>542.99581985139787</v>
      </c>
      <c r="D66" s="31">
        <f t="shared" si="4"/>
        <v>15.034476907152955</v>
      </c>
      <c r="E66" s="31">
        <f t="shared" si="5"/>
        <v>625.48639468905571</v>
      </c>
      <c r="F66" s="65">
        <f t="shared" si="6"/>
        <v>7.5072105019937423</v>
      </c>
      <c r="G66">
        <f t="shared" si="7"/>
        <v>1.2726219144689972E-5</v>
      </c>
      <c r="H66">
        <f t="shared" si="8"/>
        <v>2.2187485988181606E-5</v>
      </c>
      <c r="I66" s="32">
        <f t="shared" si="9"/>
        <v>3.9668873750994158E-5</v>
      </c>
      <c r="J66" s="68">
        <f t="shared" si="10"/>
        <v>0.26789204217067308</v>
      </c>
      <c r="K66" s="64">
        <f t="shared" si="11"/>
        <v>17.081254579933184</v>
      </c>
      <c r="L66" s="64">
        <f t="shared" si="12"/>
        <v>11.06904772313796</v>
      </c>
      <c r="M66" s="79">
        <f t="shared" si="13"/>
        <v>318.77257151865086</v>
      </c>
      <c r="N66" s="80">
        <f t="shared" si="14"/>
        <v>211.19874943021176</v>
      </c>
      <c r="O66" s="72">
        <f t="shared" si="15"/>
        <v>606.85891247144764</v>
      </c>
      <c r="P66" s="72">
        <f t="shared" si="16"/>
        <v>10.668445318662421</v>
      </c>
      <c r="Q66" s="73">
        <f t="shared" si="17"/>
        <v>23.3548358497297</v>
      </c>
      <c r="R66" s="73">
        <f t="shared" si="18"/>
        <v>18.225748656323404</v>
      </c>
      <c r="S66" s="79">
        <f t="shared" si="19"/>
        <v>540.98621126371586</v>
      </c>
      <c r="T66" s="76">
        <f t="shared" si="20"/>
        <v>601.66181001760344</v>
      </c>
      <c r="U66" s="76">
        <f t="shared" si="21"/>
        <v>8.9735467311265964</v>
      </c>
      <c r="V66" s="77">
        <f t="shared" si="22"/>
        <v>27.528245793918121</v>
      </c>
      <c r="W66" s="80">
        <f t="shared" si="23"/>
        <v>557.46312567988446</v>
      </c>
      <c r="X66" s="72">
        <f t="shared" si="24"/>
        <v>625.02082430410564</v>
      </c>
      <c r="Y66" s="72">
        <f t="shared" si="25"/>
        <v>14.990344699317353</v>
      </c>
      <c r="Z66" s="73">
        <f t="shared" si="26"/>
        <v>17.118790936286903</v>
      </c>
      <c r="AA66" s="73">
        <f t="shared" si="27"/>
        <v>11.085811742255704</v>
      </c>
      <c r="AB66" s="79">
        <f t="shared" si="28"/>
        <v>319.49316044805528</v>
      </c>
      <c r="AC66" s="76">
        <f t="shared" si="29"/>
        <v>629.09476769955381</v>
      </c>
      <c r="AD66" s="76">
        <f t="shared" si="30"/>
        <v>15.354857422895677</v>
      </c>
      <c r="AE66" s="77">
        <f t="shared" si="31"/>
        <v>16.821336752287891</v>
      </c>
      <c r="AF66" s="80">
        <f t="shared" si="32"/>
        <v>416.76717124950733</v>
      </c>
      <c r="AG66" s="72">
        <f t="shared" si="33"/>
        <v>606.87207719064122</v>
      </c>
      <c r="AH66" s="72">
        <f t="shared" si="34"/>
        <v>10.680672686818475</v>
      </c>
      <c r="AI66" s="73">
        <f t="shared" si="35"/>
        <v>23.328605001899881</v>
      </c>
      <c r="AJ66" s="73">
        <f t="shared" si="36"/>
        <v>18.172221042918061</v>
      </c>
      <c r="AK66" s="79">
        <f t="shared" si="37"/>
        <v>539.38567561746879</v>
      </c>
      <c r="AL66" s="76">
        <f t="shared" si="38"/>
        <v>609.35561909927594</v>
      </c>
      <c r="AM66" s="76">
        <f t="shared" si="39"/>
        <v>12.438036222020903</v>
      </c>
      <c r="AN66" s="77">
        <f t="shared" si="40"/>
        <v>20.114499159068934</v>
      </c>
      <c r="AO66" s="80">
        <f t="shared" si="41"/>
        <v>470.50377703375295</v>
      </c>
      <c r="AP66" s="72">
        <f t="shared" si="42"/>
        <v>624.65606845763205</v>
      </c>
      <c r="AQ66" s="72">
        <f t="shared" si="43"/>
        <v>14.955260693650253</v>
      </c>
      <c r="AR66" s="73">
        <f t="shared" si="44"/>
        <v>17.148936643704008</v>
      </c>
      <c r="AS66" s="73">
        <f t="shared" si="45"/>
        <v>11.099435430044153</v>
      </c>
      <c r="AT66" s="79">
        <f t="shared" si="46"/>
        <v>320.07258634306311</v>
      </c>
      <c r="AU66" s="76">
        <f t="shared" si="47"/>
        <v>613.43441578270608</v>
      </c>
      <c r="AV66" s="76">
        <f t="shared" si="48"/>
        <v>13.499733697545363</v>
      </c>
      <c r="AW66" s="77">
        <f t="shared" si="49"/>
        <v>18.656628191543891</v>
      </c>
      <c r="AX66" s="80">
        <f t="shared" si="50"/>
        <v>450.11943315584307</v>
      </c>
      <c r="AY66" s="64">
        <f t="shared" si="51"/>
        <v>20.508984791054917</v>
      </c>
      <c r="AZ66" s="31">
        <f t="shared" si="52"/>
        <v>429.98440841807576</v>
      </c>
      <c r="BA66" s="31">
        <f t="shared" si="53"/>
        <v>473.71337677974691</v>
      </c>
      <c r="BB66" s="84">
        <f t="shared" si="54"/>
        <v>473.71337677974691</v>
      </c>
    </row>
    <row r="67" spans="1:54" x14ac:dyDescent="0.4">
      <c r="A67">
        <f t="shared" si="3"/>
        <v>282</v>
      </c>
      <c r="B67">
        <v>4.7</v>
      </c>
      <c r="C67" s="31">
        <f t="shared" si="55"/>
        <v>544.77038329670893</v>
      </c>
      <c r="D67" s="31">
        <f t="shared" si="4"/>
        <v>15.073522593766807</v>
      </c>
      <c r="E67" s="31">
        <f t="shared" si="5"/>
        <v>625.90459736677076</v>
      </c>
      <c r="F67" s="65">
        <f t="shared" si="6"/>
        <v>7.6556568707291381</v>
      </c>
      <c r="G67">
        <f t="shared" si="7"/>
        <v>1.2602231821669255E-5</v>
      </c>
      <c r="H67">
        <f t="shared" si="8"/>
        <v>2.1971320687163497E-5</v>
      </c>
      <c r="I67" s="32">
        <f t="shared" si="9"/>
        <v>3.9560791100485102E-5</v>
      </c>
      <c r="J67" s="68">
        <f t="shared" si="10"/>
        <v>0.26580201344730786</v>
      </c>
      <c r="K67" s="64">
        <f t="shared" si="11"/>
        <v>17.371556330860933</v>
      </c>
      <c r="L67" s="64">
        <f t="shared" si="12"/>
        <v>11.204552956469659</v>
      </c>
      <c r="M67" s="79">
        <f t="shared" si="13"/>
        <v>320.8176859327242</v>
      </c>
      <c r="N67" s="80">
        <f t="shared" si="14"/>
        <v>211.75998930623115</v>
      </c>
      <c r="O67" s="72">
        <f t="shared" si="15"/>
        <v>606.89603175734396</v>
      </c>
      <c r="P67" s="72">
        <f t="shared" si="16"/>
        <v>10.703178337060306</v>
      </c>
      <c r="Q67" s="73">
        <f t="shared" si="17"/>
        <v>23.721758474532624</v>
      </c>
      <c r="R67" s="73">
        <f t="shared" si="18"/>
        <v>19.000331280483223</v>
      </c>
      <c r="S67" s="79">
        <f t="shared" si="19"/>
        <v>561.07224443211328</v>
      </c>
      <c r="T67" s="76">
        <f t="shared" si="20"/>
        <v>601.7166505579637</v>
      </c>
      <c r="U67" s="76">
        <f t="shared" si="21"/>
        <v>8.9817167773821112</v>
      </c>
      <c r="V67" s="77">
        <f t="shared" si="22"/>
        <v>28.02709056009979</v>
      </c>
      <c r="W67" s="80">
        <f t="shared" si="23"/>
        <v>559.57674554349103</v>
      </c>
      <c r="X67" s="72">
        <f t="shared" si="24"/>
        <v>630.06743437264277</v>
      </c>
      <c r="Y67" s="72">
        <f t="shared" si="25"/>
        <v>15.435512551210751</v>
      </c>
      <c r="Z67" s="73">
        <f t="shared" si="26"/>
        <v>17.076989906640403</v>
      </c>
      <c r="AA67" s="73">
        <f t="shared" si="27"/>
        <v>11.067157033844794</v>
      </c>
      <c r="AB67" s="79">
        <f t="shared" si="28"/>
        <v>314.79001542779662</v>
      </c>
      <c r="AC67" s="76">
        <f t="shared" si="29"/>
        <v>629.66079153202497</v>
      </c>
      <c r="AD67" s="76">
        <f t="shared" si="30"/>
        <v>15.402056343751186</v>
      </c>
      <c r="AE67" s="77">
        <f t="shared" si="31"/>
        <v>17.103039032404833</v>
      </c>
      <c r="AF67" s="80">
        <f t="shared" si="32"/>
        <v>417.72711975695228</v>
      </c>
      <c r="AG67" s="72">
        <f t="shared" si="33"/>
        <v>606.78427540784617</v>
      </c>
      <c r="AH67" s="72">
        <f t="shared" si="34"/>
        <v>10.601076794206927</v>
      </c>
      <c r="AI67" s="73">
        <f t="shared" si="35"/>
        <v>23.945818191962328</v>
      </c>
      <c r="AJ67" s="73">
        <f t="shared" si="36"/>
        <v>19.497464559286684</v>
      </c>
      <c r="AK67" s="79">
        <f t="shared" si="37"/>
        <v>575.85843387783416</v>
      </c>
      <c r="AL67" s="76">
        <f t="shared" si="38"/>
        <v>609.40307275808141</v>
      </c>
      <c r="AM67" s="76">
        <f t="shared" si="39"/>
        <v>12.456434917714191</v>
      </c>
      <c r="AN67" s="77">
        <f t="shared" si="40"/>
        <v>20.467095694787847</v>
      </c>
      <c r="AO67" s="80">
        <f t="shared" si="41"/>
        <v>472.1566919905336</v>
      </c>
      <c r="AP67" s="72">
        <f t="shared" si="42"/>
        <v>634.36988236829461</v>
      </c>
      <c r="AQ67" s="72">
        <f t="shared" si="43"/>
        <v>15.768994702404528</v>
      </c>
      <c r="AR67" s="73">
        <f t="shared" si="44"/>
        <v>16.82999133773648</v>
      </c>
      <c r="AS67" s="73">
        <f t="shared" si="45"/>
        <v>10.962413949423183</v>
      </c>
      <c r="AT67" s="79">
        <f t="shared" si="46"/>
        <v>309.69596797563452</v>
      </c>
      <c r="AU67" s="76">
        <f t="shared" si="47"/>
        <v>613.61431787484162</v>
      </c>
      <c r="AV67" s="76">
        <f t="shared" si="48"/>
        <v>13.533416463411211</v>
      </c>
      <c r="AW67" s="77">
        <f t="shared" si="49"/>
        <v>18.968517163604101</v>
      </c>
      <c r="AX67" s="80">
        <f t="shared" si="50"/>
        <v>451.42321064841286</v>
      </c>
      <c r="AY67" s="64">
        <f t="shared" si="51"/>
        <v>20.767537545221053</v>
      </c>
      <c r="AZ67" s="31">
        <f t="shared" si="52"/>
        <v>440.35416542834469</v>
      </c>
      <c r="BA67" s="31">
        <f t="shared" si="53"/>
        <v>475.2209419848474</v>
      </c>
      <c r="BB67" s="84">
        <f t="shared" si="54"/>
        <v>475.2209419848474</v>
      </c>
    </row>
    <row r="68" spans="1:54" x14ac:dyDescent="0.4">
      <c r="A68">
        <f t="shared" si="3"/>
        <v>288</v>
      </c>
      <c r="B68">
        <v>4.8</v>
      </c>
      <c r="C68" s="31">
        <f t="shared" si="55"/>
        <v>546.50408328257447</v>
      </c>
      <c r="D68" s="31">
        <f t="shared" si="4"/>
        <v>15.111737283933586</v>
      </c>
      <c r="E68" s="31">
        <f t="shared" si="5"/>
        <v>626.31964515771915</v>
      </c>
      <c r="F68" s="65">
        <f t="shared" si="6"/>
        <v>7.8039430840910926</v>
      </c>
      <c r="G68">
        <f t="shared" si="7"/>
        <v>1.2481927268619024E-5</v>
      </c>
      <c r="H68">
        <f t="shared" si="8"/>
        <v>2.1761576099649441E-5</v>
      </c>
      <c r="I68" s="32">
        <f t="shared" si="9"/>
        <v>3.9455918806728076E-5</v>
      </c>
      <c r="J68" s="68">
        <f t="shared" si="10"/>
        <v>0.26377012979906034</v>
      </c>
      <c r="K68" s="64">
        <f t="shared" si="11"/>
        <v>17.661092123464115</v>
      </c>
      <c r="L68" s="64">
        <f t="shared" si="12"/>
        <v>11.353574616578275</v>
      </c>
      <c r="M68" s="79">
        <f t="shared" si="13"/>
        <v>323.24264176231844</v>
      </c>
      <c r="N68" s="80">
        <f t="shared" si="14"/>
        <v>212.30761930566879</v>
      </c>
      <c r="O68" s="72">
        <f t="shared" si="15"/>
        <v>606.93913952914124</v>
      </c>
      <c r="P68" s="72">
        <f t="shared" si="16"/>
        <v>10.744483763184972</v>
      </c>
      <c r="Q68" s="73">
        <f t="shared" si="17"/>
        <v>24.071076184503074</v>
      </c>
      <c r="R68" s="73">
        <f t="shared" si="18"/>
        <v>19.78352230949082</v>
      </c>
      <c r="S68" s="79">
        <f t="shared" si="19"/>
        <v>581.23336350840918</v>
      </c>
      <c r="T68" s="76">
        <f t="shared" si="20"/>
        <v>601.76977035006041</v>
      </c>
      <c r="U68" s="76">
        <f t="shared" si="21"/>
        <v>8.9896955039923654</v>
      </c>
      <c r="V68" s="77">
        <f t="shared" si="22"/>
        <v>28.524714239574973</v>
      </c>
      <c r="W68" s="80">
        <f t="shared" si="23"/>
        <v>561.64657646555793</v>
      </c>
      <c r="X68" s="72">
        <f t="shared" si="24"/>
        <v>636.06477678319902</v>
      </c>
      <c r="Y68" s="72">
        <f t="shared" si="25"/>
        <v>15.891432525631924</v>
      </c>
      <c r="Z68" s="73">
        <f t="shared" si="26"/>
        <v>17.055883262850099</v>
      </c>
      <c r="AA68" s="73">
        <f t="shared" si="27"/>
        <v>11.05784138353474</v>
      </c>
      <c r="AB68" s="79">
        <f t="shared" si="28"/>
        <v>309.99955652950115</v>
      </c>
      <c r="AC68" s="76">
        <f t="shared" si="29"/>
        <v>630.22496485625493</v>
      </c>
      <c r="AD68" s="76">
        <f t="shared" si="30"/>
        <v>15.448374401673176</v>
      </c>
      <c r="AE68" s="77">
        <f t="shared" si="31"/>
        <v>17.383960764117759</v>
      </c>
      <c r="AF68" s="80">
        <f t="shared" si="32"/>
        <v>418.66012230666234</v>
      </c>
      <c r="AG68" s="72">
        <f t="shared" si="33"/>
        <v>606.68960095627858</v>
      </c>
      <c r="AH68" s="72">
        <f t="shared" si="34"/>
        <v>10.520512565662759</v>
      </c>
      <c r="AI68" s="73">
        <f t="shared" si="35"/>
        <v>24.573418001983001</v>
      </c>
      <c r="AJ68" s="73">
        <f t="shared" si="36"/>
        <v>20.990819598293811</v>
      </c>
      <c r="AK68" s="79">
        <f t="shared" si="37"/>
        <v>616.95701719894271</v>
      </c>
      <c r="AL68" s="76">
        <f t="shared" si="38"/>
        <v>609.4499236064471</v>
      </c>
      <c r="AM68" s="76">
        <f t="shared" si="39"/>
        <v>12.474336938761516</v>
      </c>
      <c r="AN68" s="77">
        <f t="shared" si="40"/>
        <v>20.818837398958053</v>
      </c>
      <c r="AO68" s="80">
        <f t="shared" si="41"/>
        <v>473.77598349471697</v>
      </c>
      <c r="AP68" s="72">
        <f t="shared" si="42"/>
        <v>649.2436041460636</v>
      </c>
      <c r="AQ68" s="72">
        <f t="shared" si="43"/>
        <v>16.721640672889002</v>
      </c>
      <c r="AR68" s="73">
        <f t="shared" si="44"/>
        <v>16.544921462346391</v>
      </c>
      <c r="AS68" s="73">
        <f t="shared" si="45"/>
        <v>10.852732317622408</v>
      </c>
      <c r="AT68" s="79">
        <f t="shared" si="46"/>
        <v>298.07357352121801</v>
      </c>
      <c r="AU68" s="76">
        <f t="shared" si="47"/>
        <v>613.79422764769515</v>
      </c>
      <c r="AV68" s="76">
        <f t="shared" si="48"/>
        <v>13.566473402325649</v>
      </c>
      <c r="AW68" s="77">
        <f t="shared" si="49"/>
        <v>19.279321641857646</v>
      </c>
      <c r="AX68" s="80">
        <f t="shared" si="50"/>
        <v>452.69521782222017</v>
      </c>
      <c r="AY68" s="64">
        <f t="shared" si="51"/>
        <v>21.031516619523877</v>
      </c>
      <c r="AZ68" s="31">
        <f t="shared" si="52"/>
        <v>451.56587768951778</v>
      </c>
      <c r="BA68" s="31">
        <f t="shared" si="53"/>
        <v>476.69447502228934</v>
      </c>
      <c r="BB68" s="84">
        <f t="shared" si="54"/>
        <v>476.69447502228934</v>
      </c>
    </row>
    <row r="69" spans="1:54" x14ac:dyDescent="0.4">
      <c r="A69">
        <f t="shared" si="3"/>
        <v>294</v>
      </c>
      <c r="B69">
        <v>4.9000000000000004</v>
      </c>
      <c r="C69" s="31">
        <f t="shared" si="55"/>
        <v>548.19864627563265</v>
      </c>
      <c r="D69" s="31">
        <f t="shared" si="4"/>
        <v>15.149154371145199</v>
      </c>
      <c r="E69" s="31">
        <f t="shared" si="5"/>
        <v>626.73155994562171</v>
      </c>
      <c r="F69" s="65">
        <f t="shared" si="6"/>
        <v>7.9520750545079739</v>
      </c>
      <c r="G69">
        <f t="shared" si="7"/>
        <v>1.2365123521091263E-5</v>
      </c>
      <c r="H69">
        <f t="shared" si="8"/>
        <v>2.1557934980305632E-5</v>
      </c>
      <c r="I69" s="32">
        <f t="shared" si="9"/>
        <v>3.9354098247056171E-5</v>
      </c>
      <c r="J69" s="68">
        <f t="shared" si="10"/>
        <v>0.26179362227332048</v>
      </c>
      <c r="K69" s="64">
        <f t="shared" si="11"/>
        <v>17.949887759642525</v>
      </c>
      <c r="L69" s="64">
        <f t="shared" si="12"/>
        <v>11.516782433491041</v>
      </c>
      <c r="M69" s="79">
        <f t="shared" si="13"/>
        <v>326.0598358789743</v>
      </c>
      <c r="N69" s="80">
        <f t="shared" si="14"/>
        <v>212.84222253044183</v>
      </c>
      <c r="O69" s="72">
        <f t="shared" si="15"/>
        <v>606.98817007809726</v>
      </c>
      <c r="P69" s="72">
        <f t="shared" si="16"/>
        <v>10.792635773953872</v>
      </c>
      <c r="Q69" s="73">
        <f t="shared" si="17"/>
        <v>24.401766648900537</v>
      </c>
      <c r="R69" s="73">
        <f t="shared" si="18"/>
        <v>20.567330615043481</v>
      </c>
      <c r="S69" s="79">
        <f t="shared" si="19"/>
        <v>601.23659996684137</v>
      </c>
      <c r="T69" s="76">
        <f t="shared" si="20"/>
        <v>601.82125575917667</v>
      </c>
      <c r="U69" s="76">
        <f t="shared" si="21"/>
        <v>8.9974909161959573</v>
      </c>
      <c r="V69" s="77">
        <f t="shared" si="22"/>
        <v>29.021153435129282</v>
      </c>
      <c r="W69" s="80">
        <f t="shared" si="23"/>
        <v>563.67437133250439</v>
      </c>
      <c r="X69" s="72">
        <f t="shared" si="24"/>
        <v>643.02059583522259</v>
      </c>
      <c r="Y69" s="72">
        <f t="shared" si="25"/>
        <v>16.352780442038885</v>
      </c>
      <c r="Z69" s="73">
        <f t="shared" si="26"/>
        <v>17.060896226096386</v>
      </c>
      <c r="AA69" s="73">
        <f t="shared" si="27"/>
        <v>11.06004763425981</v>
      </c>
      <c r="AB69" s="79">
        <f t="shared" si="28"/>
        <v>305.19669178868162</v>
      </c>
      <c r="AC69" s="76">
        <f t="shared" si="29"/>
        <v>630.78724570282611</v>
      </c>
      <c r="AD69" s="76">
        <f t="shared" si="30"/>
        <v>15.493844851732648</v>
      </c>
      <c r="AE69" s="77">
        <f t="shared" si="31"/>
        <v>17.664130488215939</v>
      </c>
      <c r="AF69" s="80">
        <f t="shared" si="32"/>
        <v>419.56737019166707</v>
      </c>
      <c r="AG69" s="72">
        <f t="shared" si="33"/>
        <v>606.58824350580505</v>
      </c>
      <c r="AH69" s="72">
        <f t="shared" si="34"/>
        <v>10.440255744966915</v>
      </c>
      <c r="AI69" s="73">
        <f t="shared" si="35"/>
        <v>25.208756030228688</v>
      </c>
      <c r="AJ69" s="73">
        <f t="shared" si="36"/>
        <v>22.660294937065991</v>
      </c>
      <c r="AK69" s="79">
        <f t="shared" si="37"/>
        <v>662.85613032036429</v>
      </c>
      <c r="AL69" s="76">
        <f t="shared" si="38"/>
        <v>609.49617852805534</v>
      </c>
      <c r="AM69" s="76">
        <f t="shared" si="39"/>
        <v>12.491763490333147</v>
      </c>
      <c r="AN69" s="77">
        <f t="shared" si="40"/>
        <v>21.169753327294586</v>
      </c>
      <c r="AO69" s="80">
        <f t="shared" si="41"/>
        <v>475.36301482875666</v>
      </c>
      <c r="AP69" s="72">
        <f t="shared" si="42"/>
        <v>671.61751477522171</v>
      </c>
      <c r="AQ69" s="72">
        <f t="shared" si="43"/>
        <v>17.830283594182802</v>
      </c>
      <c r="AR69" s="73">
        <f t="shared" si="44"/>
        <v>16.343020528657146</v>
      </c>
      <c r="AS69" s="73">
        <f t="shared" si="45"/>
        <v>10.781933945526536</v>
      </c>
      <c r="AT69" s="79">
        <f t="shared" si="46"/>
        <v>284.85402556738012</v>
      </c>
      <c r="AU69" s="76">
        <f t="shared" si="47"/>
        <v>613.97411727573206</v>
      </c>
      <c r="AV69" s="76">
        <f t="shared" si="48"/>
        <v>13.598928759329741</v>
      </c>
      <c r="AW69" s="77">
        <f t="shared" si="49"/>
        <v>19.589074971596986</v>
      </c>
      <c r="AX69" s="80">
        <f t="shared" si="50"/>
        <v>453.93678539753864</v>
      </c>
      <c r="AY69" s="64">
        <f t="shared" si="51"/>
        <v>21.307318957014946</v>
      </c>
      <c r="AZ69" s="31">
        <f t="shared" si="52"/>
        <v>463.53586191081683</v>
      </c>
      <c r="BA69" s="31">
        <f t="shared" si="53"/>
        <v>478.13538543761672</v>
      </c>
      <c r="BB69" s="84">
        <f t="shared" si="54"/>
        <v>478.13538543761672</v>
      </c>
    </row>
    <row r="70" spans="1:54" x14ac:dyDescent="0.4">
      <c r="A70">
        <f t="shared" si="3"/>
        <v>300</v>
      </c>
      <c r="B70">
        <v>5</v>
      </c>
      <c r="C70" s="31">
        <f t="shared" si="55"/>
        <v>549.85569325325923</v>
      </c>
      <c r="D70" s="31">
        <f t="shared" si="4"/>
        <v>15.185805281860857</v>
      </c>
      <c r="E70" s="31">
        <f t="shared" si="5"/>
        <v>627.14036559847671</v>
      </c>
      <c r="F70" s="65">
        <f t="shared" si="6"/>
        <v>8.1000583806872779</v>
      </c>
      <c r="G70">
        <f t="shared" si="7"/>
        <v>1.2251651078205518E-5</v>
      </c>
      <c r="H70">
        <f t="shared" si="8"/>
        <v>2.1360101813365182E-5</v>
      </c>
      <c r="I70" s="32">
        <f t="shared" si="9"/>
        <v>3.9255181663585944E-5</v>
      </c>
      <c r="J70" s="68">
        <f t="shared" si="10"/>
        <v>0.25986990685856265</v>
      </c>
      <c r="K70" s="64">
        <f t="shared" si="11"/>
        <v>18.237967686662628</v>
      </c>
      <c r="L70" s="64">
        <f t="shared" si="12"/>
        <v>11.694839012779074</v>
      </c>
      <c r="M70" s="79">
        <f t="shared" si="13"/>
        <v>329.28132705909547</v>
      </c>
      <c r="N70" s="80">
        <f t="shared" si="14"/>
        <v>213.36434656003189</v>
      </c>
      <c r="O70" s="72">
        <f t="shared" si="15"/>
        <v>607.04313553369525</v>
      </c>
      <c r="P70" s="72">
        <f t="shared" si="16"/>
        <v>10.847915986038068</v>
      </c>
      <c r="Q70" s="73">
        <f t="shared" si="17"/>
        <v>24.7128454607207</v>
      </c>
      <c r="R70" s="73">
        <f t="shared" si="18"/>
        <v>21.343323186809982</v>
      </c>
      <c r="S70" s="79">
        <f t="shared" si="19"/>
        <v>620.84058370048672</v>
      </c>
      <c r="T70" s="76">
        <f t="shared" si="20"/>
        <v>601.87118725951166</v>
      </c>
      <c r="U70" s="76">
        <f t="shared" si="21"/>
        <v>9.0051105403089942</v>
      </c>
      <c r="V70" s="77">
        <f t="shared" si="22"/>
        <v>29.516442940057491</v>
      </c>
      <c r="W70" s="80">
        <f t="shared" si="23"/>
        <v>565.661779929712</v>
      </c>
      <c r="X70" s="72">
        <f t="shared" si="24"/>
        <v>650.88864356899921</v>
      </c>
      <c r="Y70" s="72">
        <f t="shared" si="25"/>
        <v>16.813616472077864</v>
      </c>
      <c r="Z70" s="73">
        <f t="shared" si="26"/>
        <v>17.096022136022974</v>
      </c>
      <c r="AA70" s="73">
        <f t="shared" si="27"/>
        <v>11.07561668704199</v>
      </c>
      <c r="AB70" s="79">
        <f t="shared" si="28"/>
        <v>300.46841988118189</v>
      </c>
      <c r="AC70" s="76">
        <f t="shared" si="29"/>
        <v>631.34759720570264</v>
      </c>
      <c r="AD70" s="76">
        <f t="shared" si="30"/>
        <v>15.538499070770172</v>
      </c>
      <c r="AE70" s="77">
        <f t="shared" si="31"/>
        <v>17.943575226821235</v>
      </c>
      <c r="AF70" s="80">
        <f t="shared" si="32"/>
        <v>420.44998128938971</v>
      </c>
      <c r="AG70" s="72">
        <f t="shared" si="33"/>
        <v>606.48105981825438</v>
      </c>
      <c r="AH70" s="72">
        <f t="shared" si="34"/>
        <v>10.361750122307221</v>
      </c>
      <c r="AI70" s="73">
        <f t="shared" si="35"/>
        <v>25.848398566729891</v>
      </c>
      <c r="AJ70" s="73">
        <f t="shared" si="36"/>
        <v>24.509548162859915</v>
      </c>
      <c r="AK70" s="79">
        <f t="shared" si="37"/>
        <v>713.6013662384554</v>
      </c>
      <c r="AL70" s="76">
        <f t="shared" si="38"/>
        <v>609.54184456221708</v>
      </c>
      <c r="AM70" s="76">
        <f t="shared" si="39"/>
        <v>12.508734508043787</v>
      </c>
      <c r="AN70" s="77">
        <f t="shared" si="40"/>
        <v>21.519871016942488</v>
      </c>
      <c r="AO70" s="80">
        <f t="shared" si="41"/>
        <v>476.91906803279983</v>
      </c>
      <c r="AP70" s="72">
        <f t="shared" si="42"/>
        <v>704.5866474747495</v>
      </c>
      <c r="AQ70" s="72">
        <f t="shared" si="43"/>
        <v>19.110906807312404</v>
      </c>
      <c r="AR70" s="73">
        <f t="shared" si="44"/>
        <v>16.281807955861701</v>
      </c>
      <c r="AS70" s="73">
        <f t="shared" si="45"/>
        <v>10.761550306975408</v>
      </c>
      <c r="AT70" s="79">
        <f t="shared" si="46"/>
        <v>269.69819627152401</v>
      </c>
      <c r="AU70" s="76">
        <f t="shared" si="47"/>
        <v>614.15396096661448</v>
      </c>
      <c r="AV70" s="76">
        <f t="shared" si="48"/>
        <v>13.630805379558767</v>
      </c>
      <c r="AW70" s="77">
        <f t="shared" si="49"/>
        <v>19.89780883470269</v>
      </c>
      <c r="AX70" s="80">
        <f t="shared" si="50"/>
        <v>455.14916410158554</v>
      </c>
      <c r="AY70" s="64">
        <f t="shared" si="51"/>
        <v>21.602096517232397</v>
      </c>
      <c r="AZ70" s="31">
        <f t="shared" si="52"/>
        <v>476.15214152291196</v>
      </c>
      <c r="BA70" s="31">
        <f t="shared" si="53"/>
        <v>479.54499833837178</v>
      </c>
      <c r="BB70" s="84">
        <f t="shared" si="54"/>
        <v>479.54499833837178</v>
      </c>
    </row>
    <row r="71" spans="1:54" x14ac:dyDescent="0.4">
      <c r="C71" s="31"/>
      <c r="D71" s="31"/>
      <c r="E71" s="31"/>
      <c r="F71" s="65"/>
      <c r="I71" s="32"/>
      <c r="J71" s="68"/>
      <c r="K71" s="64"/>
      <c r="L71" s="64"/>
      <c r="M71" s="79"/>
      <c r="N71" s="80"/>
      <c r="O71" s="72"/>
      <c r="P71" s="72"/>
      <c r="Q71" s="73"/>
      <c r="R71" s="73"/>
      <c r="S71" s="79"/>
      <c r="T71" s="76"/>
      <c r="U71" s="76"/>
      <c r="V71" s="77"/>
      <c r="W71" s="80"/>
      <c r="X71" s="72"/>
      <c r="Y71" s="72"/>
      <c r="Z71" s="73"/>
      <c r="AA71" s="73"/>
      <c r="AB71" s="79"/>
      <c r="AC71" s="76"/>
      <c r="AD71" s="76"/>
      <c r="AE71" s="77"/>
      <c r="AF71" s="80"/>
      <c r="AG71" s="72"/>
      <c r="AH71" s="72"/>
      <c r="AI71" s="73"/>
      <c r="AJ71" s="73"/>
      <c r="AK71" s="79"/>
      <c r="AL71" s="76"/>
      <c r="AM71" s="76"/>
      <c r="AN71" s="77"/>
      <c r="AO71" s="80"/>
      <c r="AP71" s="72"/>
      <c r="AQ71" s="72"/>
      <c r="AR71" s="73"/>
      <c r="AS71" s="73"/>
      <c r="AT71" s="79"/>
      <c r="AU71" s="76"/>
      <c r="AV71" s="76"/>
      <c r="AW71" s="77"/>
      <c r="AX71" s="80"/>
      <c r="AY71" s="64"/>
      <c r="AZ71" s="31"/>
      <c r="BA71" s="31"/>
      <c r="BB71" s="84"/>
    </row>
    <row r="72" spans="1:54" x14ac:dyDescent="0.4">
      <c r="C72" s="31"/>
      <c r="D72" s="31"/>
      <c r="E72" s="31"/>
      <c r="F72" s="65"/>
      <c r="I72" s="32"/>
      <c r="J72" s="68"/>
      <c r="K72" s="64"/>
      <c r="L72" s="64"/>
      <c r="M72" s="79"/>
      <c r="N72" s="80"/>
      <c r="O72" s="72"/>
      <c r="P72" s="72"/>
      <c r="Q72" s="73"/>
      <c r="R72" s="73"/>
      <c r="S72" s="79"/>
      <c r="T72" s="76"/>
      <c r="U72" s="76"/>
      <c r="V72" s="77"/>
      <c r="W72" s="80"/>
      <c r="X72" s="72"/>
      <c r="Y72" s="72"/>
      <c r="Z72" s="73"/>
      <c r="AA72" s="73"/>
      <c r="AB72" s="79"/>
      <c r="AC72" s="76"/>
      <c r="AD72" s="76"/>
      <c r="AE72" s="77"/>
      <c r="AF72" s="80"/>
      <c r="AG72" s="72"/>
      <c r="AH72" s="72"/>
      <c r="AI72" s="73"/>
      <c r="AJ72" s="73"/>
      <c r="AK72" s="79"/>
      <c r="AL72" s="76"/>
      <c r="AM72" s="76"/>
      <c r="AN72" s="77"/>
      <c r="AO72" s="80"/>
      <c r="AP72" s="72"/>
      <c r="AQ72" s="72"/>
      <c r="AR72" s="73"/>
      <c r="AS72" s="73"/>
      <c r="AT72" s="79"/>
      <c r="AU72" s="76"/>
      <c r="AV72" s="76"/>
      <c r="AW72" s="77"/>
      <c r="AX72" s="80"/>
      <c r="AY72" s="64"/>
      <c r="AZ72" s="31"/>
      <c r="BA72" s="31"/>
      <c r="BB72" s="84"/>
    </row>
    <row r="73" spans="1:54" x14ac:dyDescent="0.4">
      <c r="C73" s="31"/>
      <c r="D73" s="31"/>
      <c r="E73" s="31"/>
      <c r="F73" s="65"/>
      <c r="I73" s="32"/>
      <c r="J73" s="68"/>
      <c r="K73" s="64"/>
      <c r="L73" s="64"/>
      <c r="M73" s="79"/>
      <c r="N73" s="80"/>
      <c r="O73" s="72"/>
      <c r="P73" s="72"/>
      <c r="Q73" s="73"/>
      <c r="R73" s="73"/>
      <c r="S73" s="79"/>
      <c r="T73" s="76"/>
      <c r="U73" s="76"/>
      <c r="V73" s="77"/>
      <c r="W73" s="80"/>
      <c r="X73" s="72"/>
      <c r="Y73" s="72"/>
      <c r="Z73" s="73"/>
      <c r="AA73" s="73"/>
      <c r="AB73" s="79"/>
      <c r="AC73" s="76"/>
      <c r="AD73" s="76"/>
      <c r="AE73" s="77"/>
      <c r="AF73" s="80"/>
      <c r="AG73" s="72"/>
      <c r="AH73" s="72"/>
      <c r="AI73" s="73"/>
      <c r="AJ73" s="73"/>
      <c r="AK73" s="79"/>
      <c r="AL73" s="76"/>
      <c r="AM73" s="76"/>
      <c r="AN73" s="77"/>
      <c r="AO73" s="80"/>
      <c r="AP73" s="72"/>
      <c r="AQ73" s="72"/>
      <c r="AR73" s="73"/>
      <c r="AS73" s="73"/>
      <c r="AT73" s="79"/>
      <c r="AU73" s="76"/>
      <c r="AV73" s="76"/>
      <c r="AW73" s="77"/>
      <c r="AX73" s="80"/>
      <c r="AY73" s="64"/>
      <c r="AZ73" s="31"/>
      <c r="BA73" s="31"/>
      <c r="BB73" s="84"/>
    </row>
    <row r="74" spans="1:54" x14ac:dyDescent="0.4">
      <c r="C74" s="31"/>
      <c r="D74" s="31"/>
      <c r="E74" s="31"/>
      <c r="F74" s="65"/>
      <c r="I74" s="32"/>
      <c r="J74" s="68"/>
      <c r="K74" s="64"/>
      <c r="L74" s="64"/>
      <c r="M74" s="79"/>
      <c r="N74" s="80"/>
      <c r="O74" s="72"/>
      <c r="P74" s="72"/>
      <c r="Q74" s="73"/>
      <c r="R74" s="73"/>
      <c r="S74" s="79"/>
      <c r="T74" s="76"/>
      <c r="U74" s="76"/>
      <c r="V74" s="77"/>
      <c r="W74" s="80"/>
      <c r="X74" s="72"/>
      <c r="Y74" s="72"/>
      <c r="Z74" s="73"/>
      <c r="AA74" s="73"/>
      <c r="AB74" s="79"/>
      <c r="AC74" s="76"/>
      <c r="AD74" s="76"/>
      <c r="AE74" s="77"/>
      <c r="AF74" s="80"/>
      <c r="AG74" s="72"/>
      <c r="AH74" s="72"/>
      <c r="AI74" s="73"/>
      <c r="AJ74" s="73"/>
      <c r="AK74" s="79"/>
      <c r="AL74" s="76"/>
      <c r="AM74" s="76"/>
      <c r="AN74" s="77"/>
      <c r="AO74" s="80"/>
      <c r="AP74" s="72"/>
      <c r="AQ74" s="72"/>
      <c r="AR74" s="73"/>
      <c r="AS74" s="73"/>
      <c r="AT74" s="79"/>
      <c r="AU74" s="76"/>
      <c r="AV74" s="76"/>
      <c r="AW74" s="77"/>
      <c r="AX74" s="80"/>
      <c r="AY74" s="64"/>
      <c r="AZ74" s="31"/>
      <c r="BA74" s="31"/>
      <c r="BB74" s="84"/>
    </row>
  </sheetData>
  <conditionalFormatting sqref="J21:J7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{A9FE72DE-CAD8-40AC-BE6C-2622426BBCCD}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FE72DE-CAD8-40AC-BE6C-2622426BBC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J21:J70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F74"/>
  <sheetViews>
    <sheetView workbookViewId="0">
      <selection activeCell="C9" sqref="C9"/>
    </sheetView>
  </sheetViews>
  <sheetFormatPr defaultRowHeight="14.6" x14ac:dyDescent="0.4"/>
  <cols>
    <col min="1" max="1" width="23.84375" customWidth="1"/>
    <col min="2" max="2" width="11" customWidth="1"/>
    <col min="3" max="3" width="12" customWidth="1"/>
    <col min="4" max="4" width="11.53515625" customWidth="1"/>
    <col min="7" max="7" width="11.84375" bestFit="1" customWidth="1"/>
    <col min="8" max="8" width="14.23046875" customWidth="1"/>
    <col min="9" max="9" width="16.53515625" customWidth="1"/>
    <col min="10" max="10" width="12.23046875" customWidth="1"/>
    <col min="13" max="13" width="13.921875" customWidth="1"/>
    <col min="16" max="16" width="12.15234375" customWidth="1"/>
    <col min="19" max="19" width="12.23046875" customWidth="1"/>
    <col min="21" max="21" width="11.53515625" customWidth="1"/>
    <col min="23" max="23" width="13.3828125" customWidth="1"/>
    <col min="54" max="54" width="13.15234375" customWidth="1"/>
    <col min="55" max="55" width="11.84375" bestFit="1" customWidth="1"/>
  </cols>
  <sheetData>
    <row r="2" spans="1:58" x14ac:dyDescent="0.4">
      <c r="A2" t="s">
        <v>70</v>
      </c>
      <c r="H2" t="s">
        <v>128</v>
      </c>
      <c r="I2" t="s">
        <v>120</v>
      </c>
      <c r="J2" t="s">
        <v>89</v>
      </c>
      <c r="K2" t="s">
        <v>129</v>
      </c>
      <c r="L2" t="s">
        <v>129</v>
      </c>
    </row>
    <row r="3" spans="1:58" ht="15" thickBot="1" x14ac:dyDescent="0.45">
      <c r="H3">
        <v>500</v>
      </c>
      <c r="I3">
        <v>42.362000000000002</v>
      </c>
      <c r="J3">
        <v>16.768999999999998</v>
      </c>
      <c r="K3" s="31">
        <f>EXP((H3-J3)/I3)</f>
        <v>89965.447962486156</v>
      </c>
      <c r="L3" s="31">
        <f>2.71828^((H3-J3)/I3)</f>
        <v>89964.757653839551</v>
      </c>
      <c r="BB3">
        <f>EXP(BB4)</f>
        <v>1.2614388881453633</v>
      </c>
      <c r="BC3">
        <f>EXP(BC4)</f>
        <v>110.6669481803572</v>
      </c>
    </row>
    <row r="4" spans="1:58" ht="15" thickBot="1" x14ac:dyDescent="0.45">
      <c r="A4" s="52" t="s">
        <v>52</v>
      </c>
      <c r="B4" s="55" t="s">
        <v>51</v>
      </c>
      <c r="C4" s="59">
        <f>'0.02 (master)'!C4</f>
        <v>35</v>
      </c>
      <c r="D4" s="46" t="s">
        <v>50</v>
      </c>
      <c r="E4" s="47">
        <f>C4*PI()/180</f>
        <v>0.6108652381980153</v>
      </c>
      <c r="F4" s="48" t="s">
        <v>58</v>
      </c>
      <c r="BB4" s="60">
        <f>LN(BB5)</f>
        <v>0.23225304412479406</v>
      </c>
      <c r="BC4">
        <f>LN(BC5)</f>
        <v>4.7065252240435518</v>
      </c>
    </row>
    <row r="5" spans="1:58" ht="15" thickBot="1" x14ac:dyDescent="0.45">
      <c r="A5" s="53" t="s">
        <v>53</v>
      </c>
      <c r="B5" s="56" t="s">
        <v>56</v>
      </c>
      <c r="C5" s="59">
        <f>'0.02 (master)'!C5</f>
        <v>0</v>
      </c>
      <c r="D5" t="s">
        <v>50</v>
      </c>
      <c r="E5" s="45">
        <f t="shared" ref="E5:E6" si="0">C5*PI()/180</f>
        <v>0</v>
      </c>
      <c r="F5" s="49" t="s">
        <v>58</v>
      </c>
      <c r="BB5">
        <f t="array" ref="BB5:BC9">LOGEST(BB21:BB70,LN(A21:A70),TRUE,TRUE)</f>
        <v>1.2614388881453633</v>
      </c>
      <c r="BC5" s="60">
        <v>110.6669481803572</v>
      </c>
      <c r="BE5" s="60">
        <f t="array" ref="BE5:BF9">LINEST(BB21:BB70,LN(A21:A70),TRUE,TRUE)</f>
        <v>64.387838891865584</v>
      </c>
      <c r="BF5" s="60">
        <v>34.217064009425087</v>
      </c>
    </row>
    <row r="6" spans="1:58" ht="15" thickBot="1" x14ac:dyDescent="0.45">
      <c r="A6" s="53" t="s">
        <v>54</v>
      </c>
      <c r="B6" s="56" t="s">
        <v>27</v>
      </c>
      <c r="C6" s="59">
        <f>'0.02 (master)'!C6</f>
        <v>5</v>
      </c>
      <c r="D6" t="s">
        <v>50</v>
      </c>
      <c r="E6" s="45">
        <f t="shared" si="0"/>
        <v>8.7266462599716474E-2</v>
      </c>
      <c r="F6" s="49" t="s">
        <v>58</v>
      </c>
      <c r="BB6">
        <v>8.9943807591687606E-3</v>
      </c>
      <c r="BC6">
        <v>4.3550742118624343E-2</v>
      </c>
      <c r="BE6">
        <v>0.87323757885416287</v>
      </c>
      <c r="BF6">
        <v>4.228211549327848</v>
      </c>
    </row>
    <row r="7" spans="1:58" ht="17.600000000000001" thickBot="1" x14ac:dyDescent="0.6">
      <c r="A7" s="53" t="s">
        <v>55</v>
      </c>
      <c r="B7" s="57" t="s">
        <v>67</v>
      </c>
      <c r="C7" s="88">
        <f>'0.02 (master)'!C7</f>
        <v>10</v>
      </c>
      <c r="D7" t="s">
        <v>57</v>
      </c>
      <c r="E7" s="32">
        <f>C7*10^-6</f>
        <v>9.9999999999999991E-6</v>
      </c>
      <c r="F7" s="49" t="s">
        <v>38</v>
      </c>
      <c r="J7" s="65"/>
      <c r="K7" s="45"/>
      <c r="BB7">
        <v>0.93284614251996856</v>
      </c>
      <c r="BC7">
        <v>5.5982054133319976E-2</v>
      </c>
      <c r="BE7">
        <v>0.99124853156711445</v>
      </c>
      <c r="BF7">
        <v>5.4351305242253183</v>
      </c>
    </row>
    <row r="8" spans="1:58" ht="17.149999999999999" x14ac:dyDescent="0.55000000000000004">
      <c r="A8" s="53" t="s">
        <v>87</v>
      </c>
      <c r="B8" s="57" t="s">
        <v>88</v>
      </c>
      <c r="C8" s="88">
        <f>'0.02 (master)'!C8</f>
        <v>57.150261513806711</v>
      </c>
      <c r="D8" t="s">
        <v>57</v>
      </c>
      <c r="E8" s="32">
        <f>C8*10^-6</f>
        <v>5.715026151380671E-5</v>
      </c>
      <c r="F8" s="49" t="s">
        <v>38</v>
      </c>
      <c r="J8" s="65"/>
      <c r="K8" s="45"/>
      <c r="BB8">
        <v>666.77651174801213</v>
      </c>
      <c r="BC8">
        <v>48</v>
      </c>
      <c r="BE8">
        <v>5436.7938226720953</v>
      </c>
      <c r="BF8">
        <v>48</v>
      </c>
    </row>
    <row r="9" spans="1:58" x14ac:dyDescent="0.4">
      <c r="A9" s="53" t="s">
        <v>59</v>
      </c>
      <c r="B9" s="57" t="s">
        <v>60</v>
      </c>
      <c r="C9" s="61">
        <v>1.4999999999999999E-2</v>
      </c>
      <c r="D9" t="s">
        <v>61</v>
      </c>
      <c r="E9" s="32">
        <f>C9*10^-3</f>
        <v>1.5E-5</v>
      </c>
      <c r="F9" s="49" t="s">
        <v>38</v>
      </c>
      <c r="J9" s="65"/>
      <c r="K9" s="45"/>
      <c r="BB9">
        <v>2.0896711767527534</v>
      </c>
      <c r="BC9">
        <v>0.15043153847932647</v>
      </c>
      <c r="BE9">
        <v>160606.3898131373</v>
      </c>
      <c r="BF9">
        <v>1417.9509031375574</v>
      </c>
    </row>
    <row r="10" spans="1:58" ht="17.149999999999999" x14ac:dyDescent="0.55000000000000004">
      <c r="A10" s="53" t="s">
        <v>62</v>
      </c>
      <c r="B10" s="57" t="s">
        <v>68</v>
      </c>
      <c r="C10" s="61">
        <f>C9/SIN(E4)</f>
        <v>2.6151701934316471E-2</v>
      </c>
      <c r="D10" t="s">
        <v>61</v>
      </c>
      <c r="E10" s="32">
        <f>C10*10^-3</f>
        <v>2.6151701934316472E-5</v>
      </c>
      <c r="F10" s="49" t="s">
        <v>38</v>
      </c>
      <c r="I10" s="45"/>
      <c r="J10" s="65"/>
      <c r="K10" s="45"/>
    </row>
    <row r="11" spans="1:58" x14ac:dyDescent="0.4">
      <c r="A11" s="53" t="s">
        <v>92</v>
      </c>
      <c r="B11" s="57" t="s">
        <v>93</v>
      </c>
      <c r="C11" s="66">
        <v>3</v>
      </c>
      <c r="D11" t="s">
        <v>61</v>
      </c>
      <c r="E11" s="32">
        <f>C11*10^-3</f>
        <v>3.0000000000000001E-3</v>
      </c>
      <c r="F11" s="49" t="s">
        <v>38</v>
      </c>
      <c r="AY11" t="s">
        <v>113</v>
      </c>
      <c r="AZ11" t="s">
        <v>111</v>
      </c>
      <c r="BA11" t="s">
        <v>112</v>
      </c>
    </row>
    <row r="12" spans="1:58" ht="17.149999999999999" x14ac:dyDescent="0.55000000000000004">
      <c r="A12" s="53" t="s">
        <v>91</v>
      </c>
      <c r="B12" s="57" t="s">
        <v>95</v>
      </c>
      <c r="C12" s="67">
        <f>1793*C9^-0.117*C11*C9*((100-C5)/100)*0.7</f>
        <v>92.318378118645526</v>
      </c>
      <c r="D12" t="s">
        <v>94</v>
      </c>
      <c r="E12" s="32"/>
      <c r="F12" s="49"/>
      <c r="AY12">
        <v>1</v>
      </c>
      <c r="AZ12" s="31">
        <f>M21</f>
        <v>150.17107098688871</v>
      </c>
      <c r="BA12" s="31">
        <f>N21</f>
        <v>100.25403236893204</v>
      </c>
    </row>
    <row r="13" spans="1:58" ht="17.600000000000001" thickBot="1" x14ac:dyDescent="0.6">
      <c r="A13" s="54" t="s">
        <v>63</v>
      </c>
      <c r="B13" s="58" t="s">
        <v>69</v>
      </c>
      <c r="C13" s="62">
        <v>20</v>
      </c>
      <c r="D13" s="50" t="s">
        <v>66</v>
      </c>
      <c r="E13" s="50"/>
      <c r="F13" s="51"/>
      <c r="AY13">
        <v>2</v>
      </c>
      <c r="AZ13" s="31">
        <f>S21</f>
        <v>123.67545570206126</v>
      </c>
      <c r="BA13" s="31">
        <f>W21</f>
        <v>182.68885028798834</v>
      </c>
    </row>
    <row r="14" spans="1:58" ht="17.149999999999999" x14ac:dyDescent="0.55000000000000004">
      <c r="A14" s="53" t="s">
        <v>124</v>
      </c>
      <c r="B14" s="86" t="s">
        <v>126</v>
      </c>
      <c r="C14" s="85">
        <f>'0.02'!C14</f>
        <v>0.95</v>
      </c>
      <c r="AY14">
        <v>3</v>
      </c>
      <c r="AZ14" s="31">
        <f>AB21</f>
        <v>128.66099447543678</v>
      </c>
      <c r="BA14" s="31">
        <f>AF21</f>
        <v>168.32923841176427</v>
      </c>
    </row>
    <row r="15" spans="1:58" ht="17.149999999999999" x14ac:dyDescent="0.55000000000000004">
      <c r="A15" s="53" t="s">
        <v>125</v>
      </c>
      <c r="B15" s="87" t="s">
        <v>127</v>
      </c>
      <c r="C15" s="85">
        <f>'0.02'!C15</f>
        <v>0.9</v>
      </c>
      <c r="AY15">
        <v>4</v>
      </c>
      <c r="AZ15" s="31">
        <f>AK21</f>
        <v>127.70753899692346</v>
      </c>
      <c r="BA15" s="31">
        <f>AO21</f>
        <v>170.61232037734567</v>
      </c>
    </row>
    <row r="16" spans="1:58" x14ac:dyDescent="0.4">
      <c r="O16" s="78" t="s">
        <v>105</v>
      </c>
      <c r="X16" s="78" t="s">
        <v>108</v>
      </c>
      <c r="AG16" s="78" t="s">
        <v>109</v>
      </c>
      <c r="AP16" s="78" t="s">
        <v>110</v>
      </c>
      <c r="AY16">
        <v>5</v>
      </c>
      <c r="AZ16" s="31">
        <f>AT21</f>
        <v>127.88932718772607</v>
      </c>
      <c r="BA16" s="31">
        <f>AX21</f>
        <v>170.24391206421973</v>
      </c>
    </row>
    <row r="17" spans="1:54" x14ac:dyDescent="0.4">
      <c r="C17" t="s">
        <v>77</v>
      </c>
      <c r="K17" t="s">
        <v>104</v>
      </c>
      <c r="O17" s="69" t="s">
        <v>106</v>
      </c>
      <c r="P17" s="69"/>
      <c r="Q17" s="69"/>
      <c r="R17" s="69"/>
      <c r="S17" s="69"/>
      <c r="T17" s="40" t="s">
        <v>107</v>
      </c>
      <c r="U17" s="40"/>
      <c r="V17" s="40"/>
      <c r="W17" s="40"/>
      <c r="X17" s="69" t="s">
        <v>106</v>
      </c>
      <c r="Y17" s="69"/>
      <c r="AC17" s="40" t="s">
        <v>107</v>
      </c>
      <c r="AD17" s="40"/>
      <c r="AE17" s="40"/>
      <c r="AF17" s="40"/>
      <c r="AG17" s="69" t="s">
        <v>106</v>
      </c>
      <c r="AH17" s="69"/>
      <c r="AL17" s="40" t="s">
        <v>107</v>
      </c>
      <c r="AM17" s="40"/>
      <c r="AN17" s="40"/>
      <c r="AO17" s="40"/>
      <c r="AP17" s="69" t="s">
        <v>106</v>
      </c>
      <c r="AQ17" s="69"/>
      <c r="AU17" s="40" t="s">
        <v>107</v>
      </c>
      <c r="AV17" s="40"/>
      <c r="AW17" s="40"/>
      <c r="AX17" s="40"/>
      <c r="AZ17" t="s">
        <v>116</v>
      </c>
    </row>
    <row r="18" spans="1:54" ht="58.3" x14ac:dyDescent="0.4">
      <c r="B18" s="63" t="s">
        <v>72</v>
      </c>
      <c r="C18" s="63" t="s">
        <v>78</v>
      </c>
      <c r="D18" s="63" t="s">
        <v>76</v>
      </c>
      <c r="E18" s="63" t="s">
        <v>79</v>
      </c>
      <c r="F18" s="63" t="s">
        <v>81</v>
      </c>
      <c r="G18" s="63" t="s">
        <v>83</v>
      </c>
      <c r="H18" s="63" t="s">
        <v>85</v>
      </c>
      <c r="I18" s="63" t="s">
        <v>90</v>
      </c>
      <c r="J18" s="63" t="s">
        <v>96</v>
      </c>
      <c r="K18" s="63" t="s">
        <v>81</v>
      </c>
      <c r="L18" s="63" t="s">
        <v>49</v>
      </c>
      <c r="M18" s="70" t="s">
        <v>102</v>
      </c>
      <c r="N18" s="74" t="s">
        <v>103</v>
      </c>
      <c r="O18" s="70" t="s">
        <v>79</v>
      </c>
      <c r="P18" s="70" t="s">
        <v>76</v>
      </c>
      <c r="Q18" s="70" t="s">
        <v>81</v>
      </c>
      <c r="R18" s="70" t="s">
        <v>49</v>
      </c>
      <c r="S18" s="70" t="s">
        <v>102</v>
      </c>
      <c r="T18" s="74" t="s">
        <v>79</v>
      </c>
      <c r="U18" s="74" t="s">
        <v>76</v>
      </c>
      <c r="V18" s="74" t="s">
        <v>81</v>
      </c>
      <c r="W18" s="74" t="s">
        <v>103</v>
      </c>
      <c r="X18" s="70" t="s">
        <v>79</v>
      </c>
      <c r="Y18" s="70" t="s">
        <v>76</v>
      </c>
      <c r="Z18" s="70" t="s">
        <v>81</v>
      </c>
      <c r="AA18" s="70" t="s">
        <v>49</v>
      </c>
      <c r="AB18" s="70" t="s">
        <v>102</v>
      </c>
      <c r="AC18" s="74" t="s">
        <v>79</v>
      </c>
      <c r="AD18" s="74" t="s">
        <v>76</v>
      </c>
      <c r="AE18" s="74" t="s">
        <v>81</v>
      </c>
      <c r="AF18" s="74" t="s">
        <v>103</v>
      </c>
      <c r="AG18" s="70" t="s">
        <v>79</v>
      </c>
      <c r="AH18" s="70" t="s">
        <v>76</v>
      </c>
      <c r="AI18" s="70" t="s">
        <v>81</v>
      </c>
      <c r="AJ18" s="70" t="s">
        <v>49</v>
      </c>
      <c r="AK18" s="70" t="s">
        <v>102</v>
      </c>
      <c r="AL18" s="74" t="s">
        <v>79</v>
      </c>
      <c r="AM18" s="74" t="s">
        <v>76</v>
      </c>
      <c r="AN18" s="74" t="s">
        <v>81</v>
      </c>
      <c r="AO18" s="74" t="s">
        <v>103</v>
      </c>
      <c r="AP18" s="70" t="s">
        <v>79</v>
      </c>
      <c r="AQ18" s="70" t="s">
        <v>76</v>
      </c>
      <c r="AR18" s="70" t="s">
        <v>81</v>
      </c>
      <c r="AS18" s="70" t="s">
        <v>49</v>
      </c>
      <c r="AT18" s="70" t="s">
        <v>102</v>
      </c>
      <c r="AU18" s="74" t="s">
        <v>79</v>
      </c>
      <c r="AV18" s="74" t="s">
        <v>76</v>
      </c>
      <c r="AW18" s="74" t="s">
        <v>81</v>
      </c>
      <c r="AX18" s="74" t="s">
        <v>103</v>
      </c>
      <c r="AY18" s="63" t="s">
        <v>114</v>
      </c>
      <c r="AZ18" s="70" t="s">
        <v>115</v>
      </c>
      <c r="BA18" s="74" t="s">
        <v>112</v>
      </c>
      <c r="BB18" s="81" t="s">
        <v>117</v>
      </c>
    </row>
    <row r="19" spans="1:54" ht="17.149999999999999" x14ac:dyDescent="0.55000000000000004">
      <c r="B19" t="s">
        <v>73</v>
      </c>
      <c r="C19" t="s">
        <v>64</v>
      </c>
      <c r="D19" t="s">
        <v>75</v>
      </c>
      <c r="E19" t="s">
        <v>80</v>
      </c>
      <c r="F19" t="s">
        <v>100</v>
      </c>
      <c r="G19" s="30" t="s">
        <v>84</v>
      </c>
      <c r="H19" s="30" t="s">
        <v>86</v>
      </c>
      <c r="I19" s="30" t="s">
        <v>89</v>
      </c>
      <c r="J19" s="30" t="s">
        <v>98</v>
      </c>
      <c r="K19" s="30" t="s">
        <v>99</v>
      </c>
      <c r="L19" s="30" t="s">
        <v>11</v>
      </c>
      <c r="M19" s="71" t="s">
        <v>101</v>
      </c>
      <c r="N19" s="75" t="s">
        <v>101</v>
      </c>
      <c r="O19" s="69" t="s">
        <v>80</v>
      </c>
      <c r="P19" s="69" t="s">
        <v>75</v>
      </c>
      <c r="Q19" s="71" t="s">
        <v>99</v>
      </c>
      <c r="R19" s="71" t="s">
        <v>11</v>
      </c>
      <c r="S19" s="71" t="s">
        <v>101</v>
      </c>
      <c r="T19" s="40" t="s">
        <v>80</v>
      </c>
      <c r="U19" s="40" t="s">
        <v>75</v>
      </c>
      <c r="V19" s="75" t="s">
        <v>99</v>
      </c>
      <c r="W19" s="75" t="s">
        <v>101</v>
      </c>
      <c r="X19" s="69" t="s">
        <v>80</v>
      </c>
      <c r="Y19" s="69" t="s">
        <v>75</v>
      </c>
      <c r="Z19" s="71" t="s">
        <v>99</v>
      </c>
      <c r="AA19" s="71" t="s">
        <v>11</v>
      </c>
      <c r="AB19" s="71" t="s">
        <v>101</v>
      </c>
      <c r="AC19" s="40" t="s">
        <v>80</v>
      </c>
      <c r="AD19" s="40" t="s">
        <v>75</v>
      </c>
      <c r="AE19" s="75" t="s">
        <v>99</v>
      </c>
      <c r="AF19" s="75" t="s">
        <v>101</v>
      </c>
      <c r="AG19" s="69" t="s">
        <v>80</v>
      </c>
      <c r="AH19" s="69" t="s">
        <v>75</v>
      </c>
      <c r="AI19" s="71" t="s">
        <v>99</v>
      </c>
      <c r="AJ19" s="71" t="s">
        <v>11</v>
      </c>
      <c r="AK19" s="71" t="s">
        <v>101</v>
      </c>
      <c r="AL19" s="40" t="s">
        <v>80</v>
      </c>
      <c r="AM19" s="40" t="s">
        <v>75</v>
      </c>
      <c r="AN19" s="75" t="s">
        <v>99</v>
      </c>
      <c r="AO19" s="75" t="s">
        <v>101</v>
      </c>
      <c r="AP19" s="69" t="s">
        <v>80</v>
      </c>
      <c r="AQ19" s="69" t="s">
        <v>75</v>
      </c>
      <c r="AR19" s="71" t="s">
        <v>99</v>
      </c>
      <c r="AS19" s="71" t="s">
        <v>11</v>
      </c>
      <c r="AT19" s="71" t="s">
        <v>101</v>
      </c>
      <c r="AU19" s="40" t="s">
        <v>80</v>
      </c>
      <c r="AV19" s="40" t="s">
        <v>75</v>
      </c>
      <c r="AW19" s="75" t="s">
        <v>99</v>
      </c>
      <c r="AX19" s="75" t="s">
        <v>101</v>
      </c>
      <c r="AZ19" s="71" t="s">
        <v>101</v>
      </c>
      <c r="BA19" s="75" t="s">
        <v>101</v>
      </c>
      <c r="BB19" s="82" t="s">
        <v>101</v>
      </c>
    </row>
    <row r="20" spans="1:54" x14ac:dyDescent="0.4">
      <c r="A20" t="s">
        <v>118</v>
      </c>
      <c r="B20" t="s">
        <v>74</v>
      </c>
      <c r="C20" t="s">
        <v>66</v>
      </c>
      <c r="D20" t="s">
        <v>40</v>
      </c>
      <c r="E20" t="s">
        <v>39</v>
      </c>
      <c r="F20" t="s">
        <v>82</v>
      </c>
      <c r="G20" t="s">
        <v>38</v>
      </c>
      <c r="H20" t="s">
        <v>38</v>
      </c>
      <c r="I20" t="s">
        <v>38</v>
      </c>
      <c r="J20" t="s">
        <v>97</v>
      </c>
      <c r="M20" s="69" t="s">
        <v>65</v>
      </c>
      <c r="N20" s="40" t="s">
        <v>65</v>
      </c>
      <c r="O20" s="69" t="s">
        <v>39</v>
      </c>
      <c r="P20" s="69" t="s">
        <v>40</v>
      </c>
      <c r="Q20" s="69"/>
      <c r="R20" s="69"/>
      <c r="S20" s="69" t="s">
        <v>65</v>
      </c>
      <c r="T20" s="40" t="s">
        <v>39</v>
      </c>
      <c r="U20" s="40" t="s">
        <v>40</v>
      </c>
      <c r="V20" s="40"/>
      <c r="W20" s="40" t="s">
        <v>65</v>
      </c>
      <c r="X20" s="69" t="s">
        <v>39</v>
      </c>
      <c r="Y20" s="69" t="s">
        <v>40</v>
      </c>
      <c r="Z20" s="69"/>
      <c r="AA20" s="69"/>
      <c r="AB20" s="69" t="s">
        <v>65</v>
      </c>
      <c r="AC20" s="40" t="s">
        <v>39</v>
      </c>
      <c r="AD20" s="40" t="s">
        <v>40</v>
      </c>
      <c r="AE20" s="40"/>
      <c r="AF20" s="40" t="s">
        <v>65</v>
      </c>
      <c r="AG20" s="69" t="s">
        <v>39</v>
      </c>
      <c r="AH20" s="69" t="s">
        <v>40</v>
      </c>
      <c r="AI20" s="69"/>
      <c r="AJ20" s="69"/>
      <c r="AK20" s="69" t="s">
        <v>65</v>
      </c>
      <c r="AL20" s="40" t="s">
        <v>39</v>
      </c>
      <c r="AM20" s="40" t="s">
        <v>40</v>
      </c>
      <c r="AN20" s="40"/>
      <c r="AO20" s="40" t="s">
        <v>65</v>
      </c>
      <c r="AP20" s="69" t="s">
        <v>39</v>
      </c>
      <c r="AQ20" s="69" t="s">
        <v>40</v>
      </c>
      <c r="AR20" s="69"/>
      <c r="AS20" s="69"/>
      <c r="AT20" s="69" t="s">
        <v>65</v>
      </c>
      <c r="AU20" s="40" t="s">
        <v>39</v>
      </c>
      <c r="AV20" s="40" t="s">
        <v>40</v>
      </c>
      <c r="AW20" s="40"/>
      <c r="AX20" s="40" t="s">
        <v>65</v>
      </c>
      <c r="AZ20" s="69" t="s">
        <v>65</v>
      </c>
      <c r="BA20" s="40" t="s">
        <v>65</v>
      </c>
      <c r="BB20" s="83" t="s">
        <v>65</v>
      </c>
    </row>
    <row r="21" spans="1:54" x14ac:dyDescent="0.4">
      <c r="A21">
        <f>B21*60</f>
        <v>6</v>
      </c>
      <c r="B21">
        <v>0.1</v>
      </c>
      <c r="C21">
        <f>C13</f>
        <v>20</v>
      </c>
      <c r="D21" s="31">
        <f>((1.12*10^-5)*(C21^2))+(0.00982*C21)+6.4</f>
        <v>6.6008800000000001</v>
      </c>
      <c r="E21" s="31">
        <f>((1.71*10^-6)*(C21^3))-(0.00173*(C21^2))+(0.6*C21)+536</f>
        <v>547.32168000000001</v>
      </c>
      <c r="F21" s="65">
        <f>B21*$E$10*4500*E21/(4*D21)</f>
        <v>0.24394577112813759</v>
      </c>
      <c r="G21">
        <f>SQRT($E$10^2/F21)</f>
        <v>5.2948457261128052E-5</v>
      </c>
      <c r="H21">
        <f>G21/SIN($E$4)</f>
        <v>9.2312818144994372E-5</v>
      </c>
      <c r="I21" s="32">
        <f>(H21+$E$8)/2</f>
        <v>7.4731539829400541E-5</v>
      </c>
      <c r="J21" s="68">
        <f>IF(0.6*F21^-0.4&gt;1,1,0.6*F21^-0.4)</f>
        <v>1</v>
      </c>
      <c r="K21" s="64">
        <f>(B21*I21*4500*E21)/(2*D21)</f>
        <v>1.3942070123821739</v>
      </c>
      <c r="L21" s="64">
        <f>(0.00527*(K21^3))-(0.192*(K21^2))+2.39*K21</f>
        <v>2.9732247374460425</v>
      </c>
      <c r="M21" s="79">
        <f>$C$14*L21*0.159*$C$12*J21*2/(4500*E21*$E$11*I21)</f>
        <v>150.17107098688871</v>
      </c>
      <c r="N21" s="80">
        <f>$C$15*0.399*$C$12*J21*B21/(D21*$E$11)*SQRT(D21/(4500*E21*B21*I21))</f>
        <v>100.25403236893204</v>
      </c>
      <c r="O21" s="72">
        <f>((1.71*10^-6)*(M21^3))-(0.00173*(M21^2))+(0.6*M21)+536</f>
        <v>592.87982451785672</v>
      </c>
      <c r="P21" s="72">
        <f>((1.12*10^-5)*(M21^2))+(0.00982*M21)+6.4</f>
        <v>8.1272550433783586</v>
      </c>
      <c r="Q21" s="73">
        <f>($B21*$I21*4500*O21)/(2*P21)</f>
        <v>1.2266177136428333</v>
      </c>
      <c r="R21" s="73">
        <f>(0.00527*(Q21^3))-(0.192*(Q21^2))+2.39*Q21</f>
        <v>2.6524609512594535</v>
      </c>
      <c r="S21" s="79">
        <f>$C$14*R21*0.159*$C$12*$J21*2/(4500*O21*$E$11*$I21)</f>
        <v>123.67545570206126</v>
      </c>
      <c r="T21" s="76">
        <f>((1.71*10^-6)*(N21^3))-(0.00173*(N21^2))+(0.6*N21)+536</f>
        <v>580.48747757428259</v>
      </c>
      <c r="U21" s="76">
        <f>((1.12*10^-5)*(N21^2))+(0.00982*N21)+6.4</f>
        <v>7.497064353132699</v>
      </c>
      <c r="V21" s="77">
        <f>($B21*$I21*4500*T21)/(2*U21)</f>
        <v>1.3019312929271925</v>
      </c>
      <c r="W21" s="80">
        <f>$C$15*0.399*$C$12*$J21*$B21*2/(U21*$E$11)*SQRT(U21/(4500*T21*$B21*$I21))</f>
        <v>182.68885028798834</v>
      </c>
      <c r="X21" s="72">
        <f>((1.71*10^-6)*(S21^3))-(0.00173*(S21^2))+(0.6*S21)+536</f>
        <v>586.97864798035016</v>
      </c>
      <c r="Y21" s="72">
        <f>((1.12*10^-5)*(S21^2))+(0.00982*S21)+6.4</f>
        <v>7.7858039004371022</v>
      </c>
      <c r="Z21" s="73">
        <f>($B21*$I21*4500*X21)/(2*Y21)</f>
        <v>1.2676673113767896</v>
      </c>
      <c r="AA21" s="73">
        <f>(0.00527*(Z21^3))-(0.192*(Z21^2))+2.39*Z21</f>
        <v>2.7319202391816892</v>
      </c>
      <c r="AB21" s="79">
        <f>$C$14*AA21*0.159*$C$12*$J21*2/(4500*X21*$E$11*$I21)</f>
        <v>128.66099447543678</v>
      </c>
      <c r="AC21" s="76">
        <f>((1.71*10^-6)*(W21^3))-(0.00173*(W21^2))+(0.6*W21)+536</f>
        <v>598.3005349900352</v>
      </c>
      <c r="AD21" s="76">
        <f>((1.12*10^-5)*(W21^2))+(0.00982*W21)+6.4</f>
        <v>8.5678069292469736</v>
      </c>
      <c r="AE21" s="77">
        <f>($B21*$I21*4500*AC21)/(2*AD21)</f>
        <v>1.1741840288539358</v>
      </c>
      <c r="AF21" s="80">
        <f>$C$15*0.399*$C$12*$J21*$B21*2/(AD21*$E$11)*SQRT(AD21/(4500*AC21*$B21*$I21))</f>
        <v>168.32923841176427</v>
      </c>
      <c r="AG21" s="72">
        <f>((1.71*10^-6)*(AB21^3))-(0.00173*(AB21^2))+(0.6*AB21)+536</f>
        <v>588.20075343292001</v>
      </c>
      <c r="AH21" s="72">
        <f>((1.12*10^-5)*(AB21^2))+(0.00982*AB21)+6.4</f>
        <v>7.8488518625421637</v>
      </c>
      <c r="AI21" s="73">
        <f>($B21*$I21*4500*AG21)/(2*AH21)</f>
        <v>1.2601025577502925</v>
      </c>
      <c r="AJ21" s="73">
        <f>(0.00527*(AI21^3))-(0.192*(AI21^2))+2.39*AI21</f>
        <v>2.717320845386376</v>
      </c>
      <c r="AK21" s="79">
        <f>$C$14*AJ21*0.159*$C$12*$J21*2/(4500*AG21*$E$11*$I21)</f>
        <v>127.70753899692346</v>
      </c>
      <c r="AL21" s="76">
        <f>((1.71*10^-6)*(AF21^3))-(0.00173*(AF21^2))+(0.6*AF21)+536</f>
        <v>596.13441015725709</v>
      </c>
      <c r="AM21" s="76">
        <f>((1.12*10^-5)*(AF21^2))+(0.00982*AF21)+6.4</f>
        <v>8.3703421252515131</v>
      </c>
      <c r="AN21" s="77">
        <f>($B21*$I21*4500*AL21)/(2*AM21)</f>
        <v>1.1975328360160713</v>
      </c>
      <c r="AO21" s="80">
        <f>$C$15*0.399*$C$12*$J21*$B21*2/(AM21*$E$11)*SQRT(AM21/(4500*AL21*$B21*$I21))</f>
        <v>170.61232037734567</v>
      </c>
      <c r="AP21" s="72">
        <f>((1.71*10^-6)*(AK21^3))-(0.00173*(AK21^2))+(0.6*AK21)+536</f>
        <v>587.97118527233761</v>
      </c>
      <c r="AQ21" s="72">
        <f>((1.12*10^-5)*(AK21^2))+(0.00982*AK21)+6.4</f>
        <v>7.8367512467362772</v>
      </c>
      <c r="AR21" s="73">
        <f>($B21*$I21*4500*AP21)/(2*AQ21)</f>
        <v>1.261555700843416</v>
      </c>
      <c r="AS21" s="73">
        <f>(0.00527*(AR21^3))-(0.192*(AR21^2))+2.39*AR21</f>
        <v>2.720126827814803</v>
      </c>
      <c r="AT21" s="79">
        <f>$C$14*AS21*0.159*$C$12*$J21*2/(4500*AP21*$E$11*$I21)</f>
        <v>127.88932718772607</v>
      </c>
      <c r="AU21" s="76">
        <f>((1.71*10^-6)*(AO21^3))-(0.00173*(AO21^2))+(0.6*AO21)+536</f>
        <v>596.50191489741633</v>
      </c>
      <c r="AV21" s="76">
        <f>((1.12*10^-5)*(AO21^2))+(0.00982*AO21)+6.4</f>
        <v>8.4014289013884067</v>
      </c>
      <c r="AW21" s="77">
        <f>($B21*$I21*4500*AU21)/(2*AV21)</f>
        <v>1.1938372752191251</v>
      </c>
      <c r="AX21" s="80">
        <f>$C$15*0.399*$C$12*$J21*$B21*2/(AV21*$E$11)*SQRT(AV21/(4500*AU21*$B21*$I21))</f>
        <v>170.24391206421973</v>
      </c>
      <c r="AY21" s="64">
        <f>AVERAGE(AW21,AR21,AN21,AI21,AE21,Z21,V21,Q21)</f>
        <v>1.2354285895787067</v>
      </c>
      <c r="AZ21" s="31">
        <f>AVERAGE(AT21,AK21,AB21,S21)</f>
        <v>126.98332909053688</v>
      </c>
      <c r="BA21" s="31">
        <f>AVERAGE(AX21,AO21,AF21,W21)</f>
        <v>172.96858028532949</v>
      </c>
      <c r="BB21" s="84">
        <f>IF(AY21&gt;5,BA21,AZ21)</f>
        <v>126.98332909053688</v>
      </c>
    </row>
    <row r="22" spans="1:54" x14ac:dyDescent="0.4">
      <c r="A22">
        <f t="shared" ref="A22:A70" si="1">B22*60</f>
        <v>12</v>
      </c>
      <c r="B22">
        <v>0.2</v>
      </c>
      <c r="C22" s="31">
        <f>BB21</f>
        <v>126.98332909053688</v>
      </c>
      <c r="D22" s="31">
        <f t="shared" ref="D22:D70" si="2">((1.12*10^-5)*(C22^2))+(0.00982*C22)+6.4</f>
        <v>7.8275736693785269</v>
      </c>
      <c r="E22" s="31">
        <f t="shared" ref="E22:E70" si="3">((1.71*10^-6)*(C22^3))-(0.00173*(C22^2))+(0.6*C22)+536</f>
        <v>587.79550823506088</v>
      </c>
      <c r="F22" s="65">
        <f t="shared" ref="F22:F70" si="4">B22*$E$10*4500*E22/(4*D22)</f>
        <v>0.44185683268767134</v>
      </c>
      <c r="G22">
        <f t="shared" ref="G22:G70" si="5">SQRT($E$10^2/F22)</f>
        <v>3.9342247858292725E-5</v>
      </c>
      <c r="H22">
        <f t="shared" ref="H22:H70" si="6">G22/SIN($E$4)</f>
        <v>6.8591115961071469E-5</v>
      </c>
      <c r="I22" s="32">
        <f t="shared" ref="I22:I70" si="7">(H22+$E$8)/2</f>
        <v>6.2870688737439096E-5</v>
      </c>
      <c r="J22" s="68">
        <f t="shared" ref="J22:J70" si="8">IF(0.6*F22^-0.4&gt;1,1,0.6*F22^-0.4)</f>
        <v>0.831837740317111</v>
      </c>
      <c r="K22" s="64">
        <f t="shared" ref="K22:K70" si="9">(B22*I22*4500*E22)/(2*D22)</f>
        <v>2.1245151435413359</v>
      </c>
      <c r="L22" s="64">
        <f t="shared" ref="L22:L70" si="10">(0.00527*(K22^3))-(0.192*(K22^2))+2.39*K22</f>
        <v>4.261521539276294</v>
      </c>
      <c r="M22" s="79">
        <f t="shared" ref="M22:M70" si="11">$C$14*L22*0.159*$C$12*J22*2/(4500*E22*$E$11*I22)</f>
        <v>198.16819334282357</v>
      </c>
      <c r="N22" s="80">
        <f t="shared" ref="N22:N70" si="12">$C$15*0.399*$C$12*J22*B22/(D22*$E$11)*SQRT(D22/(4500*E22*B22*I22))</f>
        <v>113.94069269390467</v>
      </c>
      <c r="O22" s="72">
        <f t="shared" ref="O22:O70" si="13">((1.71*10^-6)*(M22^3))-(0.00173*(M22^2))+(0.6*M22)+536</f>
        <v>600.27026669262307</v>
      </c>
      <c r="P22" s="72">
        <f t="shared" ref="P22:P70" si="14">((1.12*10^-5)*(M22^2))+(0.00982*M22)+6.4</f>
        <v>8.7858427465774263</v>
      </c>
      <c r="Q22" s="73">
        <f t="shared" ref="Q22:Q70" si="15">($B22*$I22*4500*O22)/(2*P22)</f>
        <v>1.9329656565527393</v>
      </c>
      <c r="R22" s="73">
        <f t="shared" ref="R22:R70" si="16">(0.00527*(Q22^3))-(0.192*(Q22^2))+2.39*Q22</f>
        <v>3.9404687715078461</v>
      </c>
      <c r="S22" s="79">
        <f t="shared" ref="S22:S70" si="17">$C$14*R22*0.159*$C$12*$J22*2/(4500*O22*$E$11*$I22)</f>
        <v>179.43063054365089</v>
      </c>
      <c r="T22" s="76">
        <f t="shared" ref="T22:T70" si="18">((1.71*10^-6)*(N22^3))-(0.00173*(N22^2))+(0.6*N22)+536</f>
        <v>584.43421101453839</v>
      </c>
      <c r="U22" s="76">
        <f t="shared" ref="U22:U70" si="19">((1.12*10^-5)*(N22^2))+(0.00982*N22)+6.4</f>
        <v>7.6643013945116927</v>
      </c>
      <c r="V22" s="77">
        <f t="shared" ref="V22:V70" si="20">($B22*$I22*4500*T22)/(2*U22)</f>
        <v>2.1573657877719836</v>
      </c>
      <c r="W22" s="80">
        <f t="shared" ref="W22:W70" si="21">$C$15*0.399*$C$12*$J22*$B22*2/(U22*$E$11)*SQRT(U22/(4500*T22*$B22*$I22))</f>
        <v>230.95717664835459</v>
      </c>
      <c r="X22" s="72">
        <f t="shared" ref="X22:X70" si="22">((1.71*10^-6)*(S22^3))-(0.00173*(S22^2))+(0.6*S22)+536</f>
        <v>597.8388037870352</v>
      </c>
      <c r="Y22" s="72">
        <f t="shared" ref="Y22:Y70" si="23">((1.12*10^-5)*(S22^2))+(0.00982*S22)+6.4</f>
        <v>8.5225967251243233</v>
      </c>
      <c r="Z22" s="73">
        <f t="shared" ref="Z22:Z70" si="24">($B22*$I22*4500*X22)/(2*Y22)</f>
        <v>1.984599571250885</v>
      </c>
      <c r="AA22" s="73">
        <f t="shared" ref="AA22:AA70" si="25">(0.00527*(Z22^3))-(0.192*(Z22^2))+2.39*Z22</f>
        <v>4.0281685243670804</v>
      </c>
      <c r="AB22" s="79">
        <f t="shared" ref="AB22:AB70" si="26">$C$14*AA22*0.159*$C$12*$J22*2/(4500*X22*$E$11*$I22)</f>
        <v>184.17007141149455</v>
      </c>
      <c r="AC22" s="76">
        <f t="shared" ref="AC22:AC70" si="27">((1.71*10^-6)*(W22^3))-(0.00173*(W22^2))+(0.6*W22)+536</f>
        <v>603.36040804459856</v>
      </c>
      <c r="AD22" s="76">
        <f t="shared" ref="AD22:AD70" si="28">((1.12*10^-5)*(W22^2))+(0.00982*W22)+6.4</f>
        <v>9.2654211100750903</v>
      </c>
      <c r="AE22" s="77">
        <f t="shared" ref="AE22:AE70" si="29">($B22*$I22*4500*AC22)/(2*AD22)</f>
        <v>1.8423510148111817</v>
      </c>
      <c r="AF22" s="80">
        <f t="shared" ref="AF22:AF70" si="30">$C$15*0.399*$C$12*$J22*$B22*2/(AD22*$E$11)*SQRT(AD22/(4500*AC22*$B22*$I22))</f>
        <v>206.73527146641612</v>
      </c>
      <c r="AG22" s="72">
        <f t="shared" ref="AG22:AG70" si="31">((1.71*10^-6)*(AB22^3))-(0.00173*(AB22^2))+(0.6*AB22)+536</f>
        <v>598.50485591553252</v>
      </c>
      <c r="AH22" s="72">
        <f t="shared" ref="AH22:AH70" si="32">((1.12*10^-5)*(AB22^2))+(0.00982*AB22)+6.4</f>
        <v>8.5884385915424843</v>
      </c>
      <c r="AI22" s="73">
        <f t="shared" ref="AI22:AI70" si="33">($B22*$I22*4500*AG22)/(2*AH22)</f>
        <v>1.9715790532081976</v>
      </c>
      <c r="AJ22" s="73">
        <f t="shared" ref="AJ22:AJ70" si="34">(0.00527*(AI22^3))-(0.192*(AI22^2))+2.39*AI22</f>
        <v>4.0061342156653277</v>
      </c>
      <c r="AK22" s="79">
        <f t="shared" ref="AK22:AK70" si="35">$C$14*AJ22*0.159*$C$12*$J22*2/(4500*AG22*$E$11*$I22)</f>
        <v>182.95881635613233</v>
      </c>
      <c r="AL22" s="76">
        <f t="shared" ref="AL22:AL70" si="36">((1.71*10^-6)*(AF22^3))-(0.00173*(AF22^2))+(0.6*AF22)+536</f>
        <v>601.21101902734245</v>
      </c>
      <c r="AM22" s="76">
        <f t="shared" ref="AM22:AM70" si="37">((1.12*10^-5)*(AF22^2))+(0.00982*AF22)+6.4</f>
        <v>8.9088224574450869</v>
      </c>
      <c r="AN22" s="77">
        <f t="shared" ref="AN22:AN70" si="38">($B22*$I22*4500*AL22)/(2*AM22)</f>
        <v>1.9092700478096629</v>
      </c>
      <c r="AO22" s="80">
        <f t="shared" ref="AO22:AO70" si="39">$C$15*0.399*$C$12*$J22*$B22*2/(AM22*$E$11)*SQRT(AM22/(4500*AL22*$B22*$I22))</f>
        <v>211.20876955894727</v>
      </c>
      <c r="AP22" s="72">
        <f t="shared" ref="AP22:AP70" si="40">((1.71*10^-6)*(AK22^3))-(0.00173*(AK22^2))+(0.6*AK22)+536</f>
        <v>598.33803261009484</v>
      </c>
      <c r="AQ22" s="72">
        <f t="shared" ref="AQ22:AQ70" si="41">((1.12*10^-5)*(AK22^2))+(0.00982*AK22)+6.4</f>
        <v>8.5715635756205142</v>
      </c>
      <c r="AR22" s="73">
        <f t="shared" ref="AR22:AR70" si="42">($B22*$I22*4500*AP22)/(2*AQ22)</f>
        <v>1.9749099151230374</v>
      </c>
      <c r="AS22" s="73">
        <f t="shared" ref="AS22:AS70" si="43">(0.00527*(AR22^3))-(0.192*(AR22^2))+2.39*AR22</f>
        <v>4.0117761409326773</v>
      </c>
      <c r="AT22" s="79">
        <f t="shared" ref="AT22:AT70" si="44">$C$14*AS22*0.159*$C$12*$J22*2/(4500*AP22*$E$11*$I22)</f>
        <v>183.26756400032247</v>
      </c>
      <c r="AU22" s="76">
        <f t="shared" ref="AU22:AU70" si="45">((1.71*10^-6)*(AO22^3))-(0.00173*(AO22^2))+(0.6*AO22)+536</f>
        <v>601.66279268206893</v>
      </c>
      <c r="AV22" s="76">
        <f t="shared" ref="AV22:AV70" si="46">((1.12*10^-5)*(AO22^2))+(0.00982*AO22)+6.4</f>
        <v>8.9736925336612323</v>
      </c>
      <c r="AW22" s="77">
        <f t="shared" ref="AW22:AW70" si="47">($B22*$I22*4500*AU22)/(2*AV22)</f>
        <v>1.8968924230214017</v>
      </c>
      <c r="AX22" s="80">
        <f t="shared" ref="AX22:AX70" si="48">$C$15*0.399*$C$12*$J22*$B22*2/(AV22*$E$11)*SQRT(AV22/(4500*AU22*$B22*$I22))</f>
        <v>210.36495617888613</v>
      </c>
      <c r="AY22" s="64">
        <f t="shared" ref="AY22:AY70" si="49">AVERAGE(AW22,AR22,AN22,AI22,AE22,Z22,V22,Q22)</f>
        <v>1.9587416836936362</v>
      </c>
      <c r="AZ22" s="31">
        <f t="shared" ref="AZ22:AZ70" si="50">AVERAGE(AT22,AK22,AB22,S22)</f>
        <v>182.45677057790004</v>
      </c>
      <c r="BA22" s="31">
        <f t="shared" ref="BA22:BA70" si="51">AVERAGE(AX22,AO22,AF22,W22)</f>
        <v>214.81654346315102</v>
      </c>
      <c r="BB22" s="84">
        <f t="shared" ref="BB22:BB70" si="52">IF(AY22&gt;5,BA22,AZ22)</f>
        <v>182.45677057790004</v>
      </c>
    </row>
    <row r="23" spans="1:54" x14ac:dyDescent="0.4">
      <c r="A23">
        <f t="shared" si="1"/>
        <v>18</v>
      </c>
      <c r="B23">
        <v>0.3</v>
      </c>
      <c r="C23" s="31">
        <f t="shared" ref="C23:C70" si="53">BB22</f>
        <v>182.45677057790004</v>
      </c>
      <c r="D23" s="31">
        <f t="shared" si="2"/>
        <v>8.5645787861278038</v>
      </c>
      <c r="E23" s="31">
        <f t="shared" si="3"/>
        <v>598.26820732555245</v>
      </c>
      <c r="F23" s="65">
        <f t="shared" si="4"/>
        <v>0.61654339648119738</v>
      </c>
      <c r="G23">
        <f t="shared" si="5"/>
        <v>3.3305666760693601E-5</v>
      </c>
      <c r="H23">
        <f t="shared" si="6"/>
        <v>5.8066657989955378E-5</v>
      </c>
      <c r="I23" s="32">
        <f t="shared" si="7"/>
        <v>5.7608459751881044E-5</v>
      </c>
      <c r="J23" s="68">
        <f t="shared" si="8"/>
        <v>0.7280576845518677</v>
      </c>
      <c r="K23" s="64">
        <f t="shared" si="9"/>
        <v>2.7163138774435134</v>
      </c>
      <c r="L23" s="64">
        <f t="shared" si="10"/>
        <v>5.1809658876016842</v>
      </c>
      <c r="M23" s="79">
        <f t="shared" si="11"/>
        <v>226.0994247441653</v>
      </c>
      <c r="N23" s="80">
        <f t="shared" si="12"/>
        <v>120.90893017214185</v>
      </c>
      <c r="O23" s="72">
        <f t="shared" si="13"/>
        <v>602.98530525402919</v>
      </c>
      <c r="P23" s="72">
        <f t="shared" si="14"/>
        <v>9.1928509895276989</v>
      </c>
      <c r="Q23" s="73">
        <f t="shared" si="15"/>
        <v>2.5506246040085996</v>
      </c>
      <c r="R23" s="73">
        <f t="shared" si="16"/>
        <v>4.9343491905283345</v>
      </c>
      <c r="S23" s="79">
        <f t="shared" si="17"/>
        <v>213.65241228521123</v>
      </c>
      <c r="T23" s="76">
        <f t="shared" si="18"/>
        <v>586.27707540347319</v>
      </c>
      <c r="U23" s="76">
        <f t="shared" si="19"/>
        <v>7.751058151518599</v>
      </c>
      <c r="V23" s="77">
        <f t="shared" si="20"/>
        <v>2.9412500955459473</v>
      </c>
      <c r="W23" s="80">
        <f t="shared" si="21"/>
        <v>256.77774869680923</v>
      </c>
      <c r="X23" s="72">
        <f t="shared" si="22"/>
        <v>601.89858701718379</v>
      </c>
      <c r="Y23" s="72">
        <f t="shared" si="23"/>
        <v>9.0093170453240212</v>
      </c>
      <c r="Z23" s="73">
        <f t="shared" si="24"/>
        <v>2.597894378292616</v>
      </c>
      <c r="AA23" s="73">
        <f t="shared" si="25"/>
        <v>5.0055496281893639</v>
      </c>
      <c r="AB23" s="79">
        <f t="shared" si="26"/>
        <v>217.12663256240407</v>
      </c>
      <c r="AC23" s="76">
        <f t="shared" si="27"/>
        <v>604.95073748883942</v>
      </c>
      <c r="AD23" s="76">
        <f t="shared" si="28"/>
        <v>9.6600273891316455</v>
      </c>
      <c r="AE23" s="77">
        <f t="shared" si="29"/>
        <v>2.4351834830097498</v>
      </c>
      <c r="AF23" s="80">
        <f t="shared" si="30"/>
        <v>226.4332273824424</v>
      </c>
      <c r="AG23" s="72">
        <f t="shared" si="31"/>
        <v>602.22082681343613</v>
      </c>
      <c r="AH23" s="72">
        <f t="shared" si="32"/>
        <v>9.060196046923167</v>
      </c>
      <c r="AI23" s="73">
        <f t="shared" si="33"/>
        <v>2.5846885107558406</v>
      </c>
      <c r="AJ23" s="73">
        <f t="shared" si="34"/>
        <v>4.985726232204188</v>
      </c>
      <c r="AK23" s="79">
        <f t="shared" si="35"/>
        <v>216.15102826468237</v>
      </c>
      <c r="AL23" s="76">
        <f t="shared" si="36"/>
        <v>603.01192813392709</v>
      </c>
      <c r="AM23" s="76">
        <f t="shared" si="37"/>
        <v>9.1978207652792676</v>
      </c>
      <c r="AN23" s="77">
        <f t="shared" si="38"/>
        <v>2.5493590017524248</v>
      </c>
      <c r="AO23" s="80">
        <f t="shared" si="39"/>
        <v>232.42557718829727</v>
      </c>
      <c r="AP23" s="72">
        <f t="shared" si="40"/>
        <v>602.13185835739841</v>
      </c>
      <c r="AQ23" s="72">
        <f t="shared" si="41"/>
        <v>9.0458812881818318</v>
      </c>
      <c r="AR23" s="73">
        <f t="shared" si="42"/>
        <v>2.5883962302996038</v>
      </c>
      <c r="AS23" s="73">
        <f t="shared" si="43"/>
        <v>4.9912972285064647</v>
      </c>
      <c r="AT23" s="79">
        <f t="shared" si="44"/>
        <v>216.42452632251269</v>
      </c>
      <c r="AU23" s="76">
        <f t="shared" si="45"/>
        <v>603.46867577813271</v>
      </c>
      <c r="AV23" s="76">
        <f t="shared" si="46"/>
        <v>9.2874616360197866</v>
      </c>
      <c r="AW23" s="77">
        <f t="shared" si="47"/>
        <v>2.5266654163122215</v>
      </c>
      <c r="AX23" s="80">
        <f t="shared" si="48"/>
        <v>231.21364397650746</v>
      </c>
      <c r="AY23" s="64">
        <f t="shared" si="49"/>
        <v>2.5967577149971253</v>
      </c>
      <c r="AZ23" s="31">
        <f t="shared" si="50"/>
        <v>215.83864985870258</v>
      </c>
      <c r="BA23" s="31">
        <f t="shared" si="51"/>
        <v>236.7125493110141</v>
      </c>
      <c r="BB23" s="84">
        <f t="shared" si="52"/>
        <v>215.83864985870258</v>
      </c>
    </row>
    <row r="24" spans="1:54" x14ac:dyDescent="0.4">
      <c r="A24">
        <f t="shared" si="1"/>
        <v>24</v>
      </c>
      <c r="B24">
        <v>0.4</v>
      </c>
      <c r="C24" s="31">
        <f t="shared" si="53"/>
        <v>215.83864985870258</v>
      </c>
      <c r="D24" s="31">
        <f t="shared" si="2"/>
        <v>9.0413023566681296</v>
      </c>
      <c r="E24" s="31">
        <f t="shared" si="3"/>
        <v>602.10312212390852</v>
      </c>
      <c r="F24" s="65">
        <f t="shared" si="4"/>
        <v>0.7837045309464481</v>
      </c>
      <c r="G24">
        <f t="shared" si="5"/>
        <v>2.9540903835907388E-5</v>
      </c>
      <c r="H24">
        <f t="shared" si="6"/>
        <v>5.1502994132463744E-5</v>
      </c>
      <c r="I24" s="32">
        <f t="shared" si="7"/>
        <v>5.432662782313523E-5</v>
      </c>
      <c r="J24" s="68">
        <f t="shared" si="8"/>
        <v>0.66143977518085728</v>
      </c>
      <c r="K24" s="64">
        <f t="shared" si="9"/>
        <v>3.2560805780799953</v>
      </c>
      <c r="L24" s="64">
        <f t="shared" si="10"/>
        <v>5.9283634557262781</v>
      </c>
      <c r="M24" s="79">
        <f t="shared" si="11"/>
        <v>247.65472838129864</v>
      </c>
      <c r="N24" s="80">
        <f t="shared" si="12"/>
        <v>126.71821665619355</v>
      </c>
      <c r="O24" s="72">
        <f t="shared" si="13"/>
        <v>604.46081082394414</v>
      </c>
      <c r="P24" s="72">
        <f t="shared" si="14"/>
        <v>9.5188975149880388</v>
      </c>
      <c r="Q24" s="73">
        <f t="shared" si="15"/>
        <v>3.104822350113285</v>
      </c>
      <c r="R24" s="73">
        <f t="shared" si="16"/>
        <v>5.7273928159933813</v>
      </c>
      <c r="S24" s="79">
        <f t="shared" si="17"/>
        <v>238.32604336002339</v>
      </c>
      <c r="T24" s="76">
        <f t="shared" si="18"/>
        <v>587.7309152356645</v>
      </c>
      <c r="U24" s="76">
        <f t="shared" si="19"/>
        <v>7.8242169596081119</v>
      </c>
      <c r="V24" s="77">
        <f t="shared" si="20"/>
        <v>3.6727630344726587</v>
      </c>
      <c r="W24" s="80">
        <f t="shared" si="21"/>
        <v>275.74666842130472</v>
      </c>
      <c r="X24" s="72">
        <f t="shared" si="22"/>
        <v>603.88067978635411</v>
      </c>
      <c r="Y24" s="72">
        <f t="shared" si="23"/>
        <v>9.3765139387642407</v>
      </c>
      <c r="Z24" s="73">
        <f t="shared" si="24"/>
        <v>3.1489443773165218</v>
      </c>
      <c r="AA24" s="73">
        <f t="shared" si="25"/>
        <v>5.7866866452526793</v>
      </c>
      <c r="AB24" s="79">
        <f t="shared" si="26"/>
        <v>241.02467847815618</v>
      </c>
      <c r="AC24" s="76">
        <f t="shared" si="27"/>
        <v>605.75844970621063</v>
      </c>
      <c r="AD24" s="76">
        <f t="shared" si="28"/>
        <v>9.9594380055262413</v>
      </c>
      <c r="AE24" s="77">
        <f t="shared" si="29"/>
        <v>2.9738557985584704</v>
      </c>
      <c r="AF24" s="80">
        <f t="shared" si="30"/>
        <v>240.74253394631893</v>
      </c>
      <c r="AG24" s="72">
        <f t="shared" si="31"/>
        <v>604.05721238950423</v>
      </c>
      <c r="AH24" s="72">
        <f t="shared" si="32"/>
        <v>9.4175027737730783</v>
      </c>
      <c r="AI24" s="73">
        <f t="shared" si="33"/>
        <v>3.1361554049636533</v>
      </c>
      <c r="AJ24" s="73">
        <f t="shared" si="34"/>
        <v>5.7695571646590729</v>
      </c>
      <c r="AK24" s="79">
        <f t="shared" si="35"/>
        <v>240.24097872753512</v>
      </c>
      <c r="AL24" s="76">
        <f t="shared" si="36"/>
        <v>604.03909573287103</v>
      </c>
      <c r="AM24" s="76">
        <f t="shared" si="37"/>
        <v>9.4132097210428718</v>
      </c>
      <c r="AN24" s="77">
        <f t="shared" si="38"/>
        <v>3.1374916001319635</v>
      </c>
      <c r="AO24" s="80">
        <f t="shared" si="39"/>
        <v>247.98110588070526</v>
      </c>
      <c r="AP24" s="72">
        <f t="shared" si="40"/>
        <v>604.00669588165852</v>
      </c>
      <c r="AQ24" s="72">
        <f t="shared" si="41"/>
        <v>9.4055825631359919</v>
      </c>
      <c r="AR24" s="73">
        <f t="shared" si="42"/>
        <v>3.1398674217807776</v>
      </c>
      <c r="AS24" s="73">
        <f t="shared" si="43"/>
        <v>5.774533815618053</v>
      </c>
      <c r="AT24" s="79">
        <f t="shared" si="44"/>
        <v>240.46831360444952</v>
      </c>
      <c r="AU24" s="76">
        <f t="shared" si="45"/>
        <v>604.47961096300708</v>
      </c>
      <c r="AV24" s="76">
        <f t="shared" si="46"/>
        <v>9.5239143031352818</v>
      </c>
      <c r="AW24" s="77">
        <f t="shared" si="47"/>
        <v>3.1032833796693349</v>
      </c>
      <c r="AX24" s="80">
        <f t="shared" si="48"/>
        <v>246.44579721359318</v>
      </c>
      <c r="AY24" s="64">
        <f t="shared" si="49"/>
        <v>3.1771479208758331</v>
      </c>
      <c r="AZ24" s="31">
        <f t="shared" si="50"/>
        <v>240.01500354254105</v>
      </c>
      <c r="BA24" s="31">
        <f t="shared" si="51"/>
        <v>252.72902636548054</v>
      </c>
      <c r="BB24" s="84">
        <f t="shared" si="52"/>
        <v>240.01500354254105</v>
      </c>
    </row>
    <row r="25" spans="1:54" x14ac:dyDescent="0.4">
      <c r="A25">
        <f t="shared" si="1"/>
        <v>30</v>
      </c>
      <c r="B25">
        <v>0.5</v>
      </c>
      <c r="C25" s="31">
        <f t="shared" si="53"/>
        <v>240.01500354254105</v>
      </c>
      <c r="D25" s="31">
        <f t="shared" si="2"/>
        <v>9.4021479963536443</v>
      </c>
      <c r="E25" s="31">
        <f t="shared" si="3"/>
        <v>603.99201643829963</v>
      </c>
      <c r="F25" s="65">
        <f t="shared" si="4"/>
        <v>0.94498866586485697</v>
      </c>
      <c r="G25">
        <f t="shared" si="5"/>
        <v>2.6902129434281379E-5</v>
      </c>
      <c r="H25">
        <f t="shared" si="6"/>
        <v>4.6902431357581896E-5</v>
      </c>
      <c r="I25" s="32">
        <f t="shared" si="7"/>
        <v>5.2026346435694306E-5</v>
      </c>
      <c r="J25" s="68">
        <f t="shared" si="8"/>
        <v>0.613734603813477</v>
      </c>
      <c r="K25" s="64">
        <f t="shared" si="9"/>
        <v>3.7599317881163077</v>
      </c>
      <c r="L25" s="64">
        <f t="shared" si="10"/>
        <v>6.5520403851370794</v>
      </c>
      <c r="M25" s="79">
        <f t="shared" si="11"/>
        <v>264.36732236144189</v>
      </c>
      <c r="N25" s="80">
        <f t="shared" si="12"/>
        <v>131.52274590941508</v>
      </c>
      <c r="O25" s="72">
        <f t="shared" si="13"/>
        <v>605.30563072831058</v>
      </c>
      <c r="P25" s="72">
        <f t="shared" si="14"/>
        <v>9.778856014274016</v>
      </c>
      <c r="Q25" s="73">
        <f t="shared" si="15"/>
        <v>3.6229514421218507</v>
      </c>
      <c r="R25" s="73">
        <f t="shared" si="16"/>
        <v>6.3893145941816574</v>
      </c>
      <c r="S25" s="79">
        <f t="shared" si="17"/>
        <v>257.24205079208878</v>
      </c>
      <c r="T25" s="76">
        <f t="shared" si="18"/>
        <v>588.878144906947</v>
      </c>
      <c r="U25" s="76">
        <f t="shared" si="19"/>
        <v>7.8852935709758452</v>
      </c>
      <c r="V25" s="77">
        <f t="shared" si="20"/>
        <v>4.3710263114515344</v>
      </c>
      <c r="W25" s="80">
        <f t="shared" si="21"/>
        <v>290.89640354432078</v>
      </c>
      <c r="X25" s="72">
        <f t="shared" si="22"/>
        <v>604.97376841117921</v>
      </c>
      <c r="Y25" s="72">
        <f t="shared" si="23"/>
        <v>9.6672598329703714</v>
      </c>
      <c r="Z25" s="73">
        <f t="shared" si="24"/>
        <v>3.6627645609139665</v>
      </c>
      <c r="AA25" s="73">
        <f t="shared" si="25"/>
        <v>6.4371281539291179</v>
      </c>
      <c r="AB25" s="79">
        <f t="shared" si="26"/>
        <v>259.30925420974972</v>
      </c>
      <c r="AC25" s="76">
        <f t="shared" si="27"/>
        <v>606.2371254146874</v>
      </c>
      <c r="AD25" s="76">
        <f t="shared" si="28"/>
        <v>10.204354719869459</v>
      </c>
      <c r="AE25" s="77">
        <f t="shared" si="29"/>
        <v>3.4772253142610676</v>
      </c>
      <c r="AF25" s="80">
        <f t="shared" si="30"/>
        <v>252.02635933883781</v>
      </c>
      <c r="AG25" s="72">
        <f t="shared" si="31"/>
        <v>605.07417548527019</v>
      </c>
      <c r="AH25" s="72">
        <f t="shared" si="32"/>
        <v>9.6995193167104894</v>
      </c>
      <c r="AI25" s="73">
        <f t="shared" si="33"/>
        <v>3.6511885126319306</v>
      </c>
      <c r="AJ25" s="73">
        <f t="shared" si="34"/>
        <v>6.4232698198466265</v>
      </c>
      <c r="AK25" s="79">
        <f t="shared" si="35"/>
        <v>258.70805613075032</v>
      </c>
      <c r="AL25" s="76">
        <f t="shared" si="36"/>
        <v>604.7046429721305</v>
      </c>
      <c r="AM25" s="76">
        <f t="shared" si="37"/>
        <v>9.5862924496851853</v>
      </c>
      <c r="AN25" s="77">
        <f t="shared" si="38"/>
        <v>3.6920577051163121</v>
      </c>
      <c r="AO25" s="80">
        <f t="shared" si="39"/>
        <v>260.35325705106845</v>
      </c>
      <c r="AP25" s="72">
        <f t="shared" si="40"/>
        <v>605.04533076030771</v>
      </c>
      <c r="AQ25" s="72">
        <f t="shared" si="41"/>
        <v>9.6901275242418254</v>
      </c>
      <c r="AR25" s="73">
        <f t="shared" si="42"/>
        <v>3.6545530641646722</v>
      </c>
      <c r="AS25" s="73">
        <f t="shared" si="43"/>
        <v>6.4273014200105578</v>
      </c>
      <c r="AT25" s="79">
        <f t="shared" si="44"/>
        <v>258.8827769472399</v>
      </c>
      <c r="AU25" s="76">
        <f t="shared" si="45"/>
        <v>605.12358012709433</v>
      </c>
      <c r="AV25" s="76">
        <f t="shared" si="46"/>
        <v>9.7158477509610108</v>
      </c>
      <c r="AW25" s="77">
        <f t="shared" si="47"/>
        <v>3.6453499530814586</v>
      </c>
      <c r="AX25" s="80">
        <f t="shared" si="48"/>
        <v>258.52206423363521</v>
      </c>
      <c r="AY25" s="64">
        <f t="shared" si="49"/>
        <v>3.7221396079678488</v>
      </c>
      <c r="AZ25" s="31">
        <f t="shared" si="50"/>
        <v>258.5355345199572</v>
      </c>
      <c r="BA25" s="31">
        <f t="shared" si="51"/>
        <v>265.44952104196557</v>
      </c>
      <c r="BB25" s="84">
        <f t="shared" si="52"/>
        <v>258.5355345199572</v>
      </c>
    </row>
    <row r="26" spans="1:54" x14ac:dyDescent="0.4">
      <c r="A26">
        <f t="shared" si="1"/>
        <v>36</v>
      </c>
      <c r="B26">
        <v>0.6</v>
      </c>
      <c r="C26" s="31">
        <f t="shared" si="53"/>
        <v>258.5355345199572</v>
      </c>
      <c r="D26" s="31">
        <f t="shared" si="2"/>
        <v>9.6874339222126054</v>
      </c>
      <c r="E26" s="31">
        <f t="shared" si="3"/>
        <v>605.03699971824301</v>
      </c>
      <c r="F26" s="65">
        <f t="shared" si="4"/>
        <v>1.102495717335352</v>
      </c>
      <c r="G26">
        <f t="shared" si="5"/>
        <v>2.4906431169188415E-5</v>
      </c>
      <c r="H26">
        <f t="shared" si="6"/>
        <v>4.3423037612278981E-5</v>
      </c>
      <c r="I26" s="32">
        <f t="shared" si="7"/>
        <v>5.0286649563042846E-5</v>
      </c>
      <c r="J26" s="68">
        <f t="shared" si="8"/>
        <v>0.5770327809801401</v>
      </c>
      <c r="K26" s="64">
        <f t="shared" si="9"/>
        <v>4.2399394059817208</v>
      </c>
      <c r="L26" s="64">
        <f t="shared" si="10"/>
        <v>7.0835432906875706</v>
      </c>
      <c r="M26" s="79">
        <f t="shared" si="11"/>
        <v>277.53740701229674</v>
      </c>
      <c r="N26" s="80">
        <f t="shared" si="12"/>
        <v>135.6221037209844</v>
      </c>
      <c r="O26" s="72">
        <f t="shared" si="13"/>
        <v>605.82188306037472</v>
      </c>
      <c r="P26" s="72">
        <f t="shared" si="14"/>
        <v>9.9881198745211783</v>
      </c>
      <c r="Q26" s="73">
        <f t="shared" si="15"/>
        <v>4.1176334188649619</v>
      </c>
      <c r="R26" s="73">
        <f t="shared" si="16"/>
        <v>6.9537223355671678</v>
      </c>
      <c r="S26" s="79">
        <f t="shared" si="17"/>
        <v>272.09796668717911</v>
      </c>
      <c r="T26" s="76">
        <f t="shared" si="18"/>
        <v>589.81843086035997</v>
      </c>
      <c r="U26" s="76">
        <f t="shared" si="19"/>
        <v>7.937814634738368</v>
      </c>
      <c r="V26" s="77">
        <f t="shared" si="20"/>
        <v>5.0443342455669535</v>
      </c>
      <c r="W26" s="80">
        <f t="shared" si="21"/>
        <v>303.49124671648423</v>
      </c>
      <c r="X26" s="72">
        <f t="shared" si="22"/>
        <v>605.62287854626049</v>
      </c>
      <c r="Y26" s="72">
        <f t="shared" si="23"/>
        <v>9.9012198317914279</v>
      </c>
      <c r="Z26" s="73">
        <f t="shared" si="24"/>
        <v>4.1524081952096497</v>
      </c>
      <c r="AA26" s="73">
        <f t="shared" si="25"/>
        <v>6.9910175620055632</v>
      </c>
      <c r="AB26" s="79">
        <f t="shared" si="26"/>
        <v>273.64721203154613</v>
      </c>
      <c r="AC26" s="76">
        <f t="shared" si="27"/>
        <v>606.55048725323263</v>
      </c>
      <c r="AD26" s="76">
        <f t="shared" si="28"/>
        <v>10.411881735291367</v>
      </c>
      <c r="AE26" s="77">
        <f t="shared" si="29"/>
        <v>3.9547970261134138</v>
      </c>
      <c r="AF26" s="80">
        <f t="shared" si="30"/>
        <v>261.31101970216366</v>
      </c>
      <c r="AG26" s="72">
        <f t="shared" si="31"/>
        <v>605.68150020149847</v>
      </c>
      <c r="AH26" s="72">
        <f t="shared" si="32"/>
        <v>9.9259029446593292</v>
      </c>
      <c r="AI26" s="73">
        <f t="shared" si="33"/>
        <v>4.142483182467771</v>
      </c>
      <c r="AJ26" s="73">
        <f t="shared" si="34"/>
        <v>6.9804044121119597</v>
      </c>
      <c r="AK26" s="79">
        <f t="shared" si="35"/>
        <v>273.20533974128222</v>
      </c>
      <c r="AL26" s="76">
        <f t="shared" si="36"/>
        <v>605.16814727319763</v>
      </c>
      <c r="AM26" s="76">
        <f t="shared" si="37"/>
        <v>9.730848842474435</v>
      </c>
      <c r="AN26" s="77">
        <f t="shared" si="38"/>
        <v>4.2219375417017977</v>
      </c>
      <c r="AO26" s="80">
        <f t="shared" si="39"/>
        <v>270.60911574917895</v>
      </c>
      <c r="AP26" s="72">
        <f t="shared" si="40"/>
        <v>605.66494154057489</v>
      </c>
      <c r="AQ26" s="72">
        <f t="shared" si="41"/>
        <v>9.9188574020866653</v>
      </c>
      <c r="AR26" s="73">
        <f t="shared" si="42"/>
        <v>4.1453123313353553</v>
      </c>
      <c r="AS26" s="73">
        <f t="shared" si="43"/>
        <v>6.9834322544554563</v>
      </c>
      <c r="AT26" s="79">
        <f t="shared" si="44"/>
        <v>273.33131873073813</v>
      </c>
      <c r="AU26" s="76">
        <f t="shared" si="45"/>
        <v>605.56503121812079</v>
      </c>
      <c r="AV26" s="76">
        <f t="shared" si="46"/>
        <v>9.8775496041543267</v>
      </c>
      <c r="AW26" s="77">
        <f t="shared" si="47"/>
        <v>4.1619613101799207</v>
      </c>
      <c r="AX26" s="80">
        <f t="shared" si="48"/>
        <v>268.50403214668984</v>
      </c>
      <c r="AY26" s="64">
        <f t="shared" si="49"/>
        <v>4.2426084064299783</v>
      </c>
      <c r="AZ26" s="31">
        <f t="shared" si="50"/>
        <v>273.0704592976864</v>
      </c>
      <c r="BA26" s="31">
        <f t="shared" si="51"/>
        <v>275.97885357862918</v>
      </c>
      <c r="BB26" s="84">
        <f t="shared" si="52"/>
        <v>273.0704592976864</v>
      </c>
    </row>
    <row r="27" spans="1:54" x14ac:dyDescent="0.4">
      <c r="A27">
        <f t="shared" si="1"/>
        <v>42</v>
      </c>
      <c r="B27">
        <v>0.7</v>
      </c>
      <c r="C27" s="31">
        <f t="shared" si="53"/>
        <v>273.0704592976864</v>
      </c>
      <c r="D27" s="31">
        <f t="shared" si="2"/>
        <v>9.9167076386030342</v>
      </c>
      <c r="E27" s="31">
        <f t="shared" si="3"/>
        <v>605.65986153886081</v>
      </c>
      <c r="F27" s="65">
        <f t="shared" si="4"/>
        <v>1.2578006169429885</v>
      </c>
      <c r="G27">
        <f t="shared" si="5"/>
        <v>2.3318148083803679E-5</v>
      </c>
      <c r="H27">
        <f t="shared" si="6"/>
        <v>4.0653950556525777E-5</v>
      </c>
      <c r="I27" s="32">
        <f t="shared" si="7"/>
        <v>4.8902106035166243E-5</v>
      </c>
      <c r="J27" s="68">
        <f t="shared" si="8"/>
        <v>0.54740218805042773</v>
      </c>
      <c r="K27" s="64">
        <f t="shared" si="9"/>
        <v>4.70402265178243</v>
      </c>
      <c r="L27" s="64">
        <f t="shared" si="10"/>
        <v>7.5426242442642684</v>
      </c>
      <c r="M27" s="79">
        <f t="shared" si="11"/>
        <v>287.9902392582938</v>
      </c>
      <c r="N27" s="80">
        <f t="shared" si="12"/>
        <v>139.20975712759449</v>
      </c>
      <c r="O27" s="72">
        <f t="shared" si="13"/>
        <v>606.15485781266295</v>
      </c>
      <c r="P27" s="72">
        <f t="shared" si="14"/>
        <v>10.156973982086598</v>
      </c>
      <c r="Q27" s="73">
        <f t="shared" si="15"/>
        <v>4.5965011294559144</v>
      </c>
      <c r="R27" s="73">
        <f t="shared" si="16"/>
        <v>7.440886853187056</v>
      </c>
      <c r="S27" s="79">
        <f t="shared" si="17"/>
        <v>283.87372687137025</v>
      </c>
      <c r="T27" s="76">
        <f t="shared" si="18"/>
        <v>590.61279788703462</v>
      </c>
      <c r="U27" s="76">
        <f t="shared" si="19"/>
        <v>7.9840886075636455</v>
      </c>
      <c r="V27" s="77">
        <f t="shared" si="20"/>
        <v>5.6975169569138808</v>
      </c>
      <c r="W27" s="80">
        <f t="shared" si="21"/>
        <v>314.21992599513464</v>
      </c>
      <c r="X27" s="72">
        <f t="shared" si="22"/>
        <v>606.03096519583789</v>
      </c>
      <c r="Y27" s="72">
        <f t="shared" si="23"/>
        <v>10.090184077324679</v>
      </c>
      <c r="Z27" s="73">
        <f t="shared" si="24"/>
        <v>4.6259810239579462</v>
      </c>
      <c r="AA27" s="73">
        <f t="shared" si="25"/>
        <v>7.4690537487526871</v>
      </c>
      <c r="AB27" s="79">
        <f t="shared" si="26"/>
        <v>285.00656146061436</v>
      </c>
      <c r="AC27" s="76">
        <f t="shared" si="27"/>
        <v>606.7733077068101</v>
      </c>
      <c r="AD27" s="76">
        <f t="shared" si="28"/>
        <v>10.591462286466967</v>
      </c>
      <c r="AE27" s="77">
        <f t="shared" si="29"/>
        <v>4.4124384936302103</v>
      </c>
      <c r="AF27" s="80">
        <f t="shared" si="30"/>
        <v>269.15758739950843</v>
      </c>
      <c r="AG27" s="72">
        <f t="shared" si="31"/>
        <v>606.06595441581624</v>
      </c>
      <c r="AH27" s="72">
        <f t="shared" si="32"/>
        <v>10.108526322389986</v>
      </c>
      <c r="AI27" s="73">
        <f t="shared" si="33"/>
        <v>4.617853629649459</v>
      </c>
      <c r="AJ27" s="73">
        <f t="shared" si="34"/>
        <v>7.4613090007248477</v>
      </c>
      <c r="AK27" s="79">
        <f t="shared" si="35"/>
        <v>284.69459801490376</v>
      </c>
      <c r="AL27" s="76">
        <f t="shared" si="36"/>
        <v>605.50717557032283</v>
      </c>
      <c r="AM27" s="76">
        <f t="shared" si="37"/>
        <v>9.8545205450360829</v>
      </c>
      <c r="AN27" s="77">
        <f t="shared" si="38"/>
        <v>4.7325140935996401</v>
      </c>
      <c r="AO27" s="80">
        <f t="shared" si="39"/>
        <v>279.33182965421042</v>
      </c>
      <c r="AP27" s="72">
        <f t="shared" si="40"/>
        <v>606.05638821883167</v>
      </c>
      <c r="AQ27" s="72">
        <f t="shared" si="41"/>
        <v>10.103472310861672</v>
      </c>
      <c r="AR27" s="73">
        <f t="shared" si="42"/>
        <v>4.6200906713790264</v>
      </c>
      <c r="AS27" s="73">
        <f t="shared" si="43"/>
        <v>7.4634422874047317</v>
      </c>
      <c r="AT27" s="79">
        <f t="shared" si="44"/>
        <v>284.78049095611846</v>
      </c>
      <c r="AU27" s="76">
        <f t="shared" si="45"/>
        <v>605.88347686751763</v>
      </c>
      <c r="AV27" s="76">
        <f t="shared" si="46"/>
        <v>10.016932803053598</v>
      </c>
      <c r="AW27" s="77">
        <f t="shared" si="47"/>
        <v>4.6586755962039472</v>
      </c>
      <c r="AX27" s="80">
        <f t="shared" si="48"/>
        <v>276.97201341519417</v>
      </c>
      <c r="AY27" s="64">
        <f t="shared" si="49"/>
        <v>4.7451964493487537</v>
      </c>
      <c r="AZ27" s="31">
        <f t="shared" si="50"/>
        <v>284.58884432575172</v>
      </c>
      <c r="BA27" s="31">
        <f t="shared" si="51"/>
        <v>284.92033911601192</v>
      </c>
      <c r="BB27" s="84">
        <f t="shared" si="52"/>
        <v>284.58884432575172</v>
      </c>
    </row>
    <row r="28" spans="1:54" x14ac:dyDescent="0.4">
      <c r="A28">
        <f t="shared" si="1"/>
        <v>48</v>
      </c>
      <c r="B28">
        <v>0.8</v>
      </c>
      <c r="C28" s="31">
        <f t="shared" si="53"/>
        <v>284.58884432575172</v>
      </c>
      <c r="D28" s="31">
        <f t="shared" si="2"/>
        <v>10.101759526803152</v>
      </c>
      <c r="E28" s="31">
        <f t="shared" si="3"/>
        <v>606.05313344653905</v>
      </c>
      <c r="F28" s="65">
        <f t="shared" si="4"/>
        <v>1.4120697264847033</v>
      </c>
      <c r="G28">
        <f t="shared" si="5"/>
        <v>2.2007559595575656E-5</v>
      </c>
      <c r="H28">
        <f t="shared" si="6"/>
        <v>3.8369009256346725E-5</v>
      </c>
      <c r="I28" s="32">
        <f t="shared" si="7"/>
        <v>4.7759635385076721E-5</v>
      </c>
      <c r="J28" s="68">
        <f t="shared" si="8"/>
        <v>0.52264739906564017</v>
      </c>
      <c r="K28" s="64">
        <f t="shared" si="9"/>
        <v>5.1575943657203611</v>
      </c>
      <c r="L28" s="64">
        <f t="shared" si="10"/>
        <v>7.942323927373506</v>
      </c>
      <c r="M28" s="79">
        <f t="shared" si="11"/>
        <v>296.27145377320869</v>
      </c>
      <c r="N28" s="80">
        <f t="shared" si="12"/>
        <v>142.41163805319383</v>
      </c>
      <c r="O28" s="72">
        <f t="shared" si="13"/>
        <v>606.37888952461458</v>
      </c>
      <c r="P28" s="72">
        <f t="shared" si="14"/>
        <v>10.292485548446884</v>
      </c>
      <c r="Q28" s="73">
        <f t="shared" si="15"/>
        <v>5.0647418603266434</v>
      </c>
      <c r="R28" s="73">
        <f t="shared" si="16"/>
        <v>7.8642958938640941</v>
      </c>
      <c r="S28" s="79">
        <f t="shared" si="17"/>
        <v>293.20318647932396</v>
      </c>
      <c r="T28" s="76">
        <f t="shared" si="18"/>
        <v>591.29965009964531</v>
      </c>
      <c r="U28" s="76">
        <f t="shared" si="19"/>
        <v>8.0256303217958944</v>
      </c>
      <c r="V28" s="77">
        <f t="shared" si="20"/>
        <v>6.3337654748061869</v>
      </c>
      <c r="W28" s="80">
        <f t="shared" si="21"/>
        <v>323.50869239429568</v>
      </c>
      <c r="X28" s="72">
        <f t="shared" si="22"/>
        <v>606.29955503161375</v>
      </c>
      <c r="Y28" s="72">
        <f t="shared" si="23"/>
        <v>10.24209810711721</v>
      </c>
      <c r="Z28" s="73">
        <f t="shared" si="24"/>
        <v>5.0889926735011466</v>
      </c>
      <c r="AA28" s="73">
        <f t="shared" si="25"/>
        <v>7.884860095359997</v>
      </c>
      <c r="AB28" s="79">
        <f t="shared" si="26"/>
        <v>294.00834410811922</v>
      </c>
      <c r="AC28" s="76">
        <f t="shared" si="27"/>
        <v>606.94381501497219</v>
      </c>
      <c r="AD28" s="76">
        <f t="shared" si="28"/>
        <v>10.749023548724255</v>
      </c>
      <c r="AE28" s="77">
        <f t="shared" si="29"/>
        <v>4.8541476638600543</v>
      </c>
      <c r="AF28" s="80">
        <f t="shared" si="30"/>
        <v>275.91199961966322</v>
      </c>
      <c r="AG28" s="72">
        <f t="shared" si="31"/>
        <v>606.32077304560789</v>
      </c>
      <c r="AH28" s="72">
        <f t="shared" si="32"/>
        <v>10.255300090879953</v>
      </c>
      <c r="AI28" s="73">
        <f t="shared" si="33"/>
        <v>5.0826193112627385</v>
      </c>
      <c r="AJ28" s="73">
        <f t="shared" si="34"/>
        <v>7.8794683399951708</v>
      </c>
      <c r="AK28" s="79">
        <f t="shared" si="35"/>
        <v>293.79701622146047</v>
      </c>
      <c r="AL28" s="76">
        <f t="shared" si="36"/>
        <v>605.76439009920364</v>
      </c>
      <c r="AM28" s="76">
        <f t="shared" si="37"/>
        <v>9.9620830694472495</v>
      </c>
      <c r="AN28" s="77">
        <f t="shared" si="38"/>
        <v>5.2274163101926314</v>
      </c>
      <c r="AO28" s="80">
        <f t="shared" si="39"/>
        <v>286.88140003729052</v>
      </c>
      <c r="AP28" s="72">
        <f t="shared" si="40"/>
        <v>606.3152320464111</v>
      </c>
      <c r="AQ28" s="72">
        <f t="shared" si="41"/>
        <v>10.251833590789833</v>
      </c>
      <c r="AR28" s="73">
        <f t="shared" si="42"/>
        <v>5.0842914565591251</v>
      </c>
      <c r="AS28" s="73">
        <f t="shared" si="43"/>
        <v>7.88088382360651</v>
      </c>
      <c r="AT28" s="79">
        <f t="shared" si="44"/>
        <v>293.85247994820099</v>
      </c>
      <c r="AU28" s="76">
        <f t="shared" si="45"/>
        <v>606.1223578933517</v>
      </c>
      <c r="AV28" s="76">
        <f t="shared" si="46"/>
        <v>10.13894585046458</v>
      </c>
      <c r="AW28" s="77">
        <f t="shared" si="47"/>
        <v>5.1392649521572729</v>
      </c>
      <c r="AX28" s="80">
        <f t="shared" si="48"/>
        <v>284.28424192561118</v>
      </c>
      <c r="AY28" s="64">
        <f t="shared" si="49"/>
        <v>5.2344049628332243</v>
      </c>
      <c r="AZ28" s="31">
        <f t="shared" si="50"/>
        <v>293.71525668927615</v>
      </c>
      <c r="BA28" s="31">
        <f t="shared" si="51"/>
        <v>292.64658349421512</v>
      </c>
      <c r="BB28" s="84">
        <f t="shared" si="52"/>
        <v>292.64658349421512</v>
      </c>
    </row>
    <row r="29" spans="1:54" x14ac:dyDescent="0.4">
      <c r="A29">
        <f t="shared" si="1"/>
        <v>54</v>
      </c>
      <c r="B29">
        <v>0.9</v>
      </c>
      <c r="C29" s="31">
        <f t="shared" si="53"/>
        <v>292.64658349421512</v>
      </c>
      <c r="D29" s="31">
        <f t="shared" si="2"/>
        <v>10.232980105618562</v>
      </c>
      <c r="E29" s="31">
        <f t="shared" si="3"/>
        <v>606.28471620749394</v>
      </c>
      <c r="F29" s="65">
        <f t="shared" si="4"/>
        <v>1.5688068612188026</v>
      </c>
      <c r="G29">
        <f t="shared" si="5"/>
        <v>2.0879265542020584E-5</v>
      </c>
      <c r="H29">
        <f t="shared" si="6"/>
        <v>3.6401888604157798E-5</v>
      </c>
      <c r="I29" s="32">
        <f t="shared" si="7"/>
        <v>4.6776075058982251E-5</v>
      </c>
      <c r="J29" s="68">
        <f t="shared" si="8"/>
        <v>0.50109891034717546</v>
      </c>
      <c r="K29" s="64">
        <f t="shared" si="9"/>
        <v>5.61207279570006</v>
      </c>
      <c r="L29" s="64">
        <f t="shared" si="10"/>
        <v>8.2972396024216941</v>
      </c>
      <c r="M29" s="79">
        <f t="shared" si="11"/>
        <v>302.87387551972745</v>
      </c>
      <c r="N29" s="80">
        <f t="shared" si="12"/>
        <v>145.36823208691206</v>
      </c>
      <c r="O29" s="72">
        <f t="shared" si="13"/>
        <v>606.53657393837807</v>
      </c>
      <c r="P29" s="72">
        <f t="shared" si="14"/>
        <v>10.401626403693925</v>
      </c>
      <c r="Q29" s="73">
        <f t="shared" si="15"/>
        <v>5.523375229515076</v>
      </c>
      <c r="R29" s="73">
        <f t="shared" si="16"/>
        <v>8.2314164963383227</v>
      </c>
      <c r="S29" s="79">
        <f t="shared" si="17"/>
        <v>300.34636937520082</v>
      </c>
      <c r="T29" s="76">
        <f t="shared" si="18"/>
        <v>591.91567920113175</v>
      </c>
      <c r="U29" s="76">
        <f t="shared" si="19"/>
        <v>8.0641935755743095</v>
      </c>
      <c r="V29" s="77">
        <f t="shared" si="20"/>
        <v>6.9526073820444916</v>
      </c>
      <c r="W29" s="80">
        <f t="shared" si="21"/>
        <v>331.45798456885376</v>
      </c>
      <c r="X29" s="72">
        <f t="shared" si="22"/>
        <v>606.47818611064736</v>
      </c>
      <c r="Y29" s="72">
        <f t="shared" si="23"/>
        <v>10.359730293149356</v>
      </c>
      <c r="Z29" s="73">
        <f t="shared" si="24"/>
        <v>5.5451786304862409</v>
      </c>
      <c r="AA29" s="73">
        <f t="shared" si="25"/>
        <v>8.2477487799637643</v>
      </c>
      <c r="AB29" s="79">
        <f t="shared" si="26"/>
        <v>300.97127144655326</v>
      </c>
      <c r="AC29" s="76">
        <f t="shared" si="27"/>
        <v>607.07977368144611</v>
      </c>
      <c r="AD29" s="76">
        <f t="shared" si="28"/>
        <v>10.885398638451946</v>
      </c>
      <c r="AE29" s="77">
        <f t="shared" si="29"/>
        <v>5.2826304536438355</v>
      </c>
      <c r="AF29" s="80">
        <f t="shared" si="30"/>
        <v>281.70452857818134</v>
      </c>
      <c r="AG29" s="72">
        <f t="shared" si="31"/>
        <v>606.49284051676864</v>
      </c>
      <c r="AH29" s="72">
        <f t="shared" si="32"/>
        <v>10.370075395450087</v>
      </c>
      <c r="AI29" s="73">
        <f t="shared" si="33"/>
        <v>5.5397806608493569</v>
      </c>
      <c r="AJ29" s="73">
        <f t="shared" si="34"/>
        <v>8.2437145721657501</v>
      </c>
      <c r="AK29" s="79">
        <f t="shared" si="35"/>
        <v>300.81678919083464</v>
      </c>
      <c r="AL29" s="76">
        <f t="shared" si="36"/>
        <v>605.96199305620189</v>
      </c>
      <c r="AM29" s="76">
        <f t="shared" si="37"/>
        <v>10.055141814558041</v>
      </c>
      <c r="AN29" s="77">
        <f t="shared" si="38"/>
        <v>5.7082894990924382</v>
      </c>
      <c r="AO29" s="80">
        <f t="shared" si="39"/>
        <v>293.37431373844447</v>
      </c>
      <c r="AP29" s="72">
        <f t="shared" si="40"/>
        <v>606.48923141101477</v>
      </c>
      <c r="AQ29" s="72">
        <f t="shared" si="41"/>
        <v>10.367517165235727</v>
      </c>
      <c r="AR29" s="73">
        <f t="shared" si="42"/>
        <v>5.5411146518086936</v>
      </c>
      <c r="AS29" s="73">
        <f t="shared" si="43"/>
        <v>8.2447121048852523</v>
      </c>
      <c r="AT29" s="79">
        <f t="shared" si="44"/>
        <v>300.85497992270757</v>
      </c>
      <c r="AU29" s="76">
        <f t="shared" si="45"/>
        <v>606.30408900892792</v>
      </c>
      <c r="AV29" s="76">
        <f t="shared" si="46"/>
        <v>10.244902826080363</v>
      </c>
      <c r="AW29" s="77">
        <f t="shared" si="47"/>
        <v>5.6057207439099317</v>
      </c>
      <c r="AX29" s="80">
        <f t="shared" si="48"/>
        <v>290.56259741610006</v>
      </c>
      <c r="AY29" s="64">
        <f t="shared" si="49"/>
        <v>5.7123371564187577</v>
      </c>
      <c r="AZ29" s="31">
        <f t="shared" si="50"/>
        <v>300.7473524838241</v>
      </c>
      <c r="BA29" s="31">
        <f t="shared" si="51"/>
        <v>299.27485607539489</v>
      </c>
      <c r="BB29" s="84">
        <f t="shared" si="52"/>
        <v>299.27485607539489</v>
      </c>
    </row>
    <row r="30" spans="1:54" x14ac:dyDescent="0.4">
      <c r="A30">
        <f t="shared" si="1"/>
        <v>60</v>
      </c>
      <c r="B30">
        <v>1</v>
      </c>
      <c r="C30" s="31">
        <f t="shared" si="53"/>
        <v>299.27485607539489</v>
      </c>
      <c r="D30" s="31">
        <f t="shared" si="2"/>
        <v>10.3420120088246</v>
      </c>
      <c r="E30" s="31">
        <f t="shared" si="3"/>
        <v>606.45271300271622</v>
      </c>
      <c r="F30" s="65">
        <f t="shared" si="4"/>
        <v>1.725219608712822</v>
      </c>
      <c r="G30">
        <f t="shared" si="5"/>
        <v>1.9910298213373091E-5</v>
      </c>
      <c r="H30">
        <f t="shared" si="6"/>
        <v>3.4712545619965789E-5</v>
      </c>
      <c r="I30" s="32">
        <f t="shared" si="7"/>
        <v>4.5931403566886253E-5</v>
      </c>
      <c r="J30" s="68">
        <f t="shared" si="8"/>
        <v>0.48240688345890193</v>
      </c>
      <c r="K30" s="64">
        <f t="shared" si="9"/>
        <v>6.0601606953398734</v>
      </c>
      <c r="L30" s="64">
        <f t="shared" si="10"/>
        <v>8.6053844489476425</v>
      </c>
      <c r="M30" s="79">
        <f t="shared" si="11"/>
        <v>307.88053767824186</v>
      </c>
      <c r="N30" s="80">
        <f t="shared" si="12"/>
        <v>148.05862329387907</v>
      </c>
      <c r="O30" s="72">
        <f t="shared" si="13"/>
        <v>606.64574397492868</v>
      </c>
      <c r="P30" s="72">
        <f t="shared" si="14"/>
        <v>10.485039645388021</v>
      </c>
      <c r="Q30" s="73">
        <f t="shared" si="15"/>
        <v>5.9793959507851033</v>
      </c>
      <c r="R30" s="73">
        <f t="shared" si="16"/>
        <v>8.5527797664821961</v>
      </c>
      <c r="S30" s="79">
        <f t="shared" si="17"/>
        <v>305.90109827679885</v>
      </c>
      <c r="T30" s="76">
        <f t="shared" si="18"/>
        <v>592.46128249828803</v>
      </c>
      <c r="U30" s="76">
        <f t="shared" si="19"/>
        <v>8.099454867180695</v>
      </c>
      <c r="V30" s="77">
        <f t="shared" si="20"/>
        <v>7.5595582787322089</v>
      </c>
      <c r="W30" s="80">
        <f t="shared" si="21"/>
        <v>338.53752197539427</v>
      </c>
      <c r="X30" s="72">
        <f t="shared" si="22"/>
        <v>606.60355623788507</v>
      </c>
      <c r="Y30" s="72">
        <f t="shared" si="23"/>
        <v>10.451994182660025</v>
      </c>
      <c r="Z30" s="73">
        <f t="shared" si="24"/>
        <v>5.9978835219801585</v>
      </c>
      <c r="AA30" s="73">
        <f t="shared" si="25"/>
        <v>8.5649329330739477</v>
      </c>
      <c r="AB30" s="79">
        <f t="shared" si="26"/>
        <v>306.3570766860343</v>
      </c>
      <c r="AC30" s="76">
        <f t="shared" si="27"/>
        <v>607.19754693806681</v>
      </c>
      <c r="AD30" s="76">
        <f t="shared" si="28"/>
        <v>11.008044188193066</v>
      </c>
      <c r="AE30" s="77">
        <f t="shared" si="29"/>
        <v>5.7004885669959089</v>
      </c>
      <c r="AF30" s="80">
        <f t="shared" si="30"/>
        <v>286.8432316175485</v>
      </c>
      <c r="AG30" s="72">
        <f t="shared" si="31"/>
        <v>606.6133832518185</v>
      </c>
      <c r="AH30" s="72">
        <f t="shared" si="32"/>
        <v>10.459598667535719</v>
      </c>
      <c r="AI30" s="73">
        <f t="shared" si="33"/>
        <v>5.9936199515770117</v>
      </c>
      <c r="AJ30" s="73">
        <f t="shared" si="34"/>
        <v>8.5621360920211398</v>
      </c>
      <c r="AK30" s="79">
        <f t="shared" si="35"/>
        <v>306.25207583260988</v>
      </c>
      <c r="AL30" s="76">
        <f t="shared" si="36"/>
        <v>606.12122795440246</v>
      </c>
      <c r="AM30" s="76">
        <f t="shared" si="37"/>
        <v>10.13832577716207</v>
      </c>
      <c r="AN30" s="77">
        <f t="shared" si="38"/>
        <v>6.1785346538452295</v>
      </c>
      <c r="AO30" s="80">
        <f t="shared" si="39"/>
        <v>299.15882898509199</v>
      </c>
      <c r="AP30" s="72">
        <f t="shared" si="40"/>
        <v>606.61112619944379</v>
      </c>
      <c r="AQ30" s="72">
        <f t="shared" si="41"/>
        <v>10.457847124936196</v>
      </c>
      <c r="AR30" s="73">
        <f t="shared" si="42"/>
        <v>5.9946014943348125</v>
      </c>
      <c r="AS30" s="73">
        <f t="shared" si="43"/>
        <v>8.5627802831643578</v>
      </c>
      <c r="AT30" s="79">
        <f t="shared" si="44"/>
        <v>306.2762569563813</v>
      </c>
      <c r="AU30" s="76">
        <f t="shared" si="45"/>
        <v>606.44992808356096</v>
      </c>
      <c r="AV30" s="76">
        <f t="shared" si="46"/>
        <v>10.340094956182597</v>
      </c>
      <c r="AW30" s="77">
        <f t="shared" si="47"/>
        <v>6.0612564142686969</v>
      </c>
      <c r="AX30" s="80">
        <f t="shared" si="48"/>
        <v>296.14537534265929</v>
      </c>
      <c r="AY30" s="64">
        <f t="shared" si="49"/>
        <v>6.1831673540648913</v>
      </c>
      <c r="AZ30" s="31">
        <f t="shared" si="50"/>
        <v>306.19662693795607</v>
      </c>
      <c r="BA30" s="31">
        <f t="shared" si="51"/>
        <v>305.17123948017354</v>
      </c>
      <c r="BB30" s="84">
        <f t="shared" si="52"/>
        <v>305.17123948017354</v>
      </c>
    </row>
    <row r="31" spans="1:54" x14ac:dyDescent="0.4">
      <c r="A31">
        <f t="shared" si="1"/>
        <v>66</v>
      </c>
      <c r="B31">
        <v>1.1000000000000001</v>
      </c>
      <c r="C31" s="31">
        <f t="shared" si="53"/>
        <v>305.17123948017354</v>
      </c>
      <c r="D31" s="31">
        <f t="shared" si="2"/>
        <v>10.439831808240998</v>
      </c>
      <c r="E31" s="31">
        <f t="shared" si="3"/>
        <v>606.58768717977125</v>
      </c>
      <c r="F31" s="65">
        <f t="shared" si="4"/>
        <v>1.8803784003293647</v>
      </c>
      <c r="G31">
        <f t="shared" si="5"/>
        <v>1.9071169706361957E-5</v>
      </c>
      <c r="H31">
        <f t="shared" si="6"/>
        <v>3.3249569713302914E-5</v>
      </c>
      <c r="I31" s="32">
        <f t="shared" si="7"/>
        <v>4.5199915613554809E-5</v>
      </c>
      <c r="J31" s="68">
        <f t="shared" si="8"/>
        <v>0.46607214599422664</v>
      </c>
      <c r="K31" s="64">
        <f t="shared" si="9"/>
        <v>6.4999934023345585</v>
      </c>
      <c r="L31" s="64">
        <f t="shared" si="10"/>
        <v>8.8702700422895759</v>
      </c>
      <c r="M31" s="79">
        <f t="shared" si="11"/>
        <v>311.50419426038775</v>
      </c>
      <c r="N31" s="80">
        <f t="shared" si="12"/>
        <v>150.50925037778512</v>
      </c>
      <c r="O31" s="72">
        <f t="shared" si="13"/>
        <v>606.71997476807769</v>
      </c>
      <c r="P31" s="72">
        <f t="shared" si="14"/>
        <v>10.545761653705318</v>
      </c>
      <c r="Q31" s="73">
        <f t="shared" si="15"/>
        <v>6.4361057160888748</v>
      </c>
      <c r="R31" s="73">
        <f t="shared" si="16"/>
        <v>8.8340012448108567</v>
      </c>
      <c r="S31" s="79">
        <f t="shared" si="17"/>
        <v>310.16287277456337</v>
      </c>
      <c r="T31" s="76">
        <f t="shared" si="18"/>
        <v>592.94603063911359</v>
      </c>
      <c r="U31" s="76">
        <f t="shared" si="19"/>
        <v>8.1317148245418185</v>
      </c>
      <c r="V31" s="77">
        <f t="shared" si="20"/>
        <v>8.1572890882497298</v>
      </c>
      <c r="W31" s="80">
        <f t="shared" si="21"/>
        <v>344.97536412842589</v>
      </c>
      <c r="X31" s="72">
        <f t="shared" si="22"/>
        <v>606.69292776598252</v>
      </c>
      <c r="Y31" s="72">
        <f t="shared" si="23"/>
        <v>10.523250696301236</v>
      </c>
      <c r="Z31" s="73">
        <f t="shared" si="24"/>
        <v>6.4495860714696951</v>
      </c>
      <c r="AA31" s="73">
        <f t="shared" si="25"/>
        <v>8.8417150368221797</v>
      </c>
      <c r="AB31" s="79">
        <f t="shared" si="26"/>
        <v>310.44754442067955</v>
      </c>
      <c r="AC31" s="76">
        <f t="shared" si="27"/>
        <v>607.30513247104363</v>
      </c>
      <c r="AD31" s="76">
        <f t="shared" si="28"/>
        <v>11.120547696523191</v>
      </c>
      <c r="AE31" s="77">
        <f t="shared" si="29"/>
        <v>6.109330240198644</v>
      </c>
      <c r="AF31" s="80">
        <f t="shared" si="30"/>
        <v>291.48765766371099</v>
      </c>
      <c r="AG31" s="72">
        <f t="shared" si="31"/>
        <v>606.69870894530527</v>
      </c>
      <c r="AH31" s="72">
        <f t="shared" si="32"/>
        <v>10.528024877983569</v>
      </c>
      <c r="AI31" s="73">
        <f t="shared" si="33"/>
        <v>6.4467227845087498</v>
      </c>
      <c r="AJ31" s="73">
        <f t="shared" si="34"/>
        <v>8.8400793329308769</v>
      </c>
      <c r="AK31" s="79">
        <f t="shared" si="35"/>
        <v>310.38715441469566</v>
      </c>
      <c r="AL31" s="76">
        <f t="shared" si="36"/>
        <v>606.25336289697827</v>
      </c>
      <c r="AM31" s="76">
        <f t="shared" si="37"/>
        <v>10.214017409444743</v>
      </c>
      <c r="AN31" s="77">
        <f t="shared" si="38"/>
        <v>6.6400353914264185</v>
      </c>
      <c r="AO31" s="80">
        <f t="shared" si="39"/>
        <v>304.41171191501735</v>
      </c>
      <c r="AP31" s="72">
        <f t="shared" si="40"/>
        <v>606.69748439978105</v>
      </c>
      <c r="AQ31" s="72">
        <f t="shared" si="41"/>
        <v>10.527011935359615</v>
      </c>
      <c r="AR31" s="73">
        <f t="shared" si="42"/>
        <v>6.4473300955558406</v>
      </c>
      <c r="AS31" s="73">
        <f t="shared" si="43"/>
        <v>8.8404263936173244</v>
      </c>
      <c r="AT31" s="79">
        <f t="shared" si="44"/>
        <v>310.39996668884169</v>
      </c>
      <c r="AU31" s="76">
        <f t="shared" si="45"/>
        <v>606.57098693172873</v>
      </c>
      <c r="AV31" s="76">
        <f t="shared" si="46"/>
        <v>10.427187702937024</v>
      </c>
      <c r="AW31" s="77">
        <f t="shared" si="47"/>
        <v>6.5076961837634437</v>
      </c>
      <c r="AX31" s="80">
        <f t="shared" si="48"/>
        <v>301.20510072284344</v>
      </c>
      <c r="AY31" s="64">
        <f t="shared" si="49"/>
        <v>6.649261946407675</v>
      </c>
      <c r="AZ31" s="31">
        <f t="shared" si="50"/>
        <v>310.34938457469508</v>
      </c>
      <c r="BA31" s="31">
        <f t="shared" si="51"/>
        <v>310.51995860749946</v>
      </c>
      <c r="BB31" s="84">
        <f t="shared" si="52"/>
        <v>310.51995860749946</v>
      </c>
    </row>
    <row r="32" spans="1:54" x14ac:dyDescent="0.4">
      <c r="A32">
        <f t="shared" si="1"/>
        <v>72</v>
      </c>
      <c r="B32">
        <v>1.2</v>
      </c>
      <c r="C32" s="31">
        <f t="shared" si="53"/>
        <v>310.51995860749946</v>
      </c>
      <c r="D32" s="31">
        <f t="shared" si="2"/>
        <v>10.529239614094001</v>
      </c>
      <c r="E32" s="31">
        <f t="shared" si="3"/>
        <v>606.70017598739855</v>
      </c>
      <c r="F32" s="65">
        <f t="shared" si="4"/>
        <v>2.0342805092326484</v>
      </c>
      <c r="G32">
        <f t="shared" si="5"/>
        <v>1.8335575201245141E-5</v>
      </c>
      <c r="H32">
        <f t="shared" si="6"/>
        <v>3.1967099830480512E-5</v>
      </c>
      <c r="I32" s="32">
        <f t="shared" si="7"/>
        <v>4.4558680672143611E-5</v>
      </c>
      <c r="J32" s="68">
        <f t="shared" si="8"/>
        <v>0.45163429744835237</v>
      </c>
      <c r="K32" s="64">
        <f t="shared" si="9"/>
        <v>6.9322337671276664</v>
      </c>
      <c r="L32" s="64">
        <f t="shared" si="10"/>
        <v>9.0969313857321161</v>
      </c>
      <c r="M32" s="79">
        <f t="shared" si="11"/>
        <v>313.9644765229931</v>
      </c>
      <c r="N32" s="80">
        <f t="shared" si="12"/>
        <v>152.75726393614264</v>
      </c>
      <c r="O32" s="72">
        <f t="shared" si="13"/>
        <v>606.76836844453237</v>
      </c>
      <c r="P32" s="72">
        <f t="shared" si="14"/>
        <v>10.587156515661391</v>
      </c>
      <c r="Q32" s="73">
        <f t="shared" si="15"/>
        <v>6.8950859860249158</v>
      </c>
      <c r="R32" s="73">
        <f t="shared" si="16"/>
        <v>9.0786972576998082</v>
      </c>
      <c r="S32" s="79">
        <f t="shared" si="17"/>
        <v>313.29994330401274</v>
      </c>
      <c r="T32" s="76">
        <f t="shared" si="18"/>
        <v>593.38057920837787</v>
      </c>
      <c r="U32" s="76">
        <f t="shared" si="19"/>
        <v>8.1614258867277911</v>
      </c>
      <c r="V32" s="77">
        <f t="shared" si="20"/>
        <v>8.7470855589446685</v>
      </c>
      <c r="W32" s="80">
        <f t="shared" si="21"/>
        <v>350.88737865546801</v>
      </c>
      <c r="X32" s="72">
        <f t="shared" si="22"/>
        <v>606.75544591217579</v>
      </c>
      <c r="Y32" s="72">
        <f t="shared" si="23"/>
        <v>10.575962213357538</v>
      </c>
      <c r="Z32" s="73">
        <f t="shared" si="24"/>
        <v>6.9022372017471758</v>
      </c>
      <c r="AA32" s="73">
        <f t="shared" si="25"/>
        <v>9.0822252108095931</v>
      </c>
      <c r="AB32" s="79">
        <f t="shared" si="26"/>
        <v>313.42836585367587</v>
      </c>
      <c r="AC32" s="76">
        <f t="shared" si="27"/>
        <v>607.40676534532554</v>
      </c>
      <c r="AD32" s="76">
        <f t="shared" si="28"/>
        <v>11.224679926393401</v>
      </c>
      <c r="AE32" s="77">
        <f t="shared" si="29"/>
        <v>6.5103111657554003</v>
      </c>
      <c r="AF32" s="80">
        <f t="shared" si="30"/>
        <v>295.72676762282208</v>
      </c>
      <c r="AG32" s="72">
        <f t="shared" si="31"/>
        <v>606.75795158010988</v>
      </c>
      <c r="AH32" s="72">
        <f t="shared" si="32"/>
        <v>10.578124766526201</v>
      </c>
      <c r="AI32" s="73">
        <f t="shared" si="33"/>
        <v>6.9008546313710966</v>
      </c>
      <c r="AJ32" s="73">
        <f t="shared" si="34"/>
        <v>9.0815438002249191</v>
      </c>
      <c r="AK32" s="79">
        <f t="shared" si="35"/>
        <v>313.4035560795175</v>
      </c>
      <c r="AL32" s="76">
        <f t="shared" si="36"/>
        <v>606.36510320057096</v>
      </c>
      <c r="AM32" s="76">
        <f t="shared" si="37"/>
        <v>10.283525254248911</v>
      </c>
      <c r="AN32" s="77">
        <f t="shared" si="38"/>
        <v>7.0939523663173452</v>
      </c>
      <c r="AO32" s="80">
        <f t="shared" si="39"/>
        <v>309.22836383677298</v>
      </c>
      <c r="AP32" s="72">
        <f t="shared" si="40"/>
        <v>606.75746782817578</v>
      </c>
      <c r="AQ32" s="72">
        <f t="shared" si="41"/>
        <v>10.57770695708968</v>
      </c>
      <c r="AR32" s="73">
        <f t="shared" si="42"/>
        <v>6.9011217065280315</v>
      </c>
      <c r="AS32" s="73">
        <f t="shared" si="43"/>
        <v>9.0816754549917356</v>
      </c>
      <c r="AT32" s="79">
        <f t="shared" si="44"/>
        <v>313.40834935009428</v>
      </c>
      <c r="AU32" s="76">
        <f t="shared" si="45"/>
        <v>606.67379005755993</v>
      </c>
      <c r="AV32" s="76">
        <f t="shared" si="46"/>
        <v>10.507590960090189</v>
      </c>
      <c r="AW32" s="77">
        <f t="shared" si="47"/>
        <v>6.9462140487028501</v>
      </c>
      <c r="AX32" s="80">
        <f t="shared" si="48"/>
        <v>305.83574035890956</v>
      </c>
      <c r="AY32" s="64">
        <f t="shared" si="49"/>
        <v>7.112107833173936</v>
      </c>
      <c r="AZ32" s="31">
        <f t="shared" si="50"/>
        <v>313.3850536468251</v>
      </c>
      <c r="BA32" s="31">
        <f t="shared" si="51"/>
        <v>315.41956261849316</v>
      </c>
      <c r="BB32" s="84">
        <f t="shared" si="52"/>
        <v>315.41956261849316</v>
      </c>
    </row>
    <row r="33" spans="1:54" x14ac:dyDescent="0.4">
      <c r="A33">
        <f t="shared" si="1"/>
        <v>78</v>
      </c>
      <c r="B33">
        <v>1.3</v>
      </c>
      <c r="C33" s="31">
        <f t="shared" si="53"/>
        <v>315.41956261849316</v>
      </c>
      <c r="D33" s="31">
        <f t="shared" si="2"/>
        <v>10.611702510316949</v>
      </c>
      <c r="E33" s="31">
        <f t="shared" si="3"/>
        <v>606.79630012016207</v>
      </c>
      <c r="F33" s="65">
        <f t="shared" si="4"/>
        <v>2.1870247108543417</v>
      </c>
      <c r="G33">
        <f t="shared" si="5"/>
        <v>1.7683698944087622E-5</v>
      </c>
      <c r="H33">
        <f t="shared" si="6"/>
        <v>3.0830588258797761E-5</v>
      </c>
      <c r="I33" s="32">
        <f t="shared" si="7"/>
        <v>4.3990424886302239E-5</v>
      </c>
      <c r="J33" s="68">
        <f t="shared" si="8"/>
        <v>0.43874256947824924</v>
      </c>
      <c r="K33" s="64">
        <f t="shared" si="9"/>
        <v>7.3576967578603112</v>
      </c>
      <c r="L33" s="64">
        <f t="shared" si="10"/>
        <v>9.2899557283481045</v>
      </c>
      <c r="M33" s="79">
        <f t="shared" si="11"/>
        <v>315.44776941714161</v>
      </c>
      <c r="N33" s="80">
        <f t="shared" si="12"/>
        <v>154.83332366281067</v>
      </c>
      <c r="O33" s="72">
        <f t="shared" si="13"/>
        <v>606.79683679105949</v>
      </c>
      <c r="P33" s="72">
        <f t="shared" si="14"/>
        <v>10.612178802255134</v>
      </c>
      <c r="Q33" s="73">
        <f t="shared" si="15"/>
        <v>7.3573730394986496</v>
      </c>
      <c r="R33" s="73">
        <f t="shared" si="16"/>
        <v>9.2898195871716496</v>
      </c>
      <c r="S33" s="79">
        <f t="shared" si="17"/>
        <v>315.44286764798505</v>
      </c>
      <c r="T33" s="76">
        <f t="shared" si="18"/>
        <v>593.77339042145888</v>
      </c>
      <c r="U33" s="76">
        <f t="shared" si="19"/>
        <v>8.1889648492732956</v>
      </c>
      <c r="V33" s="77">
        <f t="shared" si="20"/>
        <v>9.3298734112198751</v>
      </c>
      <c r="W33" s="80">
        <f t="shared" si="21"/>
        <v>356.35557572976717</v>
      </c>
      <c r="X33" s="72">
        <f t="shared" si="22"/>
        <v>606.7967435413218</v>
      </c>
      <c r="Y33" s="72">
        <f t="shared" si="23"/>
        <v>10.612096031103036</v>
      </c>
      <c r="Z33" s="73">
        <f t="shared" si="24"/>
        <v>7.357429294135958</v>
      </c>
      <c r="AA33" s="73">
        <f t="shared" si="25"/>
        <v>9.2898432464446934</v>
      </c>
      <c r="AB33" s="79">
        <f t="shared" si="26"/>
        <v>315.44371949247488</v>
      </c>
      <c r="AC33" s="76">
        <f t="shared" si="27"/>
        <v>607.50508066729196</v>
      </c>
      <c r="AD33" s="76">
        <f t="shared" si="28"/>
        <v>11.321691872827685</v>
      </c>
      <c r="AE33" s="77">
        <f t="shared" si="29"/>
        <v>6.9043470038780992</v>
      </c>
      <c r="AF33" s="80">
        <f t="shared" si="30"/>
        <v>299.62483277308252</v>
      </c>
      <c r="AG33" s="72">
        <f t="shared" si="31"/>
        <v>606.79675974693305</v>
      </c>
      <c r="AH33" s="72">
        <f t="shared" si="32"/>
        <v>10.612110415289273</v>
      </c>
      <c r="AI33" s="73">
        <f t="shared" si="33"/>
        <v>7.3574195180008788</v>
      </c>
      <c r="AJ33" s="73">
        <f t="shared" si="34"/>
        <v>9.2898391348847262</v>
      </c>
      <c r="AK33" s="79">
        <f t="shared" si="35"/>
        <v>315.44357145682278</v>
      </c>
      <c r="AL33" s="76">
        <f t="shared" si="36"/>
        <v>606.46108156309003</v>
      </c>
      <c r="AM33" s="76">
        <f t="shared" si="37"/>
        <v>10.347796310471804</v>
      </c>
      <c r="AN33" s="77">
        <f t="shared" si="38"/>
        <v>7.5411762634724413</v>
      </c>
      <c r="AO33" s="80">
        <f t="shared" si="39"/>
        <v>313.67725130468091</v>
      </c>
      <c r="AP33" s="72">
        <f t="shared" si="40"/>
        <v>606.79675693069328</v>
      </c>
      <c r="AQ33" s="72">
        <f t="shared" si="41"/>
        <v>10.61210791556848</v>
      </c>
      <c r="AR33" s="73">
        <f t="shared" si="42"/>
        <v>7.3574212169209723</v>
      </c>
      <c r="AS33" s="73">
        <f t="shared" si="43"/>
        <v>9.2898398494024725</v>
      </c>
      <c r="AT33" s="79">
        <f t="shared" si="44"/>
        <v>315.44359718284124</v>
      </c>
      <c r="AU33" s="76">
        <f t="shared" si="45"/>
        <v>606.76279616650595</v>
      </c>
      <c r="AV33" s="76">
        <f t="shared" si="46"/>
        <v>10.582316889255839</v>
      </c>
      <c r="AW33" s="77">
        <f t="shared" si="47"/>
        <v>7.3777206780040014</v>
      </c>
      <c r="AX33" s="80">
        <f t="shared" si="48"/>
        <v>310.10486111026353</v>
      </c>
      <c r="AY33" s="64">
        <f t="shared" si="49"/>
        <v>7.5728450531413598</v>
      </c>
      <c r="AZ33" s="31">
        <f t="shared" si="50"/>
        <v>315.44343894503095</v>
      </c>
      <c r="BA33" s="31">
        <f t="shared" si="51"/>
        <v>319.94063022944852</v>
      </c>
      <c r="BB33" s="84">
        <f t="shared" si="52"/>
        <v>319.94063022944852</v>
      </c>
    </row>
    <row r="34" spans="1:54" x14ac:dyDescent="0.4">
      <c r="A34">
        <f t="shared" si="1"/>
        <v>84</v>
      </c>
      <c r="B34">
        <v>1.4</v>
      </c>
      <c r="C34" s="31">
        <f t="shared" si="53"/>
        <v>319.94063022944852</v>
      </c>
      <c r="D34" s="31">
        <f t="shared" si="2"/>
        <v>10.688271465815292</v>
      </c>
      <c r="E34" s="31">
        <f t="shared" si="3"/>
        <v>606.88020438276828</v>
      </c>
      <c r="F34" s="65">
        <f t="shared" si="4"/>
        <v>2.3387080566156104</v>
      </c>
      <c r="G34">
        <f t="shared" si="5"/>
        <v>1.710062375514477E-5</v>
      </c>
      <c r="H34">
        <f t="shared" si="6"/>
        <v>2.981402768902918E-5</v>
      </c>
      <c r="I34" s="32">
        <f t="shared" si="7"/>
        <v>4.3482144601417945E-5</v>
      </c>
      <c r="J34" s="68">
        <f t="shared" si="8"/>
        <v>0.42713075727543692</v>
      </c>
      <c r="K34" s="64">
        <f t="shared" si="9"/>
        <v>7.777087866302117</v>
      </c>
      <c r="L34" s="64">
        <f t="shared" si="10"/>
        <v>9.4534006118938372</v>
      </c>
      <c r="M34" s="79">
        <f t="shared" si="11"/>
        <v>316.11136021984839</v>
      </c>
      <c r="N34" s="80">
        <f t="shared" si="12"/>
        <v>156.76179273429659</v>
      </c>
      <c r="O34" s="72">
        <f t="shared" si="13"/>
        <v>606.80941166233004</v>
      </c>
      <c r="P34" s="72">
        <f t="shared" si="14"/>
        <v>10.623389148431391</v>
      </c>
      <c r="Q34" s="73">
        <f t="shared" si="15"/>
        <v>7.8236736672675731</v>
      </c>
      <c r="R34" s="73">
        <f t="shared" si="16"/>
        <v>9.4700145507181137</v>
      </c>
      <c r="S34" s="79">
        <f t="shared" si="17"/>
        <v>316.70385571371702</v>
      </c>
      <c r="T34" s="76">
        <f t="shared" si="18"/>
        <v>594.13104797592814</v>
      </c>
      <c r="U34" s="76">
        <f t="shared" si="19"/>
        <v>8.2146325128570226</v>
      </c>
      <c r="V34" s="77">
        <f t="shared" si="20"/>
        <v>9.9063944874611636</v>
      </c>
      <c r="W34" s="80">
        <f t="shared" si="21"/>
        <v>361.44335662493256</v>
      </c>
      <c r="X34" s="72">
        <f t="shared" si="22"/>
        <v>606.82055856983084</v>
      </c>
      <c r="Y34" s="72">
        <f t="shared" si="23"/>
        <v>10.633406784016772</v>
      </c>
      <c r="Z34" s="73">
        <f t="shared" si="24"/>
        <v>7.816446638785493</v>
      </c>
      <c r="AA34" s="73">
        <f t="shared" si="25"/>
        <v>9.4674566792186745</v>
      </c>
      <c r="AB34" s="79">
        <f t="shared" si="26"/>
        <v>316.61249723746363</v>
      </c>
      <c r="AC34" s="76">
        <f t="shared" si="27"/>
        <v>607.60179019704981</v>
      </c>
      <c r="AD34" s="76">
        <f t="shared" si="28"/>
        <v>11.412556322597778</v>
      </c>
      <c r="AE34" s="77">
        <f t="shared" si="29"/>
        <v>7.2921840372180862</v>
      </c>
      <c r="AF34" s="80">
        <f t="shared" si="30"/>
        <v>303.23159578876312</v>
      </c>
      <c r="AG34" s="72">
        <f t="shared" si="31"/>
        <v>606.81884467305827</v>
      </c>
      <c r="AH34" s="72">
        <f t="shared" si="32"/>
        <v>10.631861625029654</v>
      </c>
      <c r="AI34" s="73">
        <f t="shared" si="33"/>
        <v>7.8175605455386989</v>
      </c>
      <c r="AJ34" s="73">
        <f t="shared" si="34"/>
        <v>9.4678513912871587</v>
      </c>
      <c r="AK34" s="79">
        <f t="shared" si="35"/>
        <v>316.62659155034152</v>
      </c>
      <c r="AL34" s="76">
        <f t="shared" si="36"/>
        <v>606.54465187631399</v>
      </c>
      <c r="AM34" s="76">
        <f t="shared" si="37"/>
        <v>10.407567558313172</v>
      </c>
      <c r="AN34" s="77">
        <f t="shared" si="38"/>
        <v>7.9824287138990382</v>
      </c>
      <c r="AO34" s="80">
        <f t="shared" si="39"/>
        <v>317.81137153722352</v>
      </c>
      <c r="AP34" s="72">
        <f t="shared" si="40"/>
        <v>606.81910919917607</v>
      </c>
      <c r="AQ34" s="72">
        <f t="shared" si="41"/>
        <v>10.632099991964367</v>
      </c>
      <c r="AR34" s="73">
        <f t="shared" si="42"/>
        <v>7.8173886870975249</v>
      </c>
      <c r="AS34" s="73">
        <f t="shared" si="43"/>
        <v>9.4677905044460307</v>
      </c>
      <c r="AT34" s="79">
        <f t="shared" si="44"/>
        <v>316.62441733142742</v>
      </c>
      <c r="AU34" s="76">
        <f t="shared" si="45"/>
        <v>606.8411981897334</v>
      </c>
      <c r="AV34" s="76">
        <f t="shared" si="46"/>
        <v>10.652153228733292</v>
      </c>
      <c r="AW34" s="77">
        <f t="shared" si="47"/>
        <v>7.8029560703852896</v>
      </c>
      <c r="AX34" s="80">
        <f t="shared" si="48"/>
        <v>314.06476074903566</v>
      </c>
      <c r="AY34" s="64">
        <f t="shared" si="49"/>
        <v>8.0323791059566076</v>
      </c>
      <c r="AZ34" s="31">
        <f t="shared" si="50"/>
        <v>316.64184045823743</v>
      </c>
      <c r="BA34" s="31">
        <f t="shared" si="51"/>
        <v>324.13777117498876</v>
      </c>
      <c r="BB34" s="84">
        <f t="shared" si="52"/>
        <v>324.13777117498876</v>
      </c>
    </row>
    <row r="35" spans="1:54" x14ac:dyDescent="0.4">
      <c r="A35">
        <f t="shared" si="1"/>
        <v>90</v>
      </c>
      <c r="B35">
        <v>1.5</v>
      </c>
      <c r="C35" s="31">
        <f t="shared" si="53"/>
        <v>324.13777117498876</v>
      </c>
      <c r="D35" s="31">
        <f t="shared" si="2"/>
        <v>10.759764213604031</v>
      </c>
      <c r="E35" s="31">
        <f t="shared" si="3"/>
        <v>606.9548309440529</v>
      </c>
      <c r="F35" s="65">
        <f t="shared" si="4"/>
        <v>2.4894153162069594</v>
      </c>
      <c r="G35">
        <f t="shared" si="5"/>
        <v>1.6574913823213607E-5</v>
      </c>
      <c r="H35">
        <f t="shared" si="6"/>
        <v>2.8897480392777608E-5</v>
      </c>
      <c r="I35" s="32">
        <f t="shared" si="7"/>
        <v>4.3023870953292158E-5</v>
      </c>
      <c r="J35" s="68">
        <f t="shared" si="8"/>
        <v>0.41659332542786243</v>
      </c>
      <c r="K35" s="64">
        <f t="shared" si="9"/>
        <v>8.1909990854625132</v>
      </c>
      <c r="L35" s="64">
        <f t="shared" si="10"/>
        <v>9.5908856462712322</v>
      </c>
      <c r="M35" s="79">
        <f t="shared" si="11"/>
        <v>316.08965937046645</v>
      </c>
      <c r="N35" s="80">
        <f t="shared" si="12"/>
        <v>158.56221063611312</v>
      </c>
      <c r="O35" s="72">
        <f t="shared" si="13"/>
        <v>606.80900196251196</v>
      </c>
      <c r="P35" s="72">
        <f t="shared" si="14"/>
        <v>10.623022389940481</v>
      </c>
      <c r="Q35" s="73">
        <f t="shared" si="15"/>
        <v>8.2944420542011326</v>
      </c>
      <c r="R35" s="73">
        <f t="shared" si="16"/>
        <v>9.6218129643692585</v>
      </c>
      <c r="S35" s="79">
        <f t="shared" si="17"/>
        <v>317.1851481107775</v>
      </c>
      <c r="T35" s="76">
        <f t="shared" si="18"/>
        <v>594.45873995636077</v>
      </c>
      <c r="U35" s="76">
        <f t="shared" si="19"/>
        <v>8.2386710244349164</v>
      </c>
      <c r="V35" s="77">
        <f t="shared" si="20"/>
        <v>10.477262246776032</v>
      </c>
      <c r="W35" s="80">
        <f t="shared" si="21"/>
        <v>366.20124127416216</v>
      </c>
      <c r="X35" s="72">
        <f t="shared" si="22"/>
        <v>606.82955883637896</v>
      </c>
      <c r="Y35" s="72">
        <f t="shared" si="23"/>
        <v>10.641550038086862</v>
      </c>
      <c r="Z35" s="73">
        <f t="shared" si="24"/>
        <v>8.2802813792113135</v>
      </c>
      <c r="AA35" s="73">
        <f t="shared" si="25"/>
        <v>9.617656948951911</v>
      </c>
      <c r="AB35" s="79">
        <f t="shared" si="26"/>
        <v>317.03740388359608</v>
      </c>
      <c r="AC35" s="76">
        <f t="shared" si="27"/>
        <v>607.69802086769209</v>
      </c>
      <c r="AD35" s="76">
        <f t="shared" si="28"/>
        <v>11.498053699352528</v>
      </c>
      <c r="AE35" s="77">
        <f t="shared" si="29"/>
        <v>7.6744409491460592</v>
      </c>
      <c r="AF35" s="80">
        <f t="shared" si="30"/>
        <v>306.58660328007539</v>
      </c>
      <c r="AG35" s="72">
        <f t="shared" si="31"/>
        <v>606.82680110997887</v>
      </c>
      <c r="AH35" s="72">
        <f t="shared" si="32"/>
        <v>10.639049719302919</v>
      </c>
      <c r="AI35" s="73">
        <f t="shared" si="33"/>
        <v>8.2821897174920682</v>
      </c>
      <c r="AJ35" s="73">
        <f t="shared" si="34"/>
        <v>9.618218453380555</v>
      </c>
      <c r="AK35" s="79">
        <f t="shared" si="35"/>
        <v>317.05735423328656</v>
      </c>
      <c r="AL35" s="76">
        <f t="shared" si="36"/>
        <v>606.61830490983277</v>
      </c>
      <c r="AM35" s="76">
        <f t="shared" si="37"/>
        <v>10.463428311691462</v>
      </c>
      <c r="AN35" s="77">
        <f t="shared" si="38"/>
        <v>8.4183071510361174</v>
      </c>
      <c r="AO35" s="80">
        <f t="shared" si="39"/>
        <v>321.67291448449504</v>
      </c>
      <c r="AP35" s="72">
        <f t="shared" si="40"/>
        <v>606.82717375750815</v>
      </c>
      <c r="AQ35" s="72">
        <f t="shared" si="41"/>
        <v>10.639387316353087</v>
      </c>
      <c r="AR35" s="73">
        <f t="shared" si="42"/>
        <v>8.2819320022457692</v>
      </c>
      <c r="AS35" s="73">
        <f t="shared" si="43"/>
        <v>9.6181426499039855</v>
      </c>
      <c r="AT35" s="79">
        <f t="shared" si="44"/>
        <v>317.05466072780661</v>
      </c>
      <c r="AU35" s="76">
        <f t="shared" si="45"/>
        <v>606.91134043314548</v>
      </c>
      <c r="AV35" s="76">
        <f t="shared" si="46"/>
        <v>10.717730816062772</v>
      </c>
      <c r="AW35" s="77">
        <f t="shared" si="47"/>
        <v>8.2225337883240108</v>
      </c>
      <c r="AX35" s="80">
        <f t="shared" si="48"/>
        <v>317.75705534749039</v>
      </c>
      <c r="AY35" s="64">
        <f t="shared" si="49"/>
        <v>8.4914236610540623</v>
      </c>
      <c r="AZ35" s="31">
        <f t="shared" si="50"/>
        <v>317.08364173886667</v>
      </c>
      <c r="BA35" s="31">
        <f t="shared" si="51"/>
        <v>328.05445359655573</v>
      </c>
      <c r="BB35" s="84">
        <f t="shared" si="52"/>
        <v>328.05445359655573</v>
      </c>
    </row>
    <row r="36" spans="1:54" x14ac:dyDescent="0.4">
      <c r="A36">
        <f t="shared" si="1"/>
        <v>96</v>
      </c>
      <c r="B36">
        <v>1.6</v>
      </c>
      <c r="C36" s="31">
        <f t="shared" si="53"/>
        <v>328.05445359655573</v>
      </c>
      <c r="D36" s="31">
        <f t="shared" si="2"/>
        <v>10.826835648992967</v>
      </c>
      <c r="E36" s="31">
        <f t="shared" si="3"/>
        <v>607.02232090242319</v>
      </c>
      <c r="F36" s="65">
        <f t="shared" si="4"/>
        <v>2.6392199136548911</v>
      </c>
      <c r="G36">
        <f t="shared" si="5"/>
        <v>1.6097638412896236E-5</v>
      </c>
      <c r="H36">
        <f t="shared" si="6"/>
        <v>2.8065376108031045E-5</v>
      </c>
      <c r="I36" s="32">
        <f t="shared" si="7"/>
        <v>4.2607818810918876E-5</v>
      </c>
      <c r="J36" s="68">
        <f t="shared" si="8"/>
        <v>0.40696870912065763</v>
      </c>
      <c r="K36" s="64">
        <f t="shared" si="9"/>
        <v>8.5999300669312788</v>
      </c>
      <c r="L36" s="64">
        <f t="shared" si="10"/>
        <v>9.7056771533891144</v>
      </c>
      <c r="M36" s="79">
        <f t="shared" si="11"/>
        <v>315.4990234124719</v>
      </c>
      <c r="N36" s="80">
        <f t="shared" si="12"/>
        <v>160.25047142714959</v>
      </c>
      <c r="O36" s="72">
        <f t="shared" si="13"/>
        <v>606.79781150976692</v>
      </c>
      <c r="P36" s="72">
        <f t="shared" si="14"/>
        <v>10.613044308181777</v>
      </c>
      <c r="Q36" s="73">
        <f t="shared" si="15"/>
        <v>8.7699240335649353</v>
      </c>
      <c r="R36" s="73">
        <f t="shared" si="16"/>
        <v>9.7477578168169767</v>
      </c>
      <c r="S36" s="79">
        <f t="shared" si="17"/>
        <v>316.98416242863794</v>
      </c>
      <c r="T36" s="76">
        <f t="shared" si="18"/>
        <v>594.76061877316181</v>
      </c>
      <c r="U36" s="76">
        <f t="shared" si="19"/>
        <v>8.2612780216519948</v>
      </c>
      <c r="V36" s="77">
        <f t="shared" si="20"/>
        <v>11.042992308321052</v>
      </c>
      <c r="W36" s="80">
        <f t="shared" si="21"/>
        <v>370.6702173901021</v>
      </c>
      <c r="X36" s="72">
        <f t="shared" si="22"/>
        <v>606.82580622239868</v>
      </c>
      <c r="Y36" s="72">
        <f t="shared" si="23"/>
        <v>10.638148818431779</v>
      </c>
      <c r="Z36" s="73">
        <f t="shared" si="24"/>
        <v>8.7496319137271481</v>
      </c>
      <c r="AA36" s="73">
        <f t="shared" si="25"/>
        <v>9.7428997664845625</v>
      </c>
      <c r="AB36" s="79">
        <f t="shared" si="26"/>
        <v>316.81156892008829</v>
      </c>
      <c r="AC36" s="76">
        <f t="shared" si="27"/>
        <v>607.79451581754051</v>
      </c>
      <c r="AD36" s="76">
        <f t="shared" si="28"/>
        <v>11.578821327443089</v>
      </c>
      <c r="AE36" s="77">
        <f t="shared" si="29"/>
        <v>8.0516377564480024</v>
      </c>
      <c r="AF36" s="80">
        <f t="shared" si="30"/>
        <v>309.72185328757411</v>
      </c>
      <c r="AG36" s="72">
        <f t="shared" si="31"/>
        <v>606.8225770259362</v>
      </c>
      <c r="AH36" s="72">
        <f t="shared" si="32"/>
        <v>10.635228793053276</v>
      </c>
      <c r="AI36" s="73">
        <f t="shared" si="33"/>
        <v>8.7519876530595244</v>
      </c>
      <c r="AJ36" s="73">
        <f t="shared" si="34"/>
        <v>9.7434660066730547</v>
      </c>
      <c r="AK36" s="79">
        <f t="shared" si="35"/>
        <v>316.8316674565238</v>
      </c>
      <c r="AL36" s="76">
        <f t="shared" si="36"/>
        <v>606.68392690932262</v>
      </c>
      <c r="AM36" s="76">
        <f t="shared" si="37"/>
        <v>10.515858015007542</v>
      </c>
      <c r="AN36" s="77">
        <f t="shared" si="38"/>
        <v>8.8493134527768031</v>
      </c>
      <c r="AO36" s="80">
        <f t="shared" si="39"/>
        <v>325.2960671198685</v>
      </c>
      <c r="AP36" s="72">
        <f t="shared" si="40"/>
        <v>606.82295338634412</v>
      </c>
      <c r="AQ36" s="72">
        <f t="shared" si="41"/>
        <v>10.635568796059815</v>
      </c>
      <c r="AR36" s="73">
        <f t="shared" si="42"/>
        <v>8.7517132932255244</v>
      </c>
      <c r="AS36" s="73">
        <f t="shared" si="43"/>
        <v>9.7434000904671354</v>
      </c>
      <c r="AT36" s="79">
        <f t="shared" si="44"/>
        <v>316.8293275340954</v>
      </c>
      <c r="AU36" s="76">
        <f t="shared" si="45"/>
        <v>606.97497690892942</v>
      </c>
      <c r="AV36" s="76">
        <f t="shared" si="46"/>
        <v>10.779563729494035</v>
      </c>
      <c r="AW36" s="77">
        <f t="shared" si="47"/>
        <v>8.6369698956638956</v>
      </c>
      <c r="AX36" s="80">
        <f t="shared" si="48"/>
        <v>321.21545157868292</v>
      </c>
      <c r="AY36" s="64">
        <f t="shared" si="49"/>
        <v>8.9505212883483605</v>
      </c>
      <c r="AZ36" s="31">
        <f t="shared" si="50"/>
        <v>316.86418158483639</v>
      </c>
      <c r="BA36" s="31">
        <f t="shared" si="51"/>
        <v>331.72589734405693</v>
      </c>
      <c r="BB36" s="84">
        <f t="shared" si="52"/>
        <v>331.72589734405693</v>
      </c>
    </row>
    <row r="37" spans="1:54" x14ac:dyDescent="0.4">
      <c r="A37">
        <f t="shared" si="1"/>
        <v>102</v>
      </c>
      <c r="B37">
        <v>1.7</v>
      </c>
      <c r="C37" s="31">
        <f t="shared" si="53"/>
        <v>331.72589734405693</v>
      </c>
      <c r="D37" s="31">
        <f t="shared" si="2"/>
        <v>10.890019506768301</v>
      </c>
      <c r="E37" s="31">
        <f t="shared" si="3"/>
        <v>607.08426173201076</v>
      </c>
      <c r="F37" s="65">
        <f t="shared" si="4"/>
        <v>2.7881858450188091</v>
      </c>
      <c r="G37">
        <f t="shared" si="5"/>
        <v>1.5661707135950305E-5</v>
      </c>
      <c r="H37">
        <f t="shared" si="6"/>
        <v>2.7305353120128645E-5</v>
      </c>
      <c r="I37" s="32">
        <f t="shared" si="7"/>
        <v>4.2227807316967679E-5</v>
      </c>
      <c r="J37" s="68">
        <f t="shared" si="8"/>
        <v>0.39812785419154478</v>
      </c>
      <c r="K37" s="64">
        <f t="shared" si="9"/>
        <v>9.0043068648509603</v>
      </c>
      <c r="L37" s="64">
        <f t="shared" si="10"/>
        <v>9.8007533746116717</v>
      </c>
      <c r="M37" s="79">
        <f t="shared" si="11"/>
        <v>314.44134214058482</v>
      </c>
      <c r="N37" s="80">
        <f t="shared" si="12"/>
        <v>161.83967657145249</v>
      </c>
      <c r="O37" s="72">
        <f t="shared" si="13"/>
        <v>606.77757644443693</v>
      </c>
      <c r="P37" s="72">
        <f t="shared" si="14"/>
        <v>10.595195585468874</v>
      </c>
      <c r="Q37" s="73">
        <f t="shared" si="15"/>
        <v>9.2501870670432176</v>
      </c>
      <c r="R37" s="73">
        <f t="shared" si="16"/>
        <v>9.8504936489012032</v>
      </c>
      <c r="S37" s="79">
        <f t="shared" si="17"/>
        <v>316.1969140572233</v>
      </c>
      <c r="T37" s="76">
        <f t="shared" si="18"/>
        <v>595.0400555790568</v>
      </c>
      <c r="U37" s="76">
        <f t="shared" si="19"/>
        <v>8.2826169301544894</v>
      </c>
      <c r="V37" s="77">
        <f t="shared" si="20"/>
        <v>11.604023416719288</v>
      </c>
      <c r="W37" s="80">
        <f t="shared" si="21"/>
        <v>374.88401692245719</v>
      </c>
      <c r="X37" s="72">
        <f t="shared" si="22"/>
        <v>606.81102587739906</v>
      </c>
      <c r="Y37" s="72">
        <f t="shared" si="23"/>
        <v>10.624835166786216</v>
      </c>
      <c r="Z37" s="73">
        <f t="shared" si="24"/>
        <v>9.2248907806018767</v>
      </c>
      <c r="AA37" s="73">
        <f t="shared" si="25"/>
        <v>9.8456396254843295</v>
      </c>
      <c r="AB37" s="79">
        <f t="shared" si="26"/>
        <v>316.023680611168</v>
      </c>
      <c r="AC37" s="76">
        <f t="shared" si="27"/>
        <v>607.89176113322389</v>
      </c>
      <c r="AD37" s="76">
        <f t="shared" si="28"/>
        <v>11.655386938990404</v>
      </c>
      <c r="AE37" s="77">
        <f t="shared" si="29"/>
        <v>8.4242167438119555</v>
      </c>
      <c r="AF37" s="80">
        <f t="shared" si="30"/>
        <v>312.66360920504127</v>
      </c>
      <c r="AG37" s="72">
        <f t="shared" si="31"/>
        <v>606.8077556928057</v>
      </c>
      <c r="AH37" s="72">
        <f t="shared" si="32"/>
        <v>10.6219073707204</v>
      </c>
      <c r="AI37" s="73">
        <f t="shared" si="33"/>
        <v>9.2273837786424426</v>
      </c>
      <c r="AJ37" s="73">
        <f t="shared" si="34"/>
        <v>9.8461206143865638</v>
      </c>
      <c r="AK37" s="79">
        <f t="shared" si="35"/>
        <v>316.04082249749683</v>
      </c>
      <c r="AL37" s="76">
        <f t="shared" si="36"/>
        <v>606.74297015226125</v>
      </c>
      <c r="AM37" s="76">
        <f t="shared" si="37"/>
        <v>10.565252206630081</v>
      </c>
      <c r="AN37" s="77">
        <f t="shared" si="38"/>
        <v>9.2758743099873779</v>
      </c>
      <c r="AO37" s="80">
        <f t="shared" si="39"/>
        <v>328.70892987540253</v>
      </c>
      <c r="AP37" s="72">
        <f t="shared" si="40"/>
        <v>606.80807957605919</v>
      </c>
      <c r="AQ37" s="72">
        <f t="shared" si="41"/>
        <v>10.622197053556235</v>
      </c>
      <c r="AR37" s="73">
        <f t="shared" si="42"/>
        <v>9.2271370593787587</v>
      </c>
      <c r="AS37" s="73">
        <f t="shared" si="43"/>
        <v>9.8460730389402826</v>
      </c>
      <c r="AT37" s="79">
        <f t="shared" si="44"/>
        <v>316.03912673493147</v>
      </c>
      <c r="AU37" s="76">
        <f t="shared" si="45"/>
        <v>607.03344091034569</v>
      </c>
      <c r="AV37" s="76">
        <f t="shared" si="46"/>
        <v>10.838076769870575</v>
      </c>
      <c r="AW37" s="77">
        <f t="shared" si="47"/>
        <v>9.0467036575477273</v>
      </c>
      <c r="AX37" s="80">
        <f t="shared" si="48"/>
        <v>324.46764276560396</v>
      </c>
      <c r="AY37" s="64">
        <f t="shared" si="49"/>
        <v>9.4100521017165804</v>
      </c>
      <c r="AZ37" s="31">
        <f t="shared" si="50"/>
        <v>316.07513597520489</v>
      </c>
      <c r="BA37" s="31">
        <f t="shared" si="51"/>
        <v>335.18104969212624</v>
      </c>
      <c r="BB37" s="84">
        <f t="shared" si="52"/>
        <v>335.18104969212624</v>
      </c>
    </row>
    <row r="38" spans="1:54" x14ac:dyDescent="0.4">
      <c r="A38">
        <f t="shared" si="1"/>
        <v>108</v>
      </c>
      <c r="B38">
        <v>1.8</v>
      </c>
      <c r="C38" s="31">
        <f t="shared" si="53"/>
        <v>335.18104969212624</v>
      </c>
      <c r="D38" s="31">
        <f t="shared" si="2"/>
        <v>10.949756871991095</v>
      </c>
      <c r="E38" s="31">
        <f t="shared" si="3"/>
        <v>607.14184888967623</v>
      </c>
      <c r="F38" s="65">
        <f t="shared" si="4"/>
        <v>2.9363693203882968</v>
      </c>
      <c r="G38">
        <f t="shared" si="5"/>
        <v>1.526140855514283E-5</v>
      </c>
      <c r="H38">
        <f t="shared" si="6"/>
        <v>2.660745384212818E-5</v>
      </c>
      <c r="I38" s="32">
        <f t="shared" si="7"/>
        <v>4.1878857677967447E-5</v>
      </c>
      <c r="J38" s="68">
        <f t="shared" si="8"/>
        <v>0.3899662114061862</v>
      </c>
      <c r="K38" s="64">
        <f t="shared" si="9"/>
        <v>9.4044963625963387</v>
      </c>
      <c r="L38" s="64">
        <f t="shared" si="10"/>
        <v>9.8788543303601966</v>
      </c>
      <c r="M38" s="79">
        <f t="shared" si="11"/>
        <v>313.00673887835075</v>
      </c>
      <c r="N38" s="80">
        <f t="shared" si="12"/>
        <v>163.34075374525992</v>
      </c>
      <c r="O38" s="72">
        <f t="shared" si="13"/>
        <v>606.74970995290766</v>
      </c>
      <c r="P38" s="72">
        <f t="shared" si="14"/>
        <v>10.571026223917919</v>
      </c>
      <c r="Q38" s="73">
        <f t="shared" si="15"/>
        <v>9.735141702863471</v>
      </c>
      <c r="R38" s="73">
        <f t="shared" si="16"/>
        <v>9.9328275653885356</v>
      </c>
      <c r="S38" s="79">
        <f t="shared" si="17"/>
        <v>314.9202545600574</v>
      </c>
      <c r="T38" s="76">
        <f t="shared" si="18"/>
        <v>595.29982198900143</v>
      </c>
      <c r="U38" s="76">
        <f t="shared" si="19"/>
        <v>8.3028244623200322</v>
      </c>
      <c r="V38" s="77">
        <f t="shared" si="20"/>
        <v>12.160732816578605</v>
      </c>
      <c r="W38" s="80">
        <f t="shared" si="21"/>
        <v>378.87074249237747</v>
      </c>
      <c r="X38" s="72">
        <f t="shared" si="22"/>
        <v>606.78677045212078</v>
      </c>
      <c r="Y38" s="72">
        <f t="shared" si="23"/>
        <v>10.603274287180083</v>
      </c>
      <c r="Z38" s="73">
        <f t="shared" si="24"/>
        <v>9.7061267354948182</v>
      </c>
      <c r="AA38" s="73">
        <f t="shared" si="25"/>
        <v>9.9284411985557526</v>
      </c>
      <c r="AB38" s="79">
        <f t="shared" si="26"/>
        <v>314.76195904060813</v>
      </c>
      <c r="AC38" s="76">
        <f t="shared" si="27"/>
        <v>607.99006824533922</v>
      </c>
      <c r="AD38" s="76">
        <f t="shared" si="28"/>
        <v>11.728192733862471</v>
      </c>
      <c r="AE38" s="77">
        <f t="shared" si="29"/>
        <v>8.7925579812312069</v>
      </c>
      <c r="AF38" s="80">
        <f t="shared" si="30"/>
        <v>315.43369542066745</v>
      </c>
      <c r="AG38" s="72">
        <f t="shared" si="31"/>
        <v>606.78373740964548</v>
      </c>
      <c r="AH38" s="72">
        <f t="shared" si="32"/>
        <v>10.600603455400485</v>
      </c>
      <c r="AI38" s="73">
        <f t="shared" si="33"/>
        <v>9.708523674444054</v>
      </c>
      <c r="AJ38" s="73">
        <f t="shared" si="34"/>
        <v>9.9288060069594017</v>
      </c>
      <c r="AK38" s="79">
        <f t="shared" si="35"/>
        <v>314.77509799610584</v>
      </c>
      <c r="AL38" s="76">
        <f t="shared" si="36"/>
        <v>606.79656903728073</v>
      </c>
      <c r="AM38" s="76">
        <f t="shared" si="37"/>
        <v>10.611941150546425</v>
      </c>
      <c r="AN38" s="77">
        <f t="shared" si="38"/>
        <v>9.6983562681343223</v>
      </c>
      <c r="AO38" s="80">
        <f t="shared" si="39"/>
        <v>331.934886091137</v>
      </c>
      <c r="AP38" s="72">
        <f t="shared" si="40"/>
        <v>606.78398937964653</v>
      </c>
      <c r="AQ38" s="72">
        <f t="shared" si="41"/>
        <v>10.600825120288491</v>
      </c>
      <c r="AR38" s="73">
        <f t="shared" si="42"/>
        <v>9.7083246991459031</v>
      </c>
      <c r="AS38" s="73">
        <f t="shared" si="43"/>
        <v>9.9287757402397574</v>
      </c>
      <c r="AT38" s="79">
        <f t="shared" si="44"/>
        <v>314.77400773221393</v>
      </c>
      <c r="AU38" s="76">
        <f t="shared" si="45"/>
        <v>607.0877598673361</v>
      </c>
      <c r="AV38" s="76">
        <f t="shared" si="46"/>
        <v>10.893625189783531</v>
      </c>
      <c r="AW38" s="77">
        <f t="shared" si="47"/>
        <v>9.4521128526915188</v>
      </c>
      <c r="AX38" s="80">
        <f t="shared" si="48"/>
        <v>327.53666359020173</v>
      </c>
      <c r="AY38" s="64">
        <f t="shared" si="49"/>
        <v>9.870234591322987</v>
      </c>
      <c r="AZ38" s="31">
        <f t="shared" si="50"/>
        <v>314.80782983224634</v>
      </c>
      <c r="BA38" s="31">
        <f t="shared" si="51"/>
        <v>338.44399689859591</v>
      </c>
      <c r="BB38" s="84">
        <f t="shared" si="52"/>
        <v>338.44399689859591</v>
      </c>
    </row>
    <row r="39" spans="1:54" x14ac:dyDescent="0.4">
      <c r="A39">
        <f t="shared" si="1"/>
        <v>114</v>
      </c>
      <c r="B39">
        <v>1.9</v>
      </c>
      <c r="C39" s="31">
        <f t="shared" si="53"/>
        <v>338.44399689859591</v>
      </c>
      <c r="D39" s="31">
        <f t="shared" si="2"/>
        <v>11.006416646755216</v>
      </c>
      <c r="E39" s="31">
        <f t="shared" si="3"/>
        <v>607.19599471859783</v>
      </c>
      <c r="F39" s="65">
        <f t="shared" si="4"/>
        <v>3.0838200679290391</v>
      </c>
      <c r="G39">
        <f t="shared" si="5"/>
        <v>1.4892082811360277E-5</v>
      </c>
      <c r="H39">
        <f t="shared" si="6"/>
        <v>2.596355405759011E-5</v>
      </c>
      <c r="I39" s="32">
        <f t="shared" si="7"/>
        <v>4.1556907785698412E-5</v>
      </c>
      <c r="J39" s="68">
        <f t="shared" si="8"/>
        <v>0.38239802297121556</v>
      </c>
      <c r="K39" s="64">
        <f t="shared" si="9"/>
        <v>9.8008172861934106</v>
      </c>
      <c r="L39" s="64">
        <f t="shared" si="10"/>
        <v>9.9425204789909714</v>
      </c>
      <c r="M39" s="79">
        <f t="shared" si="11"/>
        <v>311.2756384360049</v>
      </c>
      <c r="N39" s="80">
        <f t="shared" si="12"/>
        <v>164.76291330511262</v>
      </c>
      <c r="O39" s="72">
        <f t="shared" si="13"/>
        <v>606.71540031691848</v>
      </c>
      <c r="P39" s="72">
        <f t="shared" si="14"/>
        <v>10.541923027979484</v>
      </c>
      <c r="Q39" s="73">
        <f t="shared" si="15"/>
        <v>10.224557499691176</v>
      </c>
      <c r="R39" s="73">
        <f t="shared" si="16"/>
        <v>9.997767263784791</v>
      </c>
      <c r="S39" s="79">
        <f t="shared" si="17"/>
        <v>313.2532174310133</v>
      </c>
      <c r="T39" s="76">
        <f t="shared" si="18"/>
        <v>595.5422223045291</v>
      </c>
      <c r="U39" s="76">
        <f t="shared" si="19"/>
        <v>8.3220161657850333</v>
      </c>
      <c r="V39" s="77">
        <f t="shared" si="20"/>
        <v>12.713447845518115</v>
      </c>
      <c r="W39" s="80">
        <f t="shared" si="21"/>
        <v>382.65405993882638</v>
      </c>
      <c r="X39" s="72">
        <f t="shared" si="22"/>
        <v>606.75453323439115</v>
      </c>
      <c r="Y39" s="72">
        <f t="shared" si="23"/>
        <v>10.575175471358426</v>
      </c>
      <c r="Z39" s="73">
        <f t="shared" si="24"/>
        <v>10.193064941366517</v>
      </c>
      <c r="AA39" s="73">
        <f t="shared" si="25"/>
        <v>9.9940658408799568</v>
      </c>
      <c r="AB39" s="79">
        <f t="shared" si="26"/>
        <v>313.11704734064523</v>
      </c>
      <c r="AC39" s="76">
        <f t="shared" si="27"/>
        <v>608.08962867476964</v>
      </c>
      <c r="AD39" s="76">
        <f t="shared" si="28"/>
        <v>11.797613119981145</v>
      </c>
      <c r="AE39" s="77">
        <f t="shared" si="29"/>
        <v>9.1569910515048978</v>
      </c>
      <c r="AF39" s="80">
        <f t="shared" si="30"/>
        <v>318.05044561853765</v>
      </c>
      <c r="AG39" s="72">
        <f t="shared" si="31"/>
        <v>606.75187041109768</v>
      </c>
      <c r="AH39" s="72">
        <f t="shared" si="32"/>
        <v>10.572883000640765</v>
      </c>
      <c r="AI39" s="73">
        <f t="shared" si="33"/>
        <v>10.195230314514847</v>
      </c>
      <c r="AJ39" s="73">
        <f t="shared" si="34"/>
        <v>9.9943222919292616</v>
      </c>
      <c r="AK39" s="79">
        <f t="shared" si="35"/>
        <v>313.12645622535842</v>
      </c>
      <c r="AL39" s="76">
        <f t="shared" si="36"/>
        <v>606.84562101291124</v>
      </c>
      <c r="AM39" s="76">
        <f t="shared" si="37"/>
        <v>10.656203538705324</v>
      </c>
      <c r="AN39" s="77">
        <f t="shared" si="38"/>
        <v>10.117077083290575</v>
      </c>
      <c r="AO39" s="80">
        <f t="shared" si="39"/>
        <v>334.99360532154225</v>
      </c>
      <c r="AP39" s="72">
        <f t="shared" si="40"/>
        <v>606.75205455027435</v>
      </c>
      <c r="AQ39" s="72">
        <f t="shared" si="41"/>
        <v>10.573041389121435</v>
      </c>
      <c r="AR39" s="73">
        <f t="shared" si="42"/>
        <v>10.195080679836217</v>
      </c>
      <c r="AS39" s="73">
        <f t="shared" si="43"/>
        <v>9.9943045795838081</v>
      </c>
      <c r="AT39" s="79">
        <f t="shared" si="44"/>
        <v>313.1258062613727</v>
      </c>
      <c r="AU39" s="76">
        <f t="shared" si="45"/>
        <v>607.13873500674481</v>
      </c>
      <c r="AV39" s="76">
        <f t="shared" si="46"/>
        <v>10.946509219048387</v>
      </c>
      <c r="AW39" s="77">
        <f t="shared" si="47"/>
        <v>9.8535253434085615</v>
      </c>
      <c r="AX39" s="80">
        <f t="shared" si="48"/>
        <v>330.44188230445258</v>
      </c>
      <c r="AY39" s="64">
        <f t="shared" si="49"/>
        <v>10.331121844891362</v>
      </c>
      <c r="AZ39" s="31">
        <f t="shared" si="50"/>
        <v>313.15563181459743</v>
      </c>
      <c r="BA39" s="31">
        <f t="shared" si="51"/>
        <v>341.53499829583973</v>
      </c>
      <c r="BB39" s="84">
        <f t="shared" si="52"/>
        <v>341.53499829583973</v>
      </c>
    </row>
    <row r="40" spans="1:54" x14ac:dyDescent="0.4">
      <c r="A40">
        <f t="shared" si="1"/>
        <v>120</v>
      </c>
      <c r="B40">
        <v>2</v>
      </c>
      <c r="C40" s="31">
        <f t="shared" si="53"/>
        <v>341.53499829583973</v>
      </c>
      <c r="D40" s="31">
        <f t="shared" si="2"/>
        <v>11.060310619947666</v>
      </c>
      <c r="E40" s="31">
        <f t="shared" si="3"/>
        <v>607.24740359470047</v>
      </c>
      <c r="F40" s="65">
        <f t="shared" si="4"/>
        <v>3.2305823679805918</v>
      </c>
      <c r="G40">
        <f t="shared" si="5"/>
        <v>1.4549884589456049E-5</v>
      </c>
      <c r="H40">
        <f t="shared" si="6"/>
        <v>2.5366949664143948E-5</v>
      </c>
      <c r="I40" s="32">
        <f t="shared" si="7"/>
        <v>4.1258605588975333E-5</v>
      </c>
      <c r="J40" s="68">
        <f t="shared" si="8"/>
        <v>0.37535216312214553</v>
      </c>
      <c r="K40" s="64">
        <f t="shared" si="9"/>
        <v>10.193548708836108</v>
      </c>
      <c r="L40" s="64">
        <f t="shared" si="10"/>
        <v>9.9941231598645341</v>
      </c>
      <c r="M40" s="79">
        <f t="shared" si="11"/>
        <v>309.32037656428707</v>
      </c>
      <c r="N40" s="80">
        <f t="shared" si="12"/>
        <v>166.11399081681066</v>
      </c>
      <c r="O40" s="72">
        <f t="shared" si="13"/>
        <v>606.6756853767339</v>
      </c>
      <c r="P40" s="72">
        <f t="shared" si="14"/>
        <v>10.50913196586947</v>
      </c>
      <c r="Q40" s="73">
        <f t="shared" si="15"/>
        <v>10.718075295944839</v>
      </c>
      <c r="R40" s="73">
        <f t="shared" si="16"/>
        <v>10.048539218941528</v>
      </c>
      <c r="S40" s="79">
        <f t="shared" si="17"/>
        <v>311.29764998926754</v>
      </c>
      <c r="T40" s="76">
        <f t="shared" si="18"/>
        <v>595.76919147473211</v>
      </c>
      <c r="U40" s="76">
        <f t="shared" si="19"/>
        <v>8.3402905988060603</v>
      </c>
      <c r="V40" s="77">
        <f t="shared" si="20"/>
        <v>13.262454839987075</v>
      </c>
      <c r="W40" s="80">
        <f t="shared" si="21"/>
        <v>386.25408985241535</v>
      </c>
      <c r="X40" s="72">
        <f t="shared" si="22"/>
        <v>606.7158414725634</v>
      </c>
      <c r="Y40" s="72">
        <f t="shared" si="23"/>
        <v>10.542292664049622</v>
      </c>
      <c r="Z40" s="73">
        <f t="shared" si="24"/>
        <v>10.68506887687545</v>
      </c>
      <c r="AA40" s="73">
        <f t="shared" si="25"/>
        <v>10.045528486160732</v>
      </c>
      <c r="AB40" s="79">
        <f t="shared" si="26"/>
        <v>311.18378194026303</v>
      </c>
      <c r="AC40" s="76">
        <f t="shared" si="27"/>
        <v>608.19055105481038</v>
      </c>
      <c r="AD40" s="76">
        <f t="shared" si="28"/>
        <v>11.863968047941158</v>
      </c>
      <c r="AE40" s="77">
        <f t="shared" si="29"/>
        <v>9.5178040646948308</v>
      </c>
      <c r="AF40" s="80">
        <f t="shared" si="30"/>
        <v>320.5294102940652</v>
      </c>
      <c r="AG40" s="72">
        <f t="shared" si="31"/>
        <v>606.71355793463999</v>
      </c>
      <c r="AH40" s="72">
        <f t="shared" si="32"/>
        <v>10.54038061545101</v>
      </c>
      <c r="AI40" s="73">
        <f t="shared" si="33"/>
        <v>10.686966948827937</v>
      </c>
      <c r="AJ40" s="73">
        <f t="shared" si="34"/>
        <v>10.045702973071204</v>
      </c>
      <c r="AK40" s="79">
        <f t="shared" si="35"/>
        <v>311.19035832958781</v>
      </c>
      <c r="AL40" s="76">
        <f t="shared" si="36"/>
        <v>606.89084415664399</v>
      </c>
      <c r="AM40" s="76">
        <f t="shared" si="37"/>
        <v>10.698276761158485</v>
      </c>
      <c r="AN40" s="77">
        <f t="shared" si="38"/>
        <v>10.532314446647872</v>
      </c>
      <c r="AO40" s="80">
        <f t="shared" si="39"/>
        <v>337.901792675688</v>
      </c>
      <c r="AP40" s="72">
        <f t="shared" si="40"/>
        <v>606.7136899133136</v>
      </c>
      <c r="AQ40" s="72">
        <f t="shared" si="41"/>
        <v>10.540491036910282</v>
      </c>
      <c r="AR40" s="73">
        <f t="shared" si="42"/>
        <v>10.686857317613466</v>
      </c>
      <c r="AS40" s="73">
        <f t="shared" si="43"/>
        <v>10.045692899357249</v>
      </c>
      <c r="AT40" s="79">
        <f t="shared" si="44"/>
        <v>311.18997857822416</v>
      </c>
      <c r="AU40" s="76">
        <f t="shared" si="45"/>
        <v>607.18699772795344</v>
      </c>
      <c r="AV40" s="76">
        <f t="shared" si="46"/>
        <v>10.996984964801825</v>
      </c>
      <c r="AW40" s="77">
        <f t="shared" si="47"/>
        <v>10.25122797038253</v>
      </c>
      <c r="AX40" s="80">
        <f t="shared" si="48"/>
        <v>333.19974154602534</v>
      </c>
      <c r="AY40" s="64">
        <f t="shared" si="49"/>
        <v>10.79259622012175</v>
      </c>
      <c r="AZ40" s="31">
        <f t="shared" si="50"/>
        <v>311.21544220933561</v>
      </c>
      <c r="BA40" s="31">
        <f t="shared" si="51"/>
        <v>344.47125859204846</v>
      </c>
      <c r="BB40" s="84">
        <f t="shared" si="52"/>
        <v>344.47125859204846</v>
      </c>
    </row>
    <row r="41" spans="1:54" x14ac:dyDescent="0.4">
      <c r="A41">
        <f t="shared" si="1"/>
        <v>126</v>
      </c>
      <c r="B41">
        <v>2.1</v>
      </c>
      <c r="C41" s="31">
        <f t="shared" si="53"/>
        <v>344.47125859204846</v>
      </c>
      <c r="D41" s="31">
        <f t="shared" si="2"/>
        <v>11.111704776929002</v>
      </c>
      <c r="E41" s="31">
        <f t="shared" si="3"/>
        <v>607.29662483349671</v>
      </c>
      <c r="F41" s="65">
        <f t="shared" si="4"/>
        <v>3.3766958810887431</v>
      </c>
      <c r="G41">
        <f t="shared" si="5"/>
        <v>1.4231608352931881E-5</v>
      </c>
      <c r="H41">
        <f t="shared" si="6"/>
        <v>2.4812051979453543E-5</v>
      </c>
      <c r="I41" s="32">
        <f t="shared" si="7"/>
        <v>4.0981156746630127E-5</v>
      </c>
      <c r="J41" s="68">
        <f t="shared" si="8"/>
        <v>0.36876905564825635</v>
      </c>
      <c r="K41" s="64">
        <f t="shared" si="9"/>
        <v>10.582936707994028</v>
      </c>
      <c r="L41" s="64">
        <f t="shared" si="10"/>
        <v>10.035888911570492</v>
      </c>
      <c r="M41" s="79">
        <f t="shared" si="11"/>
        <v>307.20647080600963</v>
      </c>
      <c r="N41" s="80">
        <f t="shared" si="12"/>
        <v>167.40070814838595</v>
      </c>
      <c r="O41" s="72">
        <f t="shared" si="13"/>
        <v>606.63151408926819</v>
      </c>
      <c r="P41" s="72">
        <f t="shared" si="14"/>
        <v>10.473776679211952</v>
      </c>
      <c r="Q41" s="73">
        <f t="shared" si="15"/>
        <v>11.215217071038843</v>
      </c>
      <c r="R41" s="73">
        <f t="shared" si="16"/>
        <v>10.088588935185623</v>
      </c>
      <c r="S41" s="79">
        <f t="shared" si="17"/>
        <v>309.15824992289777</v>
      </c>
      <c r="T41" s="76">
        <f t="shared" si="18"/>
        <v>595.98236886837367</v>
      </c>
      <c r="U41" s="76">
        <f t="shared" si="19"/>
        <v>8.3577325214092593</v>
      </c>
      <c r="V41" s="77">
        <f t="shared" si="20"/>
        <v>13.808006082674739</v>
      </c>
      <c r="W41" s="80">
        <f t="shared" si="21"/>
        <v>389.68808519264735</v>
      </c>
      <c r="X41" s="72">
        <f t="shared" si="22"/>
        <v>606.67234418732187</v>
      </c>
      <c r="Y41" s="72">
        <f t="shared" si="23"/>
        <v>10.506416837391214</v>
      </c>
      <c r="Z41" s="73">
        <f t="shared" si="24"/>
        <v>11.181127400954985</v>
      </c>
      <c r="AA41" s="73">
        <f t="shared" si="25"/>
        <v>10.086118710639518</v>
      </c>
      <c r="AB41" s="79">
        <f t="shared" si="26"/>
        <v>309.06174970712999</v>
      </c>
      <c r="AC41" s="76">
        <f t="shared" si="27"/>
        <v>608.29288653889239</v>
      </c>
      <c r="AD41" s="76">
        <f t="shared" si="28"/>
        <v>11.927533198492252</v>
      </c>
      <c r="AE41" s="77">
        <f t="shared" si="29"/>
        <v>9.8752506917680378</v>
      </c>
      <c r="AF41" s="80">
        <f t="shared" si="30"/>
        <v>322.88389343889014</v>
      </c>
      <c r="AG41" s="72">
        <f t="shared" si="31"/>
        <v>606.67035186958367</v>
      </c>
      <c r="AH41" s="72">
        <f t="shared" si="32"/>
        <v>10.504801031602783</v>
      </c>
      <c r="AI41" s="73">
        <f t="shared" si="33"/>
        <v>11.182810511939513</v>
      </c>
      <c r="AJ41" s="73">
        <f t="shared" si="34"/>
        <v>10.086241493381667</v>
      </c>
      <c r="AK41" s="79">
        <f t="shared" si="35"/>
        <v>309.06652702862914</v>
      </c>
      <c r="AL41" s="76">
        <f t="shared" si="36"/>
        <v>606.93281888334036</v>
      </c>
      <c r="AM41" s="76">
        <f t="shared" si="37"/>
        <v>10.738364730363175</v>
      </c>
      <c r="AN41" s="77">
        <f t="shared" si="38"/>
        <v>10.944312789394345</v>
      </c>
      <c r="AO41" s="80">
        <f t="shared" si="39"/>
        <v>340.67375781351745</v>
      </c>
      <c r="AP41" s="72">
        <f t="shared" si="40"/>
        <v>606.6704505641386</v>
      </c>
      <c r="AQ41" s="72">
        <f t="shared" si="41"/>
        <v>10.504881018471968</v>
      </c>
      <c r="AR41" s="73">
        <f t="shared" si="42"/>
        <v>11.182727182372565</v>
      </c>
      <c r="AS41" s="73">
        <f t="shared" si="43"/>
        <v>10.086235416527376</v>
      </c>
      <c r="AT41" s="79">
        <f t="shared" si="44"/>
        <v>309.06629053967248</v>
      </c>
      <c r="AU41" s="76">
        <f t="shared" si="45"/>
        <v>607.23305021401438</v>
      </c>
      <c r="AV41" s="76">
        <f t="shared" si="46"/>
        <v>11.045272725471914</v>
      </c>
      <c r="AW41" s="77">
        <f t="shared" si="47"/>
        <v>10.645473494571217</v>
      </c>
      <c r="AX41" s="80">
        <f t="shared" si="48"/>
        <v>335.82432068438567</v>
      </c>
      <c r="AY41" s="64">
        <f t="shared" si="49"/>
        <v>11.25436565308928</v>
      </c>
      <c r="AZ41" s="31">
        <f t="shared" si="50"/>
        <v>309.08820429958234</v>
      </c>
      <c r="BA41" s="31">
        <f t="shared" si="51"/>
        <v>347.26751428236014</v>
      </c>
      <c r="BB41" s="84">
        <f t="shared" si="52"/>
        <v>347.26751428236014</v>
      </c>
    </row>
    <row r="42" spans="1:54" x14ac:dyDescent="0.4">
      <c r="A42">
        <f t="shared" si="1"/>
        <v>132</v>
      </c>
      <c r="B42">
        <v>2.2000000000000002</v>
      </c>
      <c r="C42" s="31">
        <f t="shared" si="53"/>
        <v>347.26751428236014</v>
      </c>
      <c r="D42" s="31">
        <f t="shared" si="2"/>
        <v>11.160827926782289</v>
      </c>
      <c r="E42" s="31">
        <f t="shared" si="3"/>
        <v>607.34409060319501</v>
      </c>
      <c r="F42" s="65">
        <f t="shared" si="4"/>
        <v>3.5221963182050384</v>
      </c>
      <c r="G42">
        <f t="shared" si="5"/>
        <v>1.3934557382042203E-5</v>
      </c>
      <c r="H42">
        <f t="shared" si="6"/>
        <v>2.4294159416119795E-5</v>
      </c>
      <c r="I42" s="32">
        <f t="shared" si="7"/>
        <v>4.0722210464963255E-5</v>
      </c>
      <c r="J42" s="68">
        <f t="shared" si="8"/>
        <v>0.36259835280931335</v>
      </c>
      <c r="K42" s="64">
        <f t="shared" si="9"/>
        <v>10.969199643611123</v>
      </c>
      <c r="L42" s="64">
        <f t="shared" si="10"/>
        <v>10.069919148562178</v>
      </c>
      <c r="M42" s="79">
        <f t="shared" si="11"/>
        <v>304.99363706102383</v>
      </c>
      <c r="N42" s="80">
        <f t="shared" si="12"/>
        <v>168.62887531970497</v>
      </c>
      <c r="O42" s="72">
        <f t="shared" si="13"/>
        <v>606.58379927881788</v>
      </c>
      <c r="P42" s="72">
        <f t="shared" si="14"/>
        <v>10.436874044793624</v>
      </c>
      <c r="Q42" s="73">
        <f t="shared" si="15"/>
        <v>11.715394237070107</v>
      </c>
      <c r="R42" s="73">
        <f t="shared" si="16"/>
        <v>10.12156454673552</v>
      </c>
      <c r="S42" s="79">
        <f t="shared" si="17"/>
        <v>306.94209118858686</v>
      </c>
      <c r="T42" s="76">
        <f t="shared" si="18"/>
        <v>596.18315465187413</v>
      </c>
      <c r="U42" s="76">
        <f t="shared" si="19"/>
        <v>8.3744153686652965</v>
      </c>
      <c r="V42" s="77">
        <f t="shared" si="20"/>
        <v>14.350325295744225</v>
      </c>
      <c r="W42" s="80">
        <f t="shared" si="21"/>
        <v>392.97095391042956</v>
      </c>
      <c r="X42" s="72">
        <f t="shared" si="22"/>
        <v>606.62589486237766</v>
      </c>
      <c r="Y42" s="72">
        <f t="shared" si="23"/>
        <v>10.469361945716019</v>
      </c>
      <c r="Z42" s="73">
        <f t="shared" si="24"/>
        <v>11.67985022260542</v>
      </c>
      <c r="AA42" s="73">
        <f t="shared" si="25"/>
        <v>10.119379796492534</v>
      </c>
      <c r="AB42" s="79">
        <f t="shared" si="26"/>
        <v>306.85454238734394</v>
      </c>
      <c r="AC42" s="76">
        <f t="shared" si="27"/>
        <v>608.39664645368521</v>
      </c>
      <c r="AD42" s="76">
        <f t="shared" si="28"/>
        <v>11.988547878313877</v>
      </c>
      <c r="AE42" s="77">
        <f t="shared" si="29"/>
        <v>10.22955572651215</v>
      </c>
      <c r="AF42" s="80">
        <f t="shared" si="30"/>
        <v>325.12536567187834</v>
      </c>
      <c r="AG42" s="72">
        <f t="shared" si="31"/>
        <v>606.62402928791221</v>
      </c>
      <c r="AH42" s="72">
        <f t="shared" si="32"/>
        <v>10.467900360301677</v>
      </c>
      <c r="AI42" s="73">
        <f t="shared" si="33"/>
        <v>11.681445102675742</v>
      </c>
      <c r="AJ42" s="73">
        <f t="shared" si="34"/>
        <v>10.11947821438433</v>
      </c>
      <c r="AK42" s="79">
        <f t="shared" si="35"/>
        <v>306.85847044859025</v>
      </c>
      <c r="AL42" s="76">
        <f t="shared" si="36"/>
        <v>606.97201864509816</v>
      </c>
      <c r="AM42" s="76">
        <f t="shared" si="37"/>
        <v>10.776643929014499</v>
      </c>
      <c r="AN42" s="77">
        <f t="shared" si="38"/>
        <v>11.353288661988358</v>
      </c>
      <c r="AO42" s="80">
        <f t="shared" si="39"/>
        <v>343.32185338539108</v>
      </c>
      <c r="AP42" s="72">
        <f t="shared" si="40"/>
        <v>606.62411304197315</v>
      </c>
      <c r="AQ42" s="72">
        <f t="shared" si="41"/>
        <v>10.467965933728898</v>
      </c>
      <c r="AR42" s="73">
        <f t="shared" si="42"/>
        <v>11.681373540571407</v>
      </c>
      <c r="AS42" s="73">
        <f t="shared" si="43"/>
        <v>10.119473799182195</v>
      </c>
      <c r="AT42" s="79">
        <f t="shared" si="44"/>
        <v>306.85829419735148</v>
      </c>
      <c r="AU42" s="76">
        <f t="shared" si="45"/>
        <v>607.2772951522004</v>
      </c>
      <c r="AV42" s="76">
        <f t="shared" si="46"/>
        <v>11.091563424378716</v>
      </c>
      <c r="AW42" s="77">
        <f t="shared" si="47"/>
        <v>11.036486088035447</v>
      </c>
      <c r="AX42" s="80">
        <f t="shared" si="48"/>
        <v>338.32776900391832</v>
      </c>
      <c r="AY42" s="64">
        <f t="shared" si="49"/>
        <v>11.715964859400358</v>
      </c>
      <c r="AZ42" s="31">
        <f t="shared" si="50"/>
        <v>306.87834955546816</v>
      </c>
      <c r="BA42" s="31">
        <f t="shared" si="51"/>
        <v>349.93648549290435</v>
      </c>
      <c r="BB42" s="84">
        <f t="shared" si="52"/>
        <v>349.93648549290435</v>
      </c>
    </row>
    <row r="43" spans="1:54" x14ac:dyDescent="0.4">
      <c r="A43">
        <f t="shared" si="1"/>
        <v>138</v>
      </c>
      <c r="B43">
        <v>2.2999999999999998</v>
      </c>
      <c r="C43" s="31">
        <f t="shared" si="53"/>
        <v>349.93648549290435</v>
      </c>
      <c r="D43" s="31">
        <f t="shared" si="2"/>
        <v>11.207878378986528</v>
      </c>
      <c r="E43" s="31">
        <f t="shared" si="3"/>
        <v>607.39014352350875</v>
      </c>
      <c r="F43" s="65">
        <f t="shared" si="4"/>
        <v>3.6671159886483147</v>
      </c>
      <c r="G43">
        <f t="shared" si="5"/>
        <v>1.3656444195125258E-5</v>
      </c>
      <c r="H43">
        <f t="shared" si="6"/>
        <v>2.3809283871569479E-5</v>
      </c>
      <c r="I43" s="32">
        <f t="shared" si="7"/>
        <v>4.0479772692688096E-5</v>
      </c>
      <c r="J43" s="68">
        <f t="shared" si="8"/>
        <v>0.35679716235156073</v>
      </c>
      <c r="K43" s="64">
        <f t="shared" si="9"/>
        <v>11.352532392044168</v>
      </c>
      <c r="L43" s="64">
        <f t="shared" si="10"/>
        <v>10.098206266972568</v>
      </c>
      <c r="M43" s="79">
        <f t="shared" si="11"/>
        <v>302.73661227634972</v>
      </c>
      <c r="N43" s="80">
        <f t="shared" si="12"/>
        <v>169.80354855164202</v>
      </c>
      <c r="O43" s="72">
        <f t="shared" si="13"/>
        <v>606.53346234881553</v>
      </c>
      <c r="P43" s="72">
        <f t="shared" si="14"/>
        <v>10.399347444374436</v>
      </c>
      <c r="Q43" s="73">
        <f t="shared" si="15"/>
        <v>12.217914925113543</v>
      </c>
      <c r="R43" s="73">
        <f t="shared" si="16"/>
        <v>10.151284795569595</v>
      </c>
      <c r="S43" s="79">
        <f t="shared" si="17"/>
        <v>304.75770591355234</v>
      </c>
      <c r="T43" s="76">
        <f t="shared" si="18"/>
        <v>596.37275344848354</v>
      </c>
      <c r="U43" s="76">
        <f t="shared" si="19"/>
        <v>8.3904031919052997</v>
      </c>
      <c r="V43" s="77">
        <f t="shared" si="20"/>
        <v>14.889612036941365</v>
      </c>
      <c r="W43" s="80">
        <f t="shared" si="21"/>
        <v>396.1156673515041</v>
      </c>
      <c r="X43" s="72">
        <f t="shared" si="22"/>
        <v>606.57861835620906</v>
      </c>
      <c r="Y43" s="72">
        <f t="shared" si="23"/>
        <v>10.432945976384428</v>
      </c>
      <c r="Z43" s="73">
        <f t="shared" si="24"/>
        <v>12.179474718610084</v>
      </c>
      <c r="AA43" s="73">
        <f t="shared" si="25"/>
        <v>10.149041422373372</v>
      </c>
      <c r="AB43" s="79">
        <f t="shared" si="26"/>
        <v>304.6676739812205</v>
      </c>
      <c r="AC43" s="76">
        <f t="shared" si="27"/>
        <v>608.50181468954202</v>
      </c>
      <c r="AD43" s="76">
        <f t="shared" si="28"/>
        <v>12.047221218910639</v>
      </c>
      <c r="AE43" s="77">
        <f t="shared" si="29"/>
        <v>10.580919536723835</v>
      </c>
      <c r="AF43" s="80">
        <f t="shared" si="30"/>
        <v>327.26378648197175</v>
      </c>
      <c r="AG43" s="72">
        <f t="shared" si="31"/>
        <v>606.57663642112766</v>
      </c>
      <c r="AH43" s="72">
        <f t="shared" si="32"/>
        <v>10.431447344069811</v>
      </c>
      <c r="AI43" s="73">
        <f t="shared" si="33"/>
        <v>12.181184680079745</v>
      </c>
      <c r="AJ43" s="73">
        <f t="shared" si="34"/>
        <v>10.149141167542574</v>
      </c>
      <c r="AK43" s="79">
        <f t="shared" si="35"/>
        <v>304.67166375107729</v>
      </c>
      <c r="AL43" s="76">
        <f t="shared" si="36"/>
        <v>607.00883285557882</v>
      </c>
      <c r="AM43" s="76">
        <f t="shared" si="37"/>
        <v>10.813268145809161</v>
      </c>
      <c r="AN43" s="77">
        <f t="shared" si="38"/>
        <v>11.759435037907471</v>
      </c>
      <c r="AO43" s="80">
        <f t="shared" si="39"/>
        <v>345.85681734403715</v>
      </c>
      <c r="AP43" s="72">
        <f t="shared" si="40"/>
        <v>606.57672430797868</v>
      </c>
      <c r="AQ43" s="72">
        <f t="shared" si="41"/>
        <v>10.431513752195494</v>
      </c>
      <c r="AR43" s="73">
        <f t="shared" si="42"/>
        <v>12.181108898282753</v>
      </c>
      <c r="AS43" s="73">
        <f t="shared" si="43"/>
        <v>10.149136746981007</v>
      </c>
      <c r="AT43" s="79">
        <f t="shared" si="44"/>
        <v>304.67148690440558</v>
      </c>
      <c r="AU43" s="76">
        <f t="shared" si="45"/>
        <v>607.32005779462679</v>
      </c>
      <c r="AV43" s="76">
        <f t="shared" si="46"/>
        <v>11.136023653075927</v>
      </c>
      <c r="AW43" s="77">
        <f t="shared" si="47"/>
        <v>11.424465729471491</v>
      </c>
      <c r="AX43" s="80">
        <f t="shared" si="48"/>
        <v>340.72064381225613</v>
      </c>
      <c r="AY43" s="64">
        <f t="shared" si="49"/>
        <v>12.176764445391285</v>
      </c>
      <c r="AZ43" s="31">
        <f t="shared" si="50"/>
        <v>304.69213263756393</v>
      </c>
      <c r="BA43" s="31">
        <f t="shared" si="51"/>
        <v>352.48922874744227</v>
      </c>
      <c r="BB43" s="84">
        <f t="shared" si="52"/>
        <v>352.48922874744227</v>
      </c>
    </row>
    <row r="44" spans="1:54" x14ac:dyDescent="0.4">
      <c r="A44">
        <f t="shared" si="1"/>
        <v>144</v>
      </c>
      <c r="B44">
        <v>2.4</v>
      </c>
      <c r="C44" s="31">
        <f t="shared" si="53"/>
        <v>352.48922874744227</v>
      </c>
      <c r="D44" s="31">
        <f t="shared" si="2"/>
        <v>11.253029177789111</v>
      </c>
      <c r="E44" s="31">
        <f t="shared" si="3"/>
        <v>607.43505704082077</v>
      </c>
      <c r="F44" s="65">
        <f t="shared" si="4"/>
        <v>3.8114842522899375</v>
      </c>
      <c r="G44">
        <f t="shared" si="5"/>
        <v>1.3395313828745342E-5</v>
      </c>
      <c r="H44">
        <f t="shared" si="6"/>
        <v>2.335401697106505E-5</v>
      </c>
      <c r="I44" s="32">
        <f t="shared" si="7"/>
        <v>4.025213924243588E-5</v>
      </c>
      <c r="J44" s="68">
        <f t="shared" si="8"/>
        <v>0.35132867554853414</v>
      </c>
      <c r="K44" s="64">
        <f t="shared" si="9"/>
        <v>11.733109778389354</v>
      </c>
      <c r="L44" s="64">
        <f t="shared" si="10"/>
        <v>10.122646965753717</v>
      </c>
      <c r="M44" s="79">
        <f t="shared" si="11"/>
        <v>300.48582729085155</v>
      </c>
      <c r="N44" s="80">
        <f t="shared" si="12"/>
        <v>170.92915545489745</v>
      </c>
      <c r="O44" s="72">
        <f t="shared" si="13"/>
        <v>606.48146922149908</v>
      </c>
      <c r="P44" s="72">
        <f t="shared" si="14"/>
        <v>10.362038226906037</v>
      </c>
      <c r="Q44" s="73">
        <f t="shared" si="15"/>
        <v>12.721990641940534</v>
      </c>
      <c r="R44" s="73">
        <f t="shared" si="16"/>
        <v>10.181692411752437</v>
      </c>
      <c r="S44" s="79">
        <f t="shared" si="17"/>
        <v>302.71378066061476</v>
      </c>
      <c r="T44" s="76">
        <f t="shared" si="18"/>
        <v>596.55220855566483</v>
      </c>
      <c r="U44" s="76">
        <f t="shared" si="19"/>
        <v>8.405752199833767</v>
      </c>
      <c r="V44" s="77">
        <f t="shared" si="20"/>
        <v>15.426045256135051</v>
      </c>
      <c r="W44" s="80">
        <f t="shared" si="21"/>
        <v>399.13358320489573</v>
      </c>
      <c r="X44" s="72">
        <f t="shared" si="22"/>
        <v>606.53294413794094</v>
      </c>
      <c r="Y44" s="72">
        <f t="shared" si="23"/>
        <v>10.398968415707877</v>
      </c>
      <c r="Z44" s="73">
        <f t="shared" si="24"/>
        <v>12.677886570239814</v>
      </c>
      <c r="AA44" s="73">
        <f t="shared" si="25"/>
        <v>10.178905193906417</v>
      </c>
      <c r="AB44" s="79">
        <f t="shared" si="26"/>
        <v>302.60522985124993</v>
      </c>
      <c r="AC44" s="76">
        <f t="shared" si="27"/>
        <v>608.60835646809221</v>
      </c>
      <c r="AD44" s="76">
        <f t="shared" si="28"/>
        <v>12.103737100182247</v>
      </c>
      <c r="AE44" s="77">
        <f t="shared" si="29"/>
        <v>10.929521665237763</v>
      </c>
      <c r="AF44" s="80">
        <f t="shared" si="30"/>
        <v>329.30785858856706</v>
      </c>
      <c r="AG44" s="72">
        <f t="shared" si="31"/>
        <v>606.53047782465228</v>
      </c>
      <c r="AH44" s="72">
        <f t="shared" si="32"/>
        <v>10.397166518632545</v>
      </c>
      <c r="AI44" s="73">
        <f t="shared" si="33"/>
        <v>12.680032170678972</v>
      </c>
      <c r="AJ44" s="73">
        <f t="shared" si="34"/>
        <v>10.179040006567703</v>
      </c>
      <c r="AK44" s="79">
        <f t="shared" si="35"/>
        <v>302.61046814043135</v>
      </c>
      <c r="AL44" s="76">
        <f t="shared" si="36"/>
        <v>607.04358423211454</v>
      </c>
      <c r="AM44" s="76">
        <f t="shared" si="37"/>
        <v>10.848372227495432</v>
      </c>
      <c r="AN44" s="77">
        <f t="shared" si="38"/>
        <v>12.162924794446363</v>
      </c>
      <c r="AO44" s="80">
        <f t="shared" si="39"/>
        <v>348.28804339709029</v>
      </c>
      <c r="AP44" s="72">
        <f t="shared" si="40"/>
        <v>606.53059693648709</v>
      </c>
      <c r="AQ44" s="72">
        <f t="shared" si="41"/>
        <v>10.397253465934552</v>
      </c>
      <c r="AR44" s="73">
        <f t="shared" si="42"/>
        <v>12.679928623693524</v>
      </c>
      <c r="AS44" s="73">
        <f t="shared" si="43"/>
        <v>10.179033498700566</v>
      </c>
      <c r="AT44" s="79">
        <f t="shared" si="44"/>
        <v>302.61021524218131</v>
      </c>
      <c r="AU44" s="76">
        <f t="shared" si="45"/>
        <v>607.361602543549</v>
      </c>
      <c r="AV44" s="76">
        <f t="shared" si="46"/>
        <v>11.17879967130121</v>
      </c>
      <c r="AW44" s="77">
        <f t="shared" si="47"/>
        <v>11.809591761252992</v>
      </c>
      <c r="AX44" s="80">
        <f t="shared" si="48"/>
        <v>343.01217749547988</v>
      </c>
      <c r="AY44" s="64">
        <f t="shared" si="49"/>
        <v>12.635990185453128</v>
      </c>
      <c r="AZ44" s="31">
        <f t="shared" si="50"/>
        <v>302.63492347361932</v>
      </c>
      <c r="BA44" s="31">
        <f t="shared" si="51"/>
        <v>354.93541567150828</v>
      </c>
      <c r="BB44" s="84">
        <f t="shared" si="52"/>
        <v>354.93541567150828</v>
      </c>
    </row>
    <row r="45" spans="1:54" x14ac:dyDescent="0.4">
      <c r="A45">
        <f t="shared" si="1"/>
        <v>150</v>
      </c>
      <c r="B45">
        <v>2.5</v>
      </c>
      <c r="C45" s="31">
        <f t="shared" si="53"/>
        <v>354.93541567150828</v>
      </c>
      <c r="D45" s="31">
        <f t="shared" si="2"/>
        <v>11.296432254030764</v>
      </c>
      <c r="E45" s="31">
        <f t="shared" si="3"/>
        <v>607.47905066213912</v>
      </c>
      <c r="F45" s="65">
        <f t="shared" si="4"/>
        <v>3.955327895874563</v>
      </c>
      <c r="G45">
        <f t="shared" si="5"/>
        <v>1.314948401824287E-5</v>
      </c>
      <c r="H45">
        <f t="shared" si="6"/>
        <v>2.2925425775676375E-5</v>
      </c>
      <c r="I45" s="32">
        <f t="shared" si="7"/>
        <v>4.0037843644741546E-5</v>
      </c>
      <c r="J45" s="68">
        <f t="shared" si="8"/>
        <v>0.34616109300844444</v>
      </c>
      <c r="K45" s="64">
        <f t="shared" si="9"/>
        <v>12.111089385804403</v>
      </c>
      <c r="L45" s="64">
        <f t="shared" si="10"/>
        <v>10.14505336928314</v>
      </c>
      <c r="M45" s="79">
        <f t="shared" si="11"/>
        <v>298.28796242355787</v>
      </c>
      <c r="N45" s="80">
        <f t="shared" si="12"/>
        <v>172.00959523634276</v>
      </c>
      <c r="O45" s="72">
        <f t="shared" si="13"/>
        <v>606.42885629359751</v>
      </c>
      <c r="P45" s="72">
        <f t="shared" si="14"/>
        <v>10.325715726499475</v>
      </c>
      <c r="Q45" s="73">
        <f t="shared" si="15"/>
        <v>13.226742542449124</v>
      </c>
      <c r="R45" s="73">
        <f t="shared" si="16"/>
        <v>10.216794077216061</v>
      </c>
      <c r="S45" s="79">
        <f t="shared" si="17"/>
        <v>300.91752324155692</v>
      </c>
      <c r="T45" s="76">
        <f t="shared" si="18"/>
        <v>596.72242905658504</v>
      </c>
      <c r="U45" s="76">
        <f t="shared" si="19"/>
        <v>8.4205119947786358</v>
      </c>
      <c r="V45" s="77">
        <f t="shared" si="20"/>
        <v>15.959786201111669</v>
      </c>
      <c r="W45" s="80">
        <f t="shared" si="21"/>
        <v>402.03470363597899</v>
      </c>
      <c r="X45" s="72">
        <f t="shared" si="22"/>
        <v>606.49158582851646</v>
      </c>
      <c r="Y45" s="72">
        <f t="shared" si="23"/>
        <v>10.369185263123018</v>
      </c>
      <c r="Z45" s="73">
        <f t="shared" si="24"/>
        <v>13.172656049006925</v>
      </c>
      <c r="AA45" s="73">
        <f t="shared" si="25"/>
        <v>10.212687386212508</v>
      </c>
      <c r="AB45" s="79">
        <f t="shared" si="26"/>
        <v>300.76545650836704</v>
      </c>
      <c r="AC45" s="76">
        <f t="shared" si="27"/>
        <v>608.71622458443198</v>
      </c>
      <c r="AD45" s="76">
        <f t="shared" si="28"/>
        <v>12.158258102495212</v>
      </c>
      <c r="AE45" s="77">
        <f t="shared" si="29"/>
        <v>11.275523771901591</v>
      </c>
      <c r="AF45" s="80">
        <f t="shared" si="30"/>
        <v>331.26523090062551</v>
      </c>
      <c r="AG45" s="72">
        <f t="shared" si="31"/>
        <v>606.48803017476143</v>
      </c>
      <c r="AH45" s="72">
        <f t="shared" si="32"/>
        <v>10.366667212993452</v>
      </c>
      <c r="AI45" s="73">
        <f t="shared" si="33"/>
        <v>13.175778424657382</v>
      </c>
      <c r="AJ45" s="73">
        <f t="shared" si="34"/>
        <v>10.212921827261567</v>
      </c>
      <c r="AK45" s="79">
        <f t="shared" si="35"/>
        <v>300.77412417520532</v>
      </c>
      <c r="AL45" s="76">
        <f t="shared" si="36"/>
        <v>607.07654207069186</v>
      </c>
      <c r="AM45" s="76">
        <f t="shared" si="37"/>
        <v>10.882075083324963</v>
      </c>
      <c r="AN45" s="77">
        <f t="shared" si="38"/>
        <v>12.563913555740191</v>
      </c>
      <c r="AO45" s="80">
        <f t="shared" si="39"/>
        <v>350.62379700028725</v>
      </c>
      <c r="AP45" s="72">
        <f t="shared" si="40"/>
        <v>606.48823307600151</v>
      </c>
      <c r="AQ45" s="72">
        <f t="shared" si="41"/>
        <v>10.36681072566217</v>
      </c>
      <c r="AR45" s="73">
        <f t="shared" si="42"/>
        <v>13.175600434029189</v>
      </c>
      <c r="AS45" s="73">
        <f t="shared" si="43"/>
        <v>10.212908454441258</v>
      </c>
      <c r="AT45" s="79">
        <f t="shared" si="44"/>
        <v>300.77362971681441</v>
      </c>
      <c r="AU45" s="76">
        <f t="shared" si="45"/>
        <v>607.40214556534102</v>
      </c>
      <c r="AV45" s="76">
        <f t="shared" si="46"/>
        <v>11.220020613199287</v>
      </c>
      <c r="AW45" s="77">
        <f t="shared" si="47"/>
        <v>12.192025796344648</v>
      </c>
      <c r="AX45" s="80">
        <f t="shared" si="48"/>
        <v>345.21049073916595</v>
      </c>
      <c r="AY45" s="64">
        <f t="shared" si="49"/>
        <v>13.092753346905088</v>
      </c>
      <c r="AZ45" s="31">
        <f t="shared" si="50"/>
        <v>300.80768341048594</v>
      </c>
      <c r="BA45" s="31">
        <f t="shared" si="51"/>
        <v>357.28355556901442</v>
      </c>
      <c r="BB45" s="84">
        <f t="shared" si="52"/>
        <v>357.28355556901442</v>
      </c>
    </row>
    <row r="46" spans="1:54" x14ac:dyDescent="0.4">
      <c r="A46">
        <f t="shared" si="1"/>
        <v>156</v>
      </c>
      <c r="B46">
        <v>2.6</v>
      </c>
      <c r="C46" s="31">
        <f t="shared" si="53"/>
        <v>357.28355556901442</v>
      </c>
      <c r="D46" s="31">
        <f t="shared" si="2"/>
        <v>11.338221753384136</v>
      </c>
      <c r="E46" s="31">
        <f t="shared" si="3"/>
        <v>607.5223014763418</v>
      </c>
      <c r="F46" s="65">
        <f t="shared" si="4"/>
        <v>4.0986714486429792</v>
      </c>
      <c r="G46">
        <f t="shared" si="5"/>
        <v>1.2917498044327461E-5</v>
      </c>
      <c r="H46">
        <f t="shared" si="6"/>
        <v>2.2520970572824514E-5</v>
      </c>
      <c r="I46" s="32">
        <f t="shared" si="7"/>
        <v>3.9835616043315611E-5</v>
      </c>
      <c r="J46" s="68">
        <f t="shared" si="8"/>
        <v>0.34126677455736537</v>
      </c>
      <c r="K46" s="64">
        <f t="shared" si="9"/>
        <v>12.486613875144668</v>
      </c>
      <c r="L46" s="64">
        <f t="shared" si="10"/>
        <v>10.167162394638247</v>
      </c>
      <c r="M46" s="79">
        <f t="shared" si="11"/>
        <v>296.18641026796899</v>
      </c>
      <c r="N46" s="80">
        <f t="shared" si="12"/>
        <v>173.04831968078014</v>
      </c>
      <c r="O46" s="72">
        <f t="shared" si="13"/>
        <v>606.37674527980801</v>
      </c>
      <c r="P46" s="72">
        <f t="shared" si="14"/>
        <v>10.291086112658624</v>
      </c>
      <c r="Q46" s="73">
        <f t="shared" si="15"/>
        <v>13.731207472957445</v>
      </c>
      <c r="R46" s="73">
        <f t="shared" si="16"/>
        <v>10.260588408756888</v>
      </c>
      <c r="S46" s="79">
        <f t="shared" si="17"/>
        <v>299.47275781269946</v>
      </c>
      <c r="T46" s="76">
        <f t="shared" si="18"/>
        <v>596.88421151644911</v>
      </c>
      <c r="U46" s="76">
        <f t="shared" si="19"/>
        <v>8.4347265738418855</v>
      </c>
      <c r="V46" s="77">
        <f t="shared" si="20"/>
        <v>16.490980813088676</v>
      </c>
      <c r="W46" s="80">
        <f t="shared" si="21"/>
        <v>404.82788364371356</v>
      </c>
      <c r="X46" s="72">
        <f t="shared" si="22"/>
        <v>606.45745101452883</v>
      </c>
      <c r="Y46" s="72">
        <f t="shared" si="23"/>
        <v>10.345282527646479</v>
      </c>
      <c r="Z46" s="73">
        <f t="shared" si="24"/>
        <v>13.661091003447368</v>
      </c>
      <c r="AA46" s="73">
        <f t="shared" si="25"/>
        <v>10.253829449129558</v>
      </c>
      <c r="AB46" s="79">
        <f t="shared" si="26"/>
        <v>299.23565927717681</v>
      </c>
      <c r="AC46" s="76">
        <f t="shared" si="27"/>
        <v>608.82536386957736</v>
      </c>
      <c r="AD46" s="76">
        <f t="shared" si="28"/>
        <v>12.210928709586288</v>
      </c>
      <c r="AE46" s="77">
        <f t="shared" si="29"/>
        <v>11.619072058702429</v>
      </c>
      <c r="AF46" s="80">
        <f t="shared" si="30"/>
        <v>333.14266206520284</v>
      </c>
      <c r="AG46" s="72">
        <f t="shared" si="31"/>
        <v>606.45177277588709</v>
      </c>
      <c r="AH46" s="72">
        <f t="shared" si="32"/>
        <v>10.341364347671998</v>
      </c>
      <c r="AI46" s="73">
        <f t="shared" si="33"/>
        <v>13.666139018782514</v>
      </c>
      <c r="AJ46" s="73">
        <f t="shared" si="34"/>
        <v>10.254308051164507</v>
      </c>
      <c r="AK46" s="79">
        <f t="shared" si="35"/>
        <v>299.25242812361734</v>
      </c>
      <c r="AL46" s="76">
        <f t="shared" si="36"/>
        <v>607.10793251767791</v>
      </c>
      <c r="AM46" s="76">
        <f t="shared" si="37"/>
        <v>10.91448211430466</v>
      </c>
      <c r="AN46" s="77">
        <f t="shared" si="38"/>
        <v>12.962542035763084</v>
      </c>
      <c r="AO46" s="80">
        <f t="shared" si="39"/>
        <v>352.8713895607072</v>
      </c>
      <c r="AP46" s="72">
        <f t="shared" si="40"/>
        <v>606.45217508913879</v>
      </c>
      <c r="AQ46" s="72">
        <f t="shared" si="41"/>
        <v>10.341641420438187</v>
      </c>
      <c r="AR46" s="73">
        <f t="shared" si="42"/>
        <v>13.665781941953702</v>
      </c>
      <c r="AS46" s="73">
        <f t="shared" si="43"/>
        <v>10.254274156475336</v>
      </c>
      <c r="AT46" s="79">
        <f t="shared" si="44"/>
        <v>299.2512404518518</v>
      </c>
      <c r="AU46" s="76">
        <f t="shared" si="45"/>
        <v>607.44186448558378</v>
      </c>
      <c r="AV46" s="76">
        <f t="shared" si="46"/>
        <v>11.259801082275795</v>
      </c>
      <c r="AW46" s="77">
        <f t="shared" si="47"/>
        <v>12.571914115266697</v>
      </c>
      <c r="AX46" s="80">
        <f t="shared" si="48"/>
        <v>347.32276444973434</v>
      </c>
      <c r="AY46" s="64">
        <f t="shared" si="49"/>
        <v>13.546091057495241</v>
      </c>
      <c r="AZ46" s="31">
        <f t="shared" si="50"/>
        <v>299.30302141633638</v>
      </c>
      <c r="BA46" s="31">
        <f t="shared" si="51"/>
        <v>359.54117492983949</v>
      </c>
      <c r="BB46" s="84">
        <f t="shared" si="52"/>
        <v>359.54117492983949</v>
      </c>
    </row>
    <row r="47" spans="1:54" x14ac:dyDescent="0.4">
      <c r="A47">
        <f t="shared" si="1"/>
        <v>162</v>
      </c>
      <c r="B47">
        <v>2.7</v>
      </c>
      <c r="C47" s="31">
        <f t="shared" si="53"/>
        <v>359.54117492983949</v>
      </c>
      <c r="D47" s="31">
        <f t="shared" si="2"/>
        <v>11.378516730274235</v>
      </c>
      <c r="E47" s="31">
        <f t="shared" si="3"/>
        <v>607.56495295866512</v>
      </c>
      <c r="F47" s="65">
        <f t="shared" si="4"/>
        <v>4.2415374489416937</v>
      </c>
      <c r="G47">
        <f t="shared" si="5"/>
        <v>1.269808719079561E-5</v>
      </c>
      <c r="H47">
        <f t="shared" si="6"/>
        <v>2.2138439423309918E-5</v>
      </c>
      <c r="I47" s="32">
        <f t="shared" si="7"/>
        <v>3.964435046855831E-5</v>
      </c>
      <c r="J47" s="68">
        <f t="shared" si="8"/>
        <v>0.33662155981917791</v>
      </c>
      <c r="K47" s="64">
        <f t="shared" si="9"/>
        <v>12.859812915709899</v>
      </c>
      <c r="L47" s="64">
        <f t="shared" si="10"/>
        <v>10.190643702972213</v>
      </c>
      <c r="M47" s="79">
        <f t="shared" si="11"/>
        <v>294.22166429113958</v>
      </c>
      <c r="N47" s="80">
        <f t="shared" si="12"/>
        <v>174.04839917413085</v>
      </c>
      <c r="O47" s="72">
        <f t="shared" si="13"/>
        <v>606.32634619666783</v>
      </c>
      <c r="P47" s="72">
        <f t="shared" si="14"/>
        <v>10.25880028600737</v>
      </c>
      <c r="Q47" s="73">
        <f t="shared" si="15"/>
        <v>14.234343879697436</v>
      </c>
      <c r="R47" s="73">
        <f t="shared" si="16"/>
        <v>10.316983704373428</v>
      </c>
      <c r="S47" s="79">
        <f t="shared" si="17"/>
        <v>298.47780963924407</v>
      </c>
      <c r="T47" s="76">
        <f t="shared" si="18"/>
        <v>597.0382575046541</v>
      </c>
      <c r="U47" s="76">
        <f t="shared" si="19"/>
        <v>8.448435146746835</v>
      </c>
      <c r="V47" s="77">
        <f t="shared" si="20"/>
        <v>17.019761717831646</v>
      </c>
      <c r="W47" s="80">
        <f t="shared" si="21"/>
        <v>407.52100075548435</v>
      </c>
      <c r="X47" s="72">
        <f t="shared" si="22"/>
        <v>606.43347549813268</v>
      </c>
      <c r="Y47" s="72">
        <f t="shared" si="23"/>
        <v>10.328848922544235</v>
      </c>
      <c r="Z47" s="73">
        <f t="shared" si="24"/>
        <v>14.14030673884572</v>
      </c>
      <c r="AA47" s="73">
        <f t="shared" si="25"/>
        <v>10.305293130693194</v>
      </c>
      <c r="AB47" s="79">
        <f t="shared" si="26"/>
        <v>298.08692512750002</v>
      </c>
      <c r="AC47" s="76">
        <f t="shared" si="27"/>
        <v>608.93571438672802</v>
      </c>
      <c r="AD47" s="76">
        <f t="shared" si="28"/>
        <v>12.261877927254474</v>
      </c>
      <c r="AE47" s="77">
        <f t="shared" si="29"/>
        <v>11.96029928526627</v>
      </c>
      <c r="AF47" s="80">
        <f t="shared" si="30"/>
        <v>334.94615345245626</v>
      </c>
      <c r="AG47" s="72">
        <f t="shared" si="31"/>
        <v>606.42394912042982</v>
      </c>
      <c r="AH47" s="72">
        <f t="shared" si="32"/>
        <v>10.32239873199009</v>
      </c>
      <c r="AI47" s="73">
        <f t="shared" si="33"/>
        <v>14.148920370996624</v>
      </c>
      <c r="AJ47" s="73">
        <f t="shared" si="34"/>
        <v>10.306340347294313</v>
      </c>
      <c r="AK47" s="79">
        <f t="shared" si="35"/>
        <v>298.12189966481623</v>
      </c>
      <c r="AL47" s="76">
        <f t="shared" si="36"/>
        <v>607.13794659653183</v>
      </c>
      <c r="AM47" s="76">
        <f t="shared" si="37"/>
        <v>10.945687194884201</v>
      </c>
      <c r="AN47" s="77">
        <f t="shared" si="38"/>
        <v>13.358937985133238</v>
      </c>
      <c r="AO47" s="80">
        <f t="shared" si="39"/>
        <v>355.03732020515025</v>
      </c>
      <c r="AP47" s="72">
        <f t="shared" si="40"/>
        <v>606.42480398725002</v>
      </c>
      <c r="AQ47" s="72">
        <f t="shared" si="41"/>
        <v>10.322975725777795</v>
      </c>
      <c r="AR47" s="73">
        <f t="shared" si="42"/>
        <v>14.148149473754273</v>
      </c>
      <c r="AS47" s="73">
        <f t="shared" si="43"/>
        <v>10.306246432861037</v>
      </c>
      <c r="AT47" s="79">
        <f t="shared" si="44"/>
        <v>298.11876283596655</v>
      </c>
      <c r="AU47" s="76">
        <f t="shared" si="45"/>
        <v>607.48090591266782</v>
      </c>
      <c r="AV47" s="76">
        <f t="shared" si="46"/>
        <v>11.298243270285266</v>
      </c>
      <c r="AW47" s="77">
        <f t="shared" si="47"/>
        <v>12.949389658816628</v>
      </c>
      <c r="AX47" s="80">
        <f t="shared" si="48"/>
        <v>349.35537962935916</v>
      </c>
      <c r="AY47" s="64">
        <f t="shared" si="49"/>
        <v>13.995013638792729</v>
      </c>
      <c r="AZ47" s="31">
        <f t="shared" si="50"/>
        <v>298.2013493168817</v>
      </c>
      <c r="BA47" s="31">
        <f t="shared" si="51"/>
        <v>361.71496351061251</v>
      </c>
      <c r="BB47" s="84">
        <f t="shared" si="52"/>
        <v>361.71496351061251</v>
      </c>
    </row>
    <row r="48" spans="1:54" x14ac:dyDescent="0.4">
      <c r="A48">
        <f t="shared" si="1"/>
        <v>168</v>
      </c>
      <c r="B48">
        <v>2.8</v>
      </c>
      <c r="C48" s="31">
        <f t="shared" si="53"/>
        <v>361.71496351061251</v>
      </c>
      <c r="D48" s="31">
        <f t="shared" si="2"/>
        <v>11.417423347742034</v>
      </c>
      <c r="E48" s="31">
        <f t="shared" si="3"/>
        <v>607.60712176314678</v>
      </c>
      <c r="F48" s="65">
        <f t="shared" si="4"/>
        <v>4.3839466709167541</v>
      </c>
      <c r="G48">
        <f t="shared" si="5"/>
        <v>1.2490140578742988E-5</v>
      </c>
      <c r="H48">
        <f t="shared" si="6"/>
        <v>2.177589556886651E-5</v>
      </c>
      <c r="I48" s="32">
        <f t="shared" si="7"/>
        <v>3.9463078541336613E-5</v>
      </c>
      <c r="J48" s="68">
        <f t="shared" si="8"/>
        <v>0.33220422029578273</v>
      </c>
      <c r="K48" s="64">
        <f t="shared" si="9"/>
        <v>13.230804804210601</v>
      </c>
      <c r="L48" s="64">
        <f t="shared" si="10"/>
        <v>10.21710649801545</v>
      </c>
      <c r="M48" s="79">
        <f t="shared" si="11"/>
        <v>292.43164754513481</v>
      </c>
      <c r="N48" s="80">
        <f t="shared" si="12"/>
        <v>175.01257696836853</v>
      </c>
      <c r="O48" s="72">
        <f t="shared" si="13"/>
        <v>606.27894826416468</v>
      </c>
      <c r="P48" s="72">
        <f t="shared" si="14"/>
        <v>10.229460985935997</v>
      </c>
      <c r="Q48" s="73">
        <f t="shared" si="15"/>
        <v>14.735037638158259</v>
      </c>
      <c r="R48" s="73">
        <f t="shared" si="16"/>
        <v>10.389707524955146</v>
      </c>
      <c r="S48" s="79">
        <f t="shared" si="17"/>
        <v>298.02324553232245</v>
      </c>
      <c r="T48" s="76">
        <f t="shared" si="18"/>
        <v>597.18518786536868</v>
      </c>
      <c r="U48" s="76">
        <f t="shared" si="19"/>
        <v>8.4616728093170011</v>
      </c>
      <c r="V48" s="77">
        <f t="shared" si="20"/>
        <v>17.546249893163107</v>
      </c>
      <c r="W48" s="80">
        <f t="shared" si="21"/>
        <v>410.12109437754316</v>
      </c>
      <c r="X48" s="72">
        <f t="shared" si="22"/>
        <v>606.42239136697071</v>
      </c>
      <c r="Y48" s="72">
        <f t="shared" si="23"/>
        <v>10.32134824575674</v>
      </c>
      <c r="Z48" s="73">
        <f t="shared" si="24"/>
        <v>14.60731209784964</v>
      </c>
      <c r="AA48" s="73">
        <f t="shared" si="25"/>
        <v>10.369362371992075</v>
      </c>
      <c r="AB48" s="79">
        <f t="shared" si="26"/>
        <v>297.3692992669254</v>
      </c>
      <c r="AC48" s="76">
        <f t="shared" si="27"/>
        <v>609.0472137193517</v>
      </c>
      <c r="AD48" s="76">
        <f t="shared" si="28"/>
        <v>12.311221441785932</v>
      </c>
      <c r="AE48" s="77">
        <f t="shared" si="29"/>
        <v>12.299326456553846</v>
      </c>
      <c r="AF48" s="80">
        <f t="shared" si="30"/>
        <v>336.68105818907713</v>
      </c>
      <c r="AG48" s="72">
        <f t="shared" si="31"/>
        <v>606.40629942838825</v>
      </c>
      <c r="AH48" s="72">
        <f t="shared" si="32"/>
        <v>10.310565720442032</v>
      </c>
      <c r="AI48" s="73">
        <f t="shared" si="33"/>
        <v>14.622200027454001</v>
      </c>
      <c r="AJ48" s="73">
        <f t="shared" si="34"/>
        <v>10.371667160051281</v>
      </c>
      <c r="AK48" s="79">
        <f t="shared" si="35"/>
        <v>297.44328816390765</v>
      </c>
      <c r="AL48" s="76">
        <f t="shared" si="36"/>
        <v>607.16674653733617</v>
      </c>
      <c r="AM48" s="76">
        <f t="shared" si="37"/>
        <v>10.975774302781886</v>
      </c>
      <c r="AN48" s="77">
        <f t="shared" si="38"/>
        <v>13.753217820939668</v>
      </c>
      <c r="AO48" s="80">
        <f t="shared" si="39"/>
        <v>357.1273921105776</v>
      </c>
      <c r="AP48" s="72">
        <f t="shared" si="40"/>
        <v>606.40812882674743</v>
      </c>
      <c r="AQ48" s="72">
        <f t="shared" si="41"/>
        <v>10.311785198115658</v>
      </c>
      <c r="AR48" s="73">
        <f t="shared" si="42"/>
        <v>14.620514904472403</v>
      </c>
      <c r="AS48" s="73">
        <f t="shared" si="43"/>
        <v>10.371405417877128</v>
      </c>
      <c r="AT48" s="79">
        <f t="shared" si="44"/>
        <v>297.43488450775789</v>
      </c>
      <c r="AU48" s="76">
        <f t="shared" si="45"/>
        <v>607.51939132793984</v>
      </c>
      <c r="AV48" s="76">
        <f t="shared" si="46"/>
        <v>11.335438701517738</v>
      </c>
      <c r="AW48" s="77">
        <f t="shared" si="47"/>
        <v>13.324573697226349</v>
      </c>
      <c r="AX48" s="80">
        <f t="shared" si="48"/>
        <v>351.31403212360397</v>
      </c>
      <c r="AY48" s="64">
        <f t="shared" si="49"/>
        <v>14.43855406697716</v>
      </c>
      <c r="AZ48" s="31">
        <f t="shared" si="50"/>
        <v>297.56767936772837</v>
      </c>
      <c r="BA48" s="31">
        <f t="shared" si="51"/>
        <v>363.81089420020044</v>
      </c>
      <c r="BB48" s="84">
        <f t="shared" si="52"/>
        <v>363.81089420020044</v>
      </c>
    </row>
    <row r="49" spans="1:54" x14ac:dyDescent="0.4">
      <c r="A49">
        <f t="shared" si="1"/>
        <v>174</v>
      </c>
      <c r="B49">
        <v>2.9</v>
      </c>
      <c r="C49" s="31">
        <f t="shared" si="53"/>
        <v>363.81089420020044</v>
      </c>
      <c r="D49" s="31">
        <f t="shared" si="2"/>
        <v>11.455036688519963</v>
      </c>
      <c r="E49" s="31">
        <f t="shared" si="3"/>
        <v>607.64890300843899</v>
      </c>
      <c r="F49" s="65">
        <f t="shared" si="4"/>
        <v>4.5259183184442433</v>
      </c>
      <c r="G49">
        <f t="shared" si="5"/>
        <v>1.229268072181911E-5</v>
      </c>
      <c r="H49">
        <f t="shared" si="6"/>
        <v>2.1431634814048776E-5</v>
      </c>
      <c r="I49" s="32">
        <f t="shared" si="7"/>
        <v>3.9290948163927741E-5</v>
      </c>
      <c r="J49" s="68">
        <f t="shared" si="8"/>
        <v>0.32799601380292592</v>
      </c>
      <c r="K49" s="64">
        <f t="shared" si="9"/>
        <v>13.599697831582956</v>
      </c>
      <c r="L49" s="64">
        <f t="shared" si="10"/>
        <v>10.248105377722496</v>
      </c>
      <c r="M49" s="79">
        <f t="shared" si="11"/>
        <v>290.85199261667231</v>
      </c>
      <c r="N49" s="80">
        <f t="shared" si="12"/>
        <v>175.94331411672161</v>
      </c>
      <c r="O49" s="72">
        <f t="shared" si="13"/>
        <v>606.23589908308895</v>
      </c>
      <c r="P49" s="72">
        <f t="shared" si="14"/>
        <v>10.203629241517518</v>
      </c>
      <c r="Q49" s="73">
        <f t="shared" si="15"/>
        <v>15.232107837538614</v>
      </c>
      <c r="R49" s="73">
        <f t="shared" si="16"/>
        <v>10.482210505040634</v>
      </c>
      <c r="S49" s="79">
        <f t="shared" si="17"/>
        <v>298.18954072719436</v>
      </c>
      <c r="T49" s="76">
        <f t="shared" si="18"/>
        <v>597.32555443057504</v>
      </c>
      <c r="U49" s="76">
        <f t="shared" si="19"/>
        <v>8.4744711021888115</v>
      </c>
      <c r="V49" s="77">
        <f t="shared" si="20"/>
        <v>18.070556075191202</v>
      </c>
      <c r="W49" s="80">
        <f t="shared" si="21"/>
        <v>412.6344811003346</v>
      </c>
      <c r="X49" s="72">
        <f t="shared" si="22"/>
        <v>606.42645591496603</v>
      </c>
      <c r="Y49" s="72">
        <f t="shared" si="23"/>
        <v>10.324091714570915</v>
      </c>
      <c r="Z49" s="73">
        <f t="shared" si="24"/>
        <v>15.05911018123952</v>
      </c>
      <c r="AA49" s="73">
        <f t="shared" si="25"/>
        <v>10.447477224570253</v>
      </c>
      <c r="AB49" s="79">
        <f t="shared" si="26"/>
        <v>297.10808679555862</v>
      </c>
      <c r="AC49" s="76">
        <f t="shared" si="27"/>
        <v>609.15979860340076</v>
      </c>
      <c r="AD49" s="76">
        <f t="shared" si="28"/>
        <v>12.359063412326242</v>
      </c>
      <c r="AE49" s="77">
        <f t="shared" si="29"/>
        <v>12.636264245888643</v>
      </c>
      <c r="AF49" s="80">
        <f t="shared" si="30"/>
        <v>338.35217124026553</v>
      </c>
      <c r="AG49" s="72">
        <f t="shared" si="31"/>
        <v>606.39982293584524</v>
      </c>
      <c r="AH49" s="72">
        <f t="shared" si="32"/>
        <v>10.306261423012739</v>
      </c>
      <c r="AI49" s="73">
        <f t="shared" si="33"/>
        <v>15.084500604207571</v>
      </c>
      <c r="AJ49" s="73">
        <f t="shared" si="34"/>
        <v>10.452398304764337</v>
      </c>
      <c r="AK49" s="79">
        <f t="shared" si="35"/>
        <v>297.26108884387156</v>
      </c>
      <c r="AL49" s="76">
        <f t="shared" si="36"/>
        <v>607.19447080995656</v>
      </c>
      <c r="AM49" s="76">
        <f t="shared" si="37"/>
        <v>11.00481886954903</v>
      </c>
      <c r="AN49" s="77">
        <f t="shared" si="38"/>
        <v>14.145488000698336</v>
      </c>
      <c r="AO49" s="80">
        <f t="shared" si="39"/>
        <v>359.14680869173401</v>
      </c>
      <c r="AP49" s="72">
        <f t="shared" si="40"/>
        <v>606.40361985925438</v>
      </c>
      <c r="AQ49" s="72">
        <f t="shared" si="41"/>
        <v>10.308782427782033</v>
      </c>
      <c r="AR49" s="73">
        <f t="shared" si="42"/>
        <v>15.080906128533874</v>
      </c>
      <c r="AS49" s="73">
        <f t="shared" si="43"/>
        <v>10.45169800647988</v>
      </c>
      <c r="AT49" s="79">
        <f t="shared" si="44"/>
        <v>297.23931156373391</v>
      </c>
      <c r="AU49" s="76">
        <f t="shared" si="45"/>
        <v>607.55742173452768</v>
      </c>
      <c r="AV49" s="76">
        <f t="shared" si="46"/>
        <v>11.371469679519546</v>
      </c>
      <c r="AW49" s="77">
        <f t="shared" si="47"/>
        <v>13.697577238015947</v>
      </c>
      <c r="AX49" s="80">
        <f t="shared" si="48"/>
        <v>353.20382747687836</v>
      </c>
      <c r="AY49" s="64">
        <f t="shared" si="49"/>
        <v>14.875813788914215</v>
      </c>
      <c r="AZ49" s="31">
        <f t="shared" si="50"/>
        <v>297.44950698258958</v>
      </c>
      <c r="BA49" s="31">
        <f t="shared" si="51"/>
        <v>365.83432212730315</v>
      </c>
      <c r="BB49" s="84">
        <f t="shared" si="52"/>
        <v>365.83432212730315</v>
      </c>
    </row>
    <row r="50" spans="1:54" x14ac:dyDescent="0.4">
      <c r="A50">
        <f t="shared" si="1"/>
        <v>180</v>
      </c>
      <c r="B50">
        <v>3</v>
      </c>
      <c r="C50" s="31">
        <f t="shared" si="53"/>
        <v>365.83432212730315</v>
      </c>
      <c r="D50" s="31">
        <f t="shared" si="2"/>
        <v>11.491442257249163</v>
      </c>
      <c r="E50" s="31">
        <f t="shared" si="3"/>
        <v>607.69037442398053</v>
      </c>
      <c r="F50" s="65">
        <f t="shared" si="4"/>
        <v>4.6674701919718125</v>
      </c>
      <c r="G50">
        <f t="shared" si="5"/>
        <v>1.2104843561725765E-5</v>
      </c>
      <c r="H50">
        <f t="shared" si="6"/>
        <v>2.1104150719185464E-5</v>
      </c>
      <c r="I50" s="32">
        <f t="shared" si="7"/>
        <v>3.9127206116496084E-5</v>
      </c>
      <c r="J50" s="68">
        <f t="shared" si="8"/>
        <v>0.32398031933962856</v>
      </c>
      <c r="K50" s="64">
        <f t="shared" si="9"/>
        <v>13.966591444225708</v>
      </c>
      <c r="L50" s="64">
        <f t="shared" si="10"/>
        <v>10.285145402042431</v>
      </c>
      <c r="M50" s="79">
        <f t="shared" si="11"/>
        <v>289.51628155306804</v>
      </c>
      <c r="N50" s="80">
        <f t="shared" si="12"/>
        <v>176.84282694159839</v>
      </c>
      <c r="O50" s="72">
        <f t="shared" si="13"/>
        <v>606.1985730330249</v>
      </c>
      <c r="P50" s="72">
        <f t="shared" si="14"/>
        <v>10.18183027043546</v>
      </c>
      <c r="Q50" s="73">
        <f t="shared" si="15"/>
        <v>15.724312547063136</v>
      </c>
      <c r="R50" s="73">
        <f t="shared" si="16"/>
        <v>10.5975670830098</v>
      </c>
      <c r="S50" s="79">
        <f t="shared" si="17"/>
        <v>299.04474729103981</v>
      </c>
      <c r="T50" s="76">
        <f t="shared" si="18"/>
        <v>597.45984970337213</v>
      </c>
      <c r="U50" s="76">
        <f t="shared" si="19"/>
        <v>8.4868584775022935</v>
      </c>
      <c r="V50" s="77">
        <f t="shared" si="20"/>
        <v>18.592781951837491</v>
      </c>
      <c r="W50" s="80">
        <f t="shared" si="21"/>
        <v>415.06685078109069</v>
      </c>
      <c r="X50" s="72">
        <f t="shared" si="22"/>
        <v>606.44718473125454</v>
      </c>
      <c r="Y50" s="72">
        <f t="shared" si="23"/>
        <v>10.338210340280465</v>
      </c>
      <c r="Z50" s="73">
        <f t="shared" si="24"/>
        <v>15.492811298996815</v>
      </c>
      <c r="AA50" s="73">
        <f t="shared" si="25"/>
        <v>10.540124922333998</v>
      </c>
      <c r="AB50" s="79">
        <f t="shared" si="26"/>
        <v>297.30190206249779</v>
      </c>
      <c r="AC50" s="76">
        <f t="shared" si="27"/>
        <v>609.27340608323277</v>
      </c>
      <c r="AD50" s="76">
        <f t="shared" si="28"/>
        <v>12.405497969584431</v>
      </c>
      <c r="AE50" s="77">
        <f t="shared" si="29"/>
        <v>12.971214202531424</v>
      </c>
      <c r="AF50" s="80">
        <f t="shared" si="30"/>
        <v>339.96380436273608</v>
      </c>
      <c r="AG50" s="72">
        <f t="shared" si="31"/>
        <v>606.40463106313007</v>
      </c>
      <c r="AH50" s="72">
        <f t="shared" si="32"/>
        <v>10.309454993117495</v>
      </c>
      <c r="AI50" s="73">
        <f t="shared" si="33"/>
        <v>15.534934027720384</v>
      </c>
      <c r="AJ50" s="73">
        <f t="shared" si="34"/>
        <v>10.550142967057504</v>
      </c>
      <c r="AK50" s="79">
        <f t="shared" si="35"/>
        <v>297.60536042638091</v>
      </c>
      <c r="AL50" s="76">
        <f t="shared" si="36"/>
        <v>607.22123815746625</v>
      </c>
      <c r="AM50" s="76">
        <f t="shared" si="37"/>
        <v>11.032888907542057</v>
      </c>
      <c r="AN50" s="77">
        <f t="shared" si="38"/>
        <v>14.53584618805982</v>
      </c>
      <c r="AO50" s="80">
        <f t="shared" si="39"/>
        <v>361.10025369685837</v>
      </c>
      <c r="AP50" s="72">
        <f t="shared" si="40"/>
        <v>606.41212831005657</v>
      </c>
      <c r="AQ50" s="72">
        <f t="shared" si="41"/>
        <v>10.314456885597641</v>
      </c>
      <c r="AR50" s="73">
        <f t="shared" si="42"/>
        <v>15.527592489253204</v>
      </c>
      <c r="AS50" s="73">
        <f t="shared" si="43"/>
        <v>10.548383307708857</v>
      </c>
      <c r="AT50" s="79">
        <f t="shared" si="44"/>
        <v>297.55204403334335</v>
      </c>
      <c r="AU50" s="76">
        <f t="shared" si="45"/>
        <v>607.59508135393969</v>
      </c>
      <c r="AV50" s="76">
        <f t="shared" si="46"/>
        <v>11.406410495366426</v>
      </c>
      <c r="AW50" s="77">
        <f t="shared" si="47"/>
        <v>14.068502221083914</v>
      </c>
      <c r="AX50" s="80">
        <f t="shared" si="48"/>
        <v>355.0293598998274</v>
      </c>
      <c r="AY50" s="64">
        <f t="shared" si="49"/>
        <v>15.305999365818273</v>
      </c>
      <c r="AZ50" s="31">
        <f t="shared" si="50"/>
        <v>297.87601345331547</v>
      </c>
      <c r="BA50" s="31">
        <f t="shared" si="51"/>
        <v>367.79006718512812</v>
      </c>
      <c r="BB50" s="84">
        <f t="shared" si="52"/>
        <v>367.79006718512812</v>
      </c>
    </row>
    <row r="51" spans="1:54" x14ac:dyDescent="0.4">
      <c r="A51">
        <f t="shared" si="1"/>
        <v>186</v>
      </c>
      <c r="B51">
        <v>3.1</v>
      </c>
      <c r="C51" s="31">
        <f t="shared" si="53"/>
        <v>367.79006718512812</v>
      </c>
      <c r="D51" s="31">
        <f t="shared" si="2"/>
        <v>11.526717235182419</v>
      </c>
      <c r="E51" s="31">
        <f t="shared" si="3"/>
        <v>607.7315996260628</v>
      </c>
      <c r="F51" s="65">
        <f t="shared" si="4"/>
        <v>4.8086188328107946</v>
      </c>
      <c r="G51">
        <f t="shared" si="5"/>
        <v>1.1925862043853169E-5</v>
      </c>
      <c r="H51">
        <f t="shared" si="6"/>
        <v>2.0792105965375089E-5</v>
      </c>
      <c r="I51" s="32">
        <f t="shared" si="7"/>
        <v>3.8971183739590901E-5</v>
      </c>
      <c r="J51" s="68">
        <f t="shared" si="8"/>
        <v>0.32014233572513073</v>
      </c>
      <c r="K51" s="64">
        <f t="shared" si="9"/>
        <v>14.331577236372674</v>
      </c>
      <c r="L51" s="64">
        <f t="shared" si="10"/>
        <v>10.329686506929455</v>
      </c>
      <c r="M51" s="79">
        <f t="shared" si="11"/>
        <v>288.45625269081233</v>
      </c>
      <c r="N51" s="80">
        <f t="shared" si="12"/>
        <v>177.71311847763101</v>
      </c>
      <c r="O51" s="72">
        <f t="shared" si="13"/>
        <v>606.16833040196889</v>
      </c>
      <c r="P51" s="72">
        <f t="shared" si="14"/>
        <v>10.164558910247747</v>
      </c>
      <c r="Q51" s="73">
        <f t="shared" si="15"/>
        <v>16.210354594714701</v>
      </c>
      <c r="R51" s="73">
        <f t="shared" si="16"/>
        <v>10.738376099448445</v>
      </c>
      <c r="S51" s="79">
        <f t="shared" si="17"/>
        <v>300.64224259640622</v>
      </c>
      <c r="T51" s="76">
        <f t="shared" si="18"/>
        <v>597.5885149169859</v>
      </c>
      <c r="U51" s="76">
        <f t="shared" si="19"/>
        <v>8.4988606912156364</v>
      </c>
      <c r="V51" s="77">
        <f t="shared" si="20"/>
        <v>19.11302118188642</v>
      </c>
      <c r="W51" s="80">
        <f t="shared" si="21"/>
        <v>417.4233471325652</v>
      </c>
      <c r="X51" s="72">
        <f t="shared" si="22"/>
        <v>606.48514281969926</v>
      </c>
      <c r="Y51" s="72">
        <f t="shared" si="23"/>
        <v>10.364627312270748</v>
      </c>
      <c r="Z51" s="73">
        <f t="shared" si="24"/>
        <v>15.905754880306231</v>
      </c>
      <c r="AA51" s="73">
        <f t="shared" si="25"/>
        <v>10.646809295589112</v>
      </c>
      <c r="AB51" s="79">
        <f t="shared" si="26"/>
        <v>297.92293870547257</v>
      </c>
      <c r="AC51" s="76">
        <f t="shared" si="27"/>
        <v>609.38797432014735</v>
      </c>
      <c r="AD51" s="76">
        <f t="shared" si="28"/>
        <v>12.450610477032956</v>
      </c>
      <c r="AE51" s="77">
        <f t="shared" si="29"/>
        <v>13.304269782526287</v>
      </c>
      <c r="AF51" s="80">
        <f t="shared" si="30"/>
        <v>341.51984888047065</v>
      </c>
      <c r="AG51" s="72">
        <f t="shared" si="31"/>
        <v>606.41993431523929</v>
      </c>
      <c r="AH51" s="72">
        <f t="shared" si="32"/>
        <v>10.319693725045074</v>
      </c>
      <c r="AI51" s="73">
        <f t="shared" si="33"/>
        <v>15.973293453245397</v>
      </c>
      <c r="AJ51" s="73">
        <f t="shared" si="34"/>
        <v>10.666128746148654</v>
      </c>
      <c r="AK51" s="79">
        <f t="shared" si="35"/>
        <v>298.49563655386208</v>
      </c>
      <c r="AL51" s="76">
        <f t="shared" si="36"/>
        <v>607.24715085174194</v>
      </c>
      <c r="AM51" s="76">
        <f t="shared" si="37"/>
        <v>11.060045956414825</v>
      </c>
      <c r="AN51" s="77">
        <f t="shared" si="38"/>
        <v>14.924382247732632</v>
      </c>
      <c r="AO51" s="80">
        <f t="shared" si="39"/>
        <v>362.99195834174236</v>
      </c>
      <c r="AP51" s="72">
        <f t="shared" si="40"/>
        <v>606.43390851067352</v>
      </c>
      <c r="AQ51" s="72">
        <f t="shared" si="41"/>
        <v>10.329143175425914</v>
      </c>
      <c r="AR51" s="73">
        <f t="shared" si="42"/>
        <v>15.959048290833149</v>
      </c>
      <c r="AS51" s="73">
        <f t="shared" si="43"/>
        <v>10.662008277176845</v>
      </c>
      <c r="AT51" s="79">
        <f t="shared" si="44"/>
        <v>298.37344802918699</v>
      </c>
      <c r="AU51" s="76">
        <f t="shared" si="45"/>
        <v>607.632440585832</v>
      </c>
      <c r="AV51" s="76">
        <f t="shared" si="46"/>
        <v>11.440328443308571</v>
      </c>
      <c r="AW51" s="77">
        <f t="shared" si="47"/>
        <v>14.437442539234748</v>
      </c>
      <c r="AX51" s="80">
        <f t="shared" si="48"/>
        <v>356.79477844209811</v>
      </c>
      <c r="AY51" s="64">
        <f t="shared" si="49"/>
        <v>15.728445871309946</v>
      </c>
      <c r="AZ51" s="31">
        <f t="shared" si="50"/>
        <v>298.85856647123194</v>
      </c>
      <c r="BA51" s="31">
        <f t="shared" si="51"/>
        <v>369.68248319921906</v>
      </c>
      <c r="BB51" s="84">
        <f t="shared" si="52"/>
        <v>369.68248319921906</v>
      </c>
    </row>
    <row r="52" spans="1:54" x14ac:dyDescent="0.4">
      <c r="A52">
        <f t="shared" si="1"/>
        <v>192</v>
      </c>
      <c r="B52">
        <v>3.2</v>
      </c>
      <c r="C52" s="31">
        <f t="shared" si="53"/>
        <v>369.68248319921906</v>
      </c>
      <c r="D52" s="31">
        <f t="shared" si="2"/>
        <v>11.56093153492095</v>
      </c>
      <c r="E52" s="31">
        <f t="shared" si="3"/>
        <v>607.77263072383835</v>
      </c>
      <c r="F52" s="65">
        <f t="shared" si="4"/>
        <v>4.9493796485390238</v>
      </c>
      <c r="G52">
        <f t="shared" si="5"/>
        <v>1.1755052513600078E-5</v>
      </c>
      <c r="H52">
        <f t="shared" si="6"/>
        <v>2.0494308637193792E-5</v>
      </c>
      <c r="I52" s="32">
        <f t="shared" si="7"/>
        <v>3.8822285075500249E-5</v>
      </c>
      <c r="J52" s="68">
        <f t="shared" si="8"/>
        <v>0.31646883120709296</v>
      </c>
      <c r="K52" s="64">
        <f t="shared" si="9"/>
        <v>14.69473980279084</v>
      </c>
      <c r="L52" s="64">
        <f t="shared" si="10"/>
        <v>10.38314736936189</v>
      </c>
      <c r="M52" s="79">
        <f t="shared" si="11"/>
        <v>287.70197992408043</v>
      </c>
      <c r="N52" s="80">
        <f t="shared" si="12"/>
        <v>178.55600501711388</v>
      </c>
      <c r="O52" s="72">
        <f t="shared" si="13"/>
        <v>606.14646929015998</v>
      </c>
      <c r="P52" s="72">
        <f t="shared" si="14"/>
        <v>10.152284650479514</v>
      </c>
      <c r="Q52" s="73">
        <f t="shared" si="15"/>
        <v>16.688887401880461</v>
      </c>
      <c r="R52" s="73">
        <f t="shared" si="16"/>
        <v>10.906664423825877</v>
      </c>
      <c r="S52" s="79">
        <f t="shared" si="17"/>
        <v>303.01863866081811</v>
      </c>
      <c r="T52" s="76">
        <f t="shared" si="18"/>
        <v>597.71194678385632</v>
      </c>
      <c r="U52" s="76">
        <f t="shared" si="19"/>
        <v>8.5105011348579804</v>
      </c>
      <c r="V52" s="77">
        <f t="shared" si="20"/>
        <v>19.631360269894234</v>
      </c>
      <c r="W52" s="80">
        <f t="shared" si="21"/>
        <v>419.70863572808929</v>
      </c>
      <c r="X52" s="72">
        <f t="shared" si="22"/>
        <v>606.53984834590733</v>
      </c>
      <c r="Y52" s="72">
        <f t="shared" si="23"/>
        <v>10.404030339858815</v>
      </c>
      <c r="Z52" s="73">
        <f t="shared" si="24"/>
        <v>16.295636148411724</v>
      </c>
      <c r="AA52" s="73">
        <f t="shared" si="25"/>
        <v>10.766111939695417</v>
      </c>
      <c r="AB52" s="79">
        <f t="shared" si="26"/>
        <v>298.91969075719032</v>
      </c>
      <c r="AC52" s="76">
        <f t="shared" si="27"/>
        <v>609.50344314681581</v>
      </c>
      <c r="AD52" s="76">
        <f t="shared" si="28"/>
        <v>12.494478598582859</v>
      </c>
      <c r="AE52" s="77">
        <f t="shared" si="29"/>
        <v>13.635517233556659</v>
      </c>
      <c r="AF52" s="80">
        <f t="shared" si="30"/>
        <v>343.02382858383191</v>
      </c>
      <c r="AG52" s="72">
        <f t="shared" si="31"/>
        <v>606.44417160498745</v>
      </c>
      <c r="AH52" s="72">
        <f t="shared" si="32"/>
        <v>10.336144756286203</v>
      </c>
      <c r="AI52" s="73">
        <f t="shared" si="33"/>
        <v>16.400075007304981</v>
      </c>
      <c r="AJ52" s="73">
        <f t="shared" si="34"/>
        <v>10.80138073221627</v>
      </c>
      <c r="AK52" s="79">
        <f t="shared" si="35"/>
        <v>299.94623825748323</v>
      </c>
      <c r="AL52" s="76">
        <f t="shared" si="36"/>
        <v>607.27229733887737</v>
      </c>
      <c r="AM52" s="76">
        <f t="shared" si="37"/>
        <v>11.086345882827903</v>
      </c>
      <c r="AN52" s="77">
        <f t="shared" si="38"/>
        <v>15.311179099353266</v>
      </c>
      <c r="AO52" s="80">
        <f t="shared" si="39"/>
        <v>364.82575792356806</v>
      </c>
      <c r="AP52" s="72">
        <f t="shared" si="40"/>
        <v>606.46872529438451</v>
      </c>
      <c r="AQ52" s="72">
        <f t="shared" si="41"/>
        <v>10.353110813150412</v>
      </c>
      <c r="AR52" s="73">
        <f t="shared" si="42"/>
        <v>16.373862465811207</v>
      </c>
      <c r="AS52" s="73">
        <f t="shared" si="43"/>
        <v>10.792392252550304</v>
      </c>
      <c r="AT52" s="79">
        <f t="shared" si="44"/>
        <v>299.68450130644169</v>
      </c>
      <c r="AU52" s="76">
        <f t="shared" si="45"/>
        <v>607.66955839300022</v>
      </c>
      <c r="AV52" s="76">
        <f t="shared" si="46"/>
        <v>11.473284679627906</v>
      </c>
      <c r="AW52" s="77">
        <f t="shared" si="47"/>
        <v>14.804484914470958</v>
      </c>
      <c r="AX52" s="80">
        <f t="shared" si="48"/>
        <v>358.5038427826982</v>
      </c>
      <c r="AY52" s="64">
        <f t="shared" si="49"/>
        <v>16.142625317585434</v>
      </c>
      <c r="AZ52" s="31">
        <f t="shared" si="50"/>
        <v>300.39226724548331</v>
      </c>
      <c r="BA52" s="31">
        <f t="shared" si="51"/>
        <v>371.51551625454687</v>
      </c>
      <c r="BB52" s="84">
        <f t="shared" si="52"/>
        <v>371.51551625454687</v>
      </c>
    </row>
    <row r="53" spans="1:54" x14ac:dyDescent="0.4">
      <c r="A53">
        <f t="shared" si="1"/>
        <v>198</v>
      </c>
      <c r="B53">
        <v>3.3</v>
      </c>
      <c r="C53" s="31">
        <f t="shared" si="53"/>
        <v>371.51551625454687</v>
      </c>
      <c r="D53" s="31">
        <f t="shared" si="2"/>
        <v>11.594148692379935</v>
      </c>
      <c r="E53" s="31">
        <f t="shared" si="3"/>
        <v>607.81351040520008</v>
      </c>
      <c r="F53" s="65">
        <f t="shared" si="4"/>
        <v>5.0897670224870124</v>
      </c>
      <c r="G53">
        <f t="shared" si="5"/>
        <v>1.1591803377633964E-5</v>
      </c>
      <c r="H53">
        <f t="shared" si="6"/>
        <v>2.0209692454205757E-5</v>
      </c>
      <c r="I53" s="32">
        <f t="shared" si="7"/>
        <v>3.8679976984006235E-5</v>
      </c>
      <c r="J53" s="68">
        <f t="shared" si="8"/>
        <v>0.31294793412525995</v>
      </c>
      <c r="K53" s="64">
        <f t="shared" si="9"/>
        <v>15.056157475197777</v>
      </c>
      <c r="L53" s="64">
        <f t="shared" si="10"/>
        <v>10.446908808396955</v>
      </c>
      <c r="M53" s="79">
        <f t="shared" si="11"/>
        <v>287.28202887535019</v>
      </c>
      <c r="N53" s="80">
        <f t="shared" si="12"/>
        <v>179.37313864633404</v>
      </c>
      <c r="O53" s="72">
        <f t="shared" si="13"/>
        <v>606.13417282193825</v>
      </c>
      <c r="P53" s="72">
        <f t="shared" si="14"/>
        <v>10.145456321640999</v>
      </c>
      <c r="Q53" s="73">
        <f t="shared" si="15"/>
        <v>17.158520937536959</v>
      </c>
      <c r="R53" s="73">
        <f t="shared" si="16"/>
        <v>11.103796928473692</v>
      </c>
      <c r="S53" s="79">
        <f t="shared" si="17"/>
        <v>306.1919340003144</v>
      </c>
      <c r="T53" s="76">
        <f t="shared" si="18"/>
        <v>597.83050318069706</v>
      </c>
      <c r="U53" s="76">
        <f t="shared" si="19"/>
        <v>8.5218011176267758</v>
      </c>
      <c r="V53" s="77">
        <f t="shared" si="20"/>
        <v>20.147879321233169</v>
      </c>
      <c r="W53" s="80">
        <f t="shared" si="21"/>
        <v>421.92696171384733</v>
      </c>
      <c r="X53" s="72">
        <f t="shared" si="22"/>
        <v>606.60983183925043</v>
      </c>
      <c r="Y53" s="72">
        <f t="shared" si="23"/>
        <v>10.456843996887841</v>
      </c>
      <c r="Z53" s="73">
        <f t="shared" si="24"/>
        <v>16.660632355270884</v>
      </c>
      <c r="AA53" s="73">
        <f t="shared" si="25"/>
        <v>10.895847654997485</v>
      </c>
      <c r="AB53" s="79">
        <f t="shared" si="26"/>
        <v>300.22204724605871</v>
      </c>
      <c r="AC53" s="76">
        <f t="shared" si="27"/>
        <v>609.619754435544</v>
      </c>
      <c r="AD53" s="76">
        <f t="shared" si="28"/>
        <v>12.53717320746606</v>
      </c>
      <c r="AE53" s="77">
        <f t="shared" si="29"/>
        <v>13.965036358408275</v>
      </c>
      <c r="AF53" s="80">
        <f t="shared" si="30"/>
        <v>344.47894456076773</v>
      </c>
      <c r="AG53" s="72">
        <f t="shared" si="31"/>
        <v>606.4752531212016</v>
      </c>
      <c r="AH53" s="72">
        <f t="shared" si="32"/>
        <v>10.357673213665581</v>
      </c>
      <c r="AI53" s="73">
        <f t="shared" si="33"/>
        <v>16.816419960857356</v>
      </c>
      <c r="AJ53" s="73">
        <f t="shared" si="34"/>
        <v>10.956925149911253</v>
      </c>
      <c r="AK53" s="79">
        <f t="shared" si="35"/>
        <v>301.97195818760287</v>
      </c>
      <c r="AL53" s="76">
        <f t="shared" si="36"/>
        <v>607.29675440224332</v>
      </c>
      <c r="AM53" s="76">
        <f t="shared" si="37"/>
        <v>11.111839559938584</v>
      </c>
      <c r="AN53" s="77">
        <f t="shared" si="38"/>
        <v>15.696313454089495</v>
      </c>
      <c r="AO53" s="80">
        <f t="shared" si="39"/>
        <v>366.60513983522168</v>
      </c>
      <c r="AP53" s="72">
        <f t="shared" si="40"/>
        <v>606.5160057954115</v>
      </c>
      <c r="AQ53" s="72">
        <f t="shared" si="41"/>
        <v>10.386659740956802</v>
      </c>
      <c r="AR53" s="73">
        <f t="shared" si="42"/>
        <v>16.770616448690301</v>
      </c>
      <c r="AS53" s="73">
        <f t="shared" si="43"/>
        <v>10.938600831742505</v>
      </c>
      <c r="AT53" s="79">
        <f t="shared" si="44"/>
        <v>301.44668548912477</v>
      </c>
      <c r="AU53" s="76">
        <f t="shared" si="45"/>
        <v>607.70648423464297</v>
      </c>
      <c r="AV53" s="76">
        <f t="shared" si="46"/>
        <v>11.505334952982224</v>
      </c>
      <c r="AW53" s="77">
        <f t="shared" si="47"/>
        <v>15.169709654322014</v>
      </c>
      <c r="AX53" s="80">
        <f t="shared" si="48"/>
        <v>360.15997053527479</v>
      </c>
      <c r="AY53" s="64">
        <f t="shared" si="49"/>
        <v>16.54814106130106</v>
      </c>
      <c r="AZ53" s="31">
        <f t="shared" si="50"/>
        <v>302.45815623077522</v>
      </c>
      <c r="BA53" s="31">
        <f t="shared" si="51"/>
        <v>373.29275416127786</v>
      </c>
      <c r="BB53" s="84">
        <f t="shared" si="52"/>
        <v>373.29275416127786</v>
      </c>
    </row>
    <row r="54" spans="1:54" x14ac:dyDescent="0.4">
      <c r="A54">
        <f t="shared" si="1"/>
        <v>204</v>
      </c>
      <c r="B54">
        <v>3.4</v>
      </c>
      <c r="C54" s="31">
        <f t="shared" si="53"/>
        <v>373.29275416127786</v>
      </c>
      <c r="D54" s="31">
        <f t="shared" si="2"/>
        <v>11.626426625328047</v>
      </c>
      <c r="E54" s="31">
        <f t="shared" si="3"/>
        <v>607.85427361592338</v>
      </c>
      <c r="F54" s="65">
        <f t="shared" si="4"/>
        <v>5.2297944097382949</v>
      </c>
      <c r="G54">
        <f t="shared" si="5"/>
        <v>1.1435565597060455E-5</v>
      </c>
      <c r="H54">
        <f t="shared" si="6"/>
        <v>1.9937300196309921E-5</v>
      </c>
      <c r="I54" s="32">
        <f t="shared" si="7"/>
        <v>3.8543780855058314E-5</v>
      </c>
      <c r="J54" s="68">
        <f t="shared" si="8"/>
        <v>0.30956895688066954</v>
      </c>
      <c r="K54" s="64">
        <f t="shared" si="9"/>
        <v>15.415902961286982</v>
      </c>
      <c r="L54" s="64">
        <f t="shared" si="10"/>
        <v>10.522316791778739</v>
      </c>
      <c r="M54" s="79">
        <f t="shared" si="11"/>
        <v>287.22359359070327</v>
      </c>
      <c r="N54" s="80">
        <f t="shared" si="12"/>
        <v>180.16602647864133</v>
      </c>
      <c r="O54" s="72">
        <f t="shared" si="13"/>
        <v>606.13245464894339</v>
      </c>
      <c r="P54" s="72">
        <f t="shared" si="14"/>
        <v>10.144506487470471</v>
      </c>
      <c r="Q54" s="73">
        <f t="shared" si="15"/>
        <v>17.617827880968687</v>
      </c>
      <c r="R54" s="73">
        <f t="shared" si="16"/>
        <v>11.330396230974412</v>
      </c>
      <c r="S54" s="79">
        <f t="shared" si="17"/>
        <v>310.15998887963053</v>
      </c>
      <c r="T54" s="76">
        <f t="shared" si="18"/>
        <v>597.94450796341982</v>
      </c>
      <c r="U54" s="76">
        <f t="shared" si="19"/>
        <v>8.532780107507806</v>
      </c>
      <c r="V54" s="77">
        <f t="shared" si="20"/>
        <v>20.662652696843896</v>
      </c>
      <c r="W54" s="80">
        <f t="shared" si="21"/>
        <v>424.08219904633921</v>
      </c>
      <c r="X54" s="72">
        <f t="shared" si="22"/>
        <v>606.6928690844021</v>
      </c>
      <c r="Y54" s="72">
        <f t="shared" si="23"/>
        <v>10.523202340258273</v>
      </c>
      <c r="Z54" s="73">
        <f t="shared" si="24"/>
        <v>16.999522313359336</v>
      </c>
      <c r="AA54" s="73">
        <f t="shared" si="25"/>
        <v>11.033304091583233</v>
      </c>
      <c r="AB54" s="79">
        <f t="shared" si="26"/>
        <v>301.74835474509916</v>
      </c>
      <c r="AC54" s="76">
        <f t="shared" si="27"/>
        <v>609.73685233016806</v>
      </c>
      <c r="AD54" s="76">
        <f t="shared" si="28"/>
        <v>12.578759163972416</v>
      </c>
      <c r="AE54" s="77">
        <f t="shared" si="29"/>
        <v>14.292901176871377</v>
      </c>
      <c r="AF54" s="80">
        <f t="shared" si="30"/>
        <v>345.8881133936394</v>
      </c>
      <c r="AG54" s="72">
        <f t="shared" si="31"/>
        <v>606.51086130800229</v>
      </c>
      <c r="AH54" s="72">
        <f t="shared" si="32"/>
        <v>10.382952023020266</v>
      </c>
      <c r="AI54" s="73">
        <f t="shared" si="33"/>
        <v>17.223978864169069</v>
      </c>
      <c r="AJ54" s="73">
        <f t="shared" si="34"/>
        <v>11.13397554818453</v>
      </c>
      <c r="AK54" s="79">
        <f t="shared" si="35"/>
        <v>304.59298277062334</v>
      </c>
      <c r="AL54" s="76">
        <f t="shared" si="36"/>
        <v>607.32058894150532</v>
      </c>
      <c r="AM54" s="76">
        <f t="shared" si="37"/>
        <v>11.136573447780066</v>
      </c>
      <c r="AN54" s="77">
        <f t="shared" si="38"/>
        <v>16.079856453151905</v>
      </c>
      <c r="AO54" s="80">
        <f t="shared" si="39"/>
        <v>368.33328450334346</v>
      </c>
      <c r="AP54" s="72">
        <f t="shared" si="40"/>
        <v>606.57499013692961</v>
      </c>
      <c r="AQ54" s="72">
        <f t="shared" si="41"/>
        <v>10.430204204522301</v>
      </c>
      <c r="AR54" s="73">
        <f t="shared" si="42"/>
        <v>17.147761607220453</v>
      </c>
      <c r="AS54" s="73">
        <f t="shared" si="43"/>
        <v>11.098901710301941</v>
      </c>
      <c r="AT54" s="79">
        <f t="shared" si="44"/>
        <v>303.60136423297502</v>
      </c>
      <c r="AU54" s="76">
        <f t="shared" si="45"/>
        <v>607.7432596421138</v>
      </c>
      <c r="AV54" s="76">
        <f t="shared" si="46"/>
        <v>11.536530228720668</v>
      </c>
      <c r="AW54" s="77">
        <f t="shared" si="47"/>
        <v>15.533191307783976</v>
      </c>
      <c r="AX54" s="80">
        <f t="shared" si="48"/>
        <v>361.766277572744</v>
      </c>
      <c r="AY54" s="64">
        <f t="shared" si="49"/>
        <v>16.944711537546087</v>
      </c>
      <c r="AZ54" s="31">
        <f t="shared" si="50"/>
        <v>305.025672657082</v>
      </c>
      <c r="BA54" s="31">
        <f t="shared" si="51"/>
        <v>375.01746862901655</v>
      </c>
      <c r="BB54" s="84">
        <f t="shared" si="52"/>
        <v>375.01746862901655</v>
      </c>
    </row>
    <row r="55" spans="1:54" x14ac:dyDescent="0.4">
      <c r="A55">
        <f t="shared" si="1"/>
        <v>210</v>
      </c>
      <c r="B55">
        <v>3.5</v>
      </c>
      <c r="C55" s="31">
        <f t="shared" si="53"/>
        <v>375.01746862901655</v>
      </c>
      <c r="D55" s="31">
        <f t="shared" si="2"/>
        <v>11.657818281838395</v>
      </c>
      <c r="E55" s="31">
        <f t="shared" si="3"/>
        <v>607.89494891854497</v>
      </c>
      <c r="F55" s="65">
        <f t="shared" si="4"/>
        <v>5.3694744216443286</v>
      </c>
      <c r="G55">
        <f t="shared" si="5"/>
        <v>1.1285844672337858E-5</v>
      </c>
      <c r="H55">
        <f t="shared" si="6"/>
        <v>1.9676269729864881E-5</v>
      </c>
      <c r="I55" s="32">
        <f t="shared" si="7"/>
        <v>3.8413265621835792E-5</v>
      </c>
      <c r="J55" s="68">
        <f t="shared" si="8"/>
        <v>0.30632224710452444</v>
      </c>
      <c r="K55" s="64">
        <f t="shared" si="9"/>
        <v>15.774043901718073</v>
      </c>
      <c r="L55" s="64">
        <f t="shared" si="10"/>
        <v>10.610685105327818</v>
      </c>
      <c r="M55" s="79">
        <f t="shared" si="11"/>
        <v>287.55261672121304</v>
      </c>
      <c r="N55" s="80">
        <f t="shared" si="12"/>
        <v>180.93604714916609</v>
      </c>
      <c r="O55" s="72">
        <f t="shared" si="13"/>
        <v>606.14210613690773</v>
      </c>
      <c r="P55" s="72">
        <f t="shared" si="14"/>
        <v>10.149855578894341</v>
      </c>
      <c r="Q55" s="73">
        <f t="shared" si="15"/>
        <v>18.065350110621996</v>
      </c>
      <c r="R55" s="73">
        <f t="shared" si="16"/>
        <v>11.586275666777844</v>
      </c>
      <c r="S55" s="79">
        <f t="shared" si="17"/>
        <v>314.89940227277827</v>
      </c>
      <c r="T55" s="76">
        <f t="shared" si="18"/>
        <v>598.05425506598385</v>
      </c>
      <c r="U55" s="76">
        <f t="shared" si="19"/>
        <v>8.5434559383740218</v>
      </c>
      <c r="V55" s="77">
        <f t="shared" si="20"/>
        <v>21.175749583589077</v>
      </c>
      <c r="W55" s="80">
        <f t="shared" si="21"/>
        <v>426.17789270855741</v>
      </c>
      <c r="X55" s="72">
        <f t="shared" si="22"/>
        <v>606.78637123799945</v>
      </c>
      <c r="Y55" s="72">
        <f t="shared" si="23"/>
        <v>10.602922426098317</v>
      </c>
      <c r="Z55" s="73">
        <f t="shared" si="24"/>
        <v>17.311792004064184</v>
      </c>
      <c r="AA55" s="73">
        <f t="shared" si="25"/>
        <v>11.175543290300503</v>
      </c>
      <c r="AB55" s="79">
        <f t="shared" si="26"/>
        <v>303.41375144480782</v>
      </c>
      <c r="AC55" s="76">
        <f t="shared" si="27"/>
        <v>609.85468337825137</v>
      </c>
      <c r="AD55" s="76">
        <f t="shared" si="28"/>
        <v>12.619295984213309</v>
      </c>
      <c r="AE55" s="77">
        <f t="shared" si="29"/>
        <v>14.619180502185463</v>
      </c>
      <c r="AF55" s="80">
        <f t="shared" si="30"/>
        <v>347.25399986644805</v>
      </c>
      <c r="AG55" s="72">
        <f t="shared" si="31"/>
        <v>606.54874808138879</v>
      </c>
      <c r="AH55" s="72">
        <f t="shared" si="32"/>
        <v>10.410593970325102</v>
      </c>
      <c r="AI55" s="73">
        <f t="shared" si="33"/>
        <v>17.624710571997142</v>
      </c>
      <c r="AJ55" s="73">
        <f t="shared" si="34"/>
        <v>11.334061828405765</v>
      </c>
      <c r="AK55" s="79">
        <f t="shared" si="35"/>
        <v>307.83805008357342</v>
      </c>
      <c r="AL55" s="76">
        <f t="shared" si="36"/>
        <v>607.34385944381438</v>
      </c>
      <c r="AM55" s="76">
        <f t="shared" si="37"/>
        <v>11.160590091428888</v>
      </c>
      <c r="AN55" s="77">
        <f t="shared" si="38"/>
        <v>16.461874223780509</v>
      </c>
      <c r="AO55" s="80">
        <f t="shared" si="39"/>
        <v>370.01310046729321</v>
      </c>
      <c r="AP55" s="72">
        <f t="shared" si="40"/>
        <v>606.6448511141482</v>
      </c>
      <c r="AQ55" s="72">
        <f t="shared" si="41"/>
        <v>10.484329420708367</v>
      </c>
      <c r="AR55" s="73">
        <f t="shared" si="42"/>
        <v>17.503530253806126</v>
      </c>
      <c r="AS55" s="73">
        <f t="shared" si="43"/>
        <v>11.270714133536455</v>
      </c>
      <c r="AT55" s="79">
        <f t="shared" si="44"/>
        <v>306.06900482748267</v>
      </c>
      <c r="AU55" s="76">
        <f t="shared" si="45"/>
        <v>607.77991950987928</v>
      </c>
      <c r="AV55" s="76">
        <f t="shared" si="46"/>
        <v>11.566917225183914</v>
      </c>
      <c r="AW55" s="77">
        <f t="shared" si="47"/>
        <v>15.894999236766438</v>
      </c>
      <c r="AX55" s="80">
        <f t="shared" si="48"/>
        <v>363.32561257317406</v>
      </c>
      <c r="AY55" s="64">
        <f t="shared" si="49"/>
        <v>17.332148310851366</v>
      </c>
      <c r="AZ55" s="31">
        <f t="shared" si="50"/>
        <v>308.0550521571605</v>
      </c>
      <c r="BA55" s="31">
        <f t="shared" si="51"/>
        <v>376.69265140386818</v>
      </c>
      <c r="BB55" s="84">
        <f t="shared" si="52"/>
        <v>376.69265140386818</v>
      </c>
    </row>
    <row r="56" spans="1:54" x14ac:dyDescent="0.4">
      <c r="A56">
        <f t="shared" si="1"/>
        <v>216</v>
      </c>
      <c r="B56">
        <v>3.6</v>
      </c>
      <c r="C56" s="31">
        <f t="shared" si="53"/>
        <v>376.69265140386818</v>
      </c>
      <c r="D56" s="31">
        <f t="shared" si="2"/>
        <v>11.688372197348759</v>
      </c>
      <c r="E56" s="31">
        <f t="shared" si="3"/>
        <v>607.93555959745106</v>
      </c>
      <c r="F56" s="65">
        <f t="shared" si="4"/>
        <v>5.5088189005100423</v>
      </c>
      <c r="G56">
        <f t="shared" si="5"/>
        <v>1.1142193850683677E-5</v>
      </c>
      <c r="H56">
        <f t="shared" si="6"/>
        <v>1.9425822165163561E-5</v>
      </c>
      <c r="I56" s="32">
        <f t="shared" si="7"/>
        <v>3.8288041839485134E-5</v>
      </c>
      <c r="J56" s="68">
        <f t="shared" si="8"/>
        <v>0.30319906117985773</v>
      </c>
      <c r="K56" s="64">
        <f t="shared" si="9"/>
        <v>16.130643357639499</v>
      </c>
      <c r="L56" s="64">
        <f t="shared" si="10"/>
        <v>10.713297732530464</v>
      </c>
      <c r="M56" s="79">
        <f t="shared" si="11"/>
        <v>288.29389562713493</v>
      </c>
      <c r="N56" s="80">
        <f t="shared" si="12"/>
        <v>181.68446502643852</v>
      </c>
      <c r="O56" s="72">
        <f t="shared" si="13"/>
        <v>606.16364899912514</v>
      </c>
      <c r="P56" s="72">
        <f t="shared" si="14"/>
        <v>10.161915801924202</v>
      </c>
      <c r="Q56" s="73">
        <f t="shared" si="15"/>
        <v>18.499605666431155</v>
      </c>
      <c r="R56" s="73">
        <f t="shared" si="16"/>
        <v>11.870388925971682</v>
      </c>
      <c r="S56" s="79">
        <f t="shared" si="17"/>
        <v>320.36486425596019</v>
      </c>
      <c r="T56" s="76">
        <f t="shared" si="18"/>
        <v>598.16001200645474</v>
      </c>
      <c r="U56" s="76">
        <f t="shared" si="19"/>
        <v>8.5538449886773904</v>
      </c>
      <c r="V56" s="77">
        <f t="shared" si="20"/>
        <v>21.687234493198986</v>
      </c>
      <c r="W56" s="80">
        <f t="shared" si="21"/>
        <v>428.21729507524293</v>
      </c>
      <c r="X56" s="72">
        <f t="shared" si="22"/>
        <v>606.88787673613183</v>
      </c>
      <c r="Y56" s="72">
        <f t="shared" si="23"/>
        <v>10.695479804990615</v>
      </c>
      <c r="Z56" s="73">
        <f t="shared" si="24"/>
        <v>17.597718438457154</v>
      </c>
      <c r="AA56" s="73">
        <f t="shared" si="25"/>
        <v>11.319733238268253</v>
      </c>
      <c r="AB56" s="79">
        <f t="shared" si="26"/>
        <v>305.13888115991119</v>
      </c>
      <c r="AC56" s="76">
        <f t="shared" si="27"/>
        <v>609.97319659071309</v>
      </c>
      <c r="AD56" s="76">
        <f t="shared" si="28"/>
        <v>12.658838417816332</v>
      </c>
      <c r="AE56" s="77">
        <f t="shared" si="29"/>
        <v>14.94393844518898</v>
      </c>
      <c r="AF56" s="80">
        <f t="shared" si="30"/>
        <v>348.57904510310505</v>
      </c>
      <c r="AG56" s="72">
        <f t="shared" si="31"/>
        <v>606.58697959729693</v>
      </c>
      <c r="AH56" s="72">
        <f t="shared" si="32"/>
        <v>10.43929286510018</v>
      </c>
      <c r="AI56" s="73">
        <f t="shared" si="33"/>
        <v>18.020638603520133</v>
      </c>
      <c r="AJ56" s="73">
        <f t="shared" si="34"/>
        <v>11.559071724058505</v>
      </c>
      <c r="AK56" s="79">
        <f t="shared" si="35"/>
        <v>311.74514150540966</v>
      </c>
      <c r="AL56" s="76">
        <f t="shared" si="36"/>
        <v>607.36661720670452</v>
      </c>
      <c r="AM56" s="76">
        <f t="shared" si="37"/>
        <v>11.183928550584408</v>
      </c>
      <c r="AN56" s="77">
        <f t="shared" si="38"/>
        <v>16.842428365428326</v>
      </c>
      <c r="AO56" s="80">
        <f t="shared" si="39"/>
        <v>371.64725457852325</v>
      </c>
      <c r="AP56" s="72">
        <f t="shared" si="40"/>
        <v>606.7247823001461</v>
      </c>
      <c r="AQ56" s="72">
        <f t="shared" si="41"/>
        <v>10.549809662008077</v>
      </c>
      <c r="AR56" s="73">
        <f t="shared" si="42"/>
        <v>17.835910524592748</v>
      </c>
      <c r="AS56" s="73">
        <f t="shared" si="43"/>
        <v>11.450583581096446</v>
      </c>
      <c r="AT56" s="79">
        <f t="shared" si="44"/>
        <v>308.74910391889802</v>
      </c>
      <c r="AU56" s="76">
        <f t="shared" si="45"/>
        <v>607.81649315822483</v>
      </c>
      <c r="AV56" s="76">
        <f t="shared" si="46"/>
        <v>11.59653887652154</v>
      </c>
      <c r="AW56" s="77">
        <f t="shared" si="47"/>
        <v>16.255198116042546</v>
      </c>
      <c r="AX56" s="80">
        <f t="shared" si="48"/>
        <v>364.84058675393123</v>
      </c>
      <c r="AY56" s="64">
        <f t="shared" si="49"/>
        <v>17.710334081607503</v>
      </c>
      <c r="AZ56" s="31">
        <f t="shared" si="50"/>
        <v>311.49949771004475</v>
      </c>
      <c r="BA56" s="31">
        <f t="shared" si="51"/>
        <v>378.32104537770061</v>
      </c>
      <c r="BB56" s="84">
        <f t="shared" si="52"/>
        <v>378.32104537770061</v>
      </c>
    </row>
    <row r="57" spans="1:54" x14ac:dyDescent="0.4">
      <c r="A57">
        <f t="shared" si="1"/>
        <v>222</v>
      </c>
      <c r="B57">
        <v>3.7</v>
      </c>
      <c r="C57" s="31">
        <f t="shared" si="53"/>
        <v>378.32104537770061</v>
      </c>
      <c r="D57" s="31">
        <f t="shared" si="2"/>
        <v>11.718132975416594</v>
      </c>
      <c r="E57" s="31">
        <f t="shared" si="3"/>
        <v>607.9761245616495</v>
      </c>
      <c r="F57" s="65">
        <f t="shared" si="4"/>
        <v>5.6478389858288987</v>
      </c>
      <c r="G57">
        <f t="shared" si="5"/>
        <v>1.1004208341321881E-5</v>
      </c>
      <c r="H57">
        <f t="shared" si="6"/>
        <v>1.9185251771024595E-5</v>
      </c>
      <c r="I57" s="32">
        <f t="shared" si="7"/>
        <v>3.8167756642415649E-5</v>
      </c>
      <c r="J57" s="68">
        <f t="shared" si="8"/>
        <v>0.30019145624131433</v>
      </c>
      <c r="K57" s="64">
        <f t="shared" si="9"/>
        <v>16.485760239091622</v>
      </c>
      <c r="L57" s="64">
        <f t="shared" si="10"/>
        <v>10.831410983853818</v>
      </c>
      <c r="M57" s="79">
        <f t="shared" si="11"/>
        <v>289.47117642213379</v>
      </c>
      <c r="N57" s="80">
        <f t="shared" si="12"/>
        <v>182.41244251018904</v>
      </c>
      <c r="O57" s="72">
        <f t="shared" si="13"/>
        <v>606.19729747549809</v>
      </c>
      <c r="P57" s="72">
        <f t="shared" si="14"/>
        <v>10.181094846632552</v>
      </c>
      <c r="Q57" s="73">
        <f t="shared" si="15"/>
        <v>18.919096361603167</v>
      </c>
      <c r="R57" s="73">
        <f t="shared" si="16"/>
        <v>12.180799680207699</v>
      </c>
      <c r="S57" s="79">
        <f t="shared" si="17"/>
        <v>326.48905067236592</v>
      </c>
      <c r="T57" s="76">
        <f t="shared" si="18"/>
        <v>598.2620228995894</v>
      </c>
      <c r="U57" s="76">
        <f t="shared" si="19"/>
        <v>8.563962336294427</v>
      </c>
      <c r="V57" s="77">
        <f t="shared" si="20"/>
        <v>22.197167700493399</v>
      </c>
      <c r="W57" s="80">
        <f t="shared" si="21"/>
        <v>430.20339737581997</v>
      </c>
      <c r="X57" s="72">
        <f t="shared" si="22"/>
        <v>606.99555459770795</v>
      </c>
      <c r="Y57" s="72">
        <f t="shared" si="23"/>
        <v>10.799987599942792</v>
      </c>
      <c r="Z57" s="73">
        <f t="shared" si="24"/>
        <v>17.85842401679017</v>
      </c>
      <c r="AA57" s="73">
        <f t="shared" si="25"/>
        <v>11.463472813094263</v>
      </c>
      <c r="AB57" s="79">
        <f t="shared" si="26"/>
        <v>306.85804286429624</v>
      </c>
      <c r="AC57" s="76">
        <f t="shared" si="27"/>
        <v>610.09234344902154</v>
      </c>
      <c r="AD57" s="76">
        <f t="shared" si="28"/>
        <v>12.697436949103967</v>
      </c>
      <c r="AE57" s="77">
        <f t="shared" si="29"/>
        <v>15.267234856999201</v>
      </c>
      <c r="AF57" s="80">
        <f t="shared" si="30"/>
        <v>349.86549088209125</v>
      </c>
      <c r="AG57" s="72">
        <f t="shared" si="31"/>
        <v>606.62410392526067</v>
      </c>
      <c r="AH57" s="72">
        <f t="shared" si="32"/>
        <v>10.46795879579706</v>
      </c>
      <c r="AI57" s="73">
        <f t="shared" si="33"/>
        <v>18.413592804229189</v>
      </c>
      <c r="AJ57" s="73">
        <f t="shared" si="34"/>
        <v>11.811187152347792</v>
      </c>
      <c r="AK57" s="79">
        <f t="shared" si="35"/>
        <v>316.35937162284165</v>
      </c>
      <c r="AL57" s="76">
        <f t="shared" si="36"/>
        <v>607.388907359531</v>
      </c>
      <c r="AM57" s="76">
        <f t="shared" si="37"/>
        <v>11.206624771616003</v>
      </c>
      <c r="AN57" s="77">
        <f t="shared" si="38"/>
        <v>17.221576376602989</v>
      </c>
      <c r="AO57" s="80">
        <f t="shared" si="39"/>
        <v>373.23819811380639</v>
      </c>
      <c r="AP57" s="72">
        <f t="shared" si="40"/>
        <v>606.81408675623595</v>
      </c>
      <c r="AQ57" s="72">
        <f t="shared" si="41"/>
        <v>10.627581451888616</v>
      </c>
      <c r="AR57" s="73">
        <f t="shared" si="42"/>
        <v>18.142707070634792</v>
      </c>
      <c r="AS57" s="73">
        <f t="shared" si="43"/>
        <v>11.634227769768518</v>
      </c>
      <c r="AT57" s="79">
        <f t="shared" si="44"/>
        <v>311.52200103511524</v>
      </c>
      <c r="AU57" s="76">
        <f t="shared" si="45"/>
        <v>607.85300521197416</v>
      </c>
      <c r="AV57" s="76">
        <f t="shared" si="46"/>
        <v>11.625434733827479</v>
      </c>
      <c r="AW57" s="77">
        <f t="shared" si="47"/>
        <v>16.613848372392329</v>
      </c>
      <c r="AX57" s="80">
        <f t="shared" si="48"/>
        <v>366.31359957728978</v>
      </c>
      <c r="AY57" s="64">
        <f t="shared" si="49"/>
        <v>18.079205944968152</v>
      </c>
      <c r="AZ57" s="31">
        <f t="shared" si="50"/>
        <v>315.30711654865479</v>
      </c>
      <c r="BA57" s="31">
        <f t="shared" si="51"/>
        <v>379.90517148725189</v>
      </c>
      <c r="BB57" s="84">
        <f t="shared" si="52"/>
        <v>379.90517148725189</v>
      </c>
    </row>
    <row r="58" spans="1:54" x14ac:dyDescent="0.4">
      <c r="A58">
        <f t="shared" si="1"/>
        <v>228</v>
      </c>
      <c r="B58">
        <v>3.8</v>
      </c>
      <c r="C58" s="31">
        <f t="shared" si="53"/>
        <v>379.90517148725189</v>
      </c>
      <c r="D58" s="31">
        <f t="shared" si="2"/>
        <v>11.747141704419708</v>
      </c>
      <c r="E58" s="31">
        <f t="shared" si="3"/>
        <v>608.01665908535153</v>
      </c>
      <c r="F58" s="65">
        <f t="shared" si="4"/>
        <v>5.786545173221457</v>
      </c>
      <c r="G58">
        <f t="shared" si="5"/>
        <v>1.0871520366296417E-5</v>
      </c>
      <c r="H58">
        <f t="shared" si="6"/>
        <v>1.8953917346148997E-5</v>
      </c>
      <c r="I58" s="32">
        <f t="shared" si="7"/>
        <v>3.8052089429977855E-5</v>
      </c>
      <c r="J58" s="68">
        <f t="shared" si="8"/>
        <v>0.29729219753495234</v>
      </c>
      <c r="K58" s="64">
        <f t="shared" si="9"/>
        <v>16.839449682859403</v>
      </c>
      <c r="L58" s="64">
        <f t="shared" si="10"/>
        <v>10.966255408924461</v>
      </c>
      <c r="M58" s="79">
        <f t="shared" si="11"/>
        <v>291.10723763716084</v>
      </c>
      <c r="N58" s="80">
        <f t="shared" si="12"/>
        <v>183.12105071671417</v>
      </c>
      <c r="O58" s="72">
        <f t="shared" si="13"/>
        <v>606.24293446012757</v>
      </c>
      <c r="P58" s="72">
        <f t="shared" si="14"/>
        <v>10.207799420209991</v>
      </c>
      <c r="Q58" s="73">
        <f t="shared" si="15"/>
        <v>19.322316245120462</v>
      </c>
      <c r="R58" s="73">
        <f t="shared" si="16"/>
        <v>12.514674320950128</v>
      </c>
      <c r="S58" s="79">
        <f t="shared" si="17"/>
        <v>333.18311741134812</v>
      </c>
      <c r="T58" s="76">
        <f t="shared" si="18"/>
        <v>598.36051105646311</v>
      </c>
      <c r="U58" s="76">
        <f t="shared" si="19"/>
        <v>8.5738218932527808</v>
      </c>
      <c r="V58" s="77">
        <f t="shared" si="20"/>
        <v>22.705605629719258</v>
      </c>
      <c r="W58" s="80">
        <f t="shared" si="21"/>
        <v>432.138957028655</v>
      </c>
      <c r="X58" s="72">
        <f t="shared" si="22"/>
        <v>607.10860705531866</v>
      </c>
      <c r="Y58" s="72">
        <f t="shared" si="23"/>
        <v>10.915181297932413</v>
      </c>
      <c r="Z58" s="73">
        <f t="shared" si="24"/>
        <v>18.095894675391147</v>
      </c>
      <c r="AA58" s="73">
        <f t="shared" si="25"/>
        <v>11.605074992245275</v>
      </c>
      <c r="AB58" s="79">
        <f t="shared" si="26"/>
        <v>308.52594170569103</v>
      </c>
      <c r="AC58" s="76">
        <f t="shared" si="27"/>
        <v>610.21207787492608</v>
      </c>
      <c r="AD58" s="76">
        <f t="shared" si="28"/>
        <v>12.735138233657707</v>
      </c>
      <c r="AE58" s="77">
        <f t="shared" si="29"/>
        <v>15.589125719177689</v>
      </c>
      <c r="AF58" s="80">
        <f t="shared" si="30"/>
        <v>351.11540073468313</v>
      </c>
      <c r="AG58" s="72">
        <f t="shared" si="31"/>
        <v>606.65924050539229</v>
      </c>
      <c r="AH58" s="72">
        <f t="shared" si="32"/>
        <v>10.49583322265018</v>
      </c>
      <c r="AI58" s="73">
        <f t="shared" si="33"/>
        <v>18.804964562528653</v>
      </c>
      <c r="AJ58" s="73">
        <f t="shared" si="34"/>
        <v>12.092710580259293</v>
      </c>
      <c r="AK58" s="79">
        <f t="shared" si="35"/>
        <v>321.72807992488276</v>
      </c>
      <c r="AL58" s="76">
        <f t="shared" si="36"/>
        <v>607.41076972053486</v>
      </c>
      <c r="AM58" s="76">
        <f t="shared" si="37"/>
        <v>11.228711911105053</v>
      </c>
      <c r="AN58" s="77">
        <f t="shared" si="38"/>
        <v>17.599372031019289</v>
      </c>
      <c r="AO58" s="80">
        <f t="shared" si="39"/>
        <v>374.78818944907437</v>
      </c>
      <c r="AP58" s="72">
        <f t="shared" si="40"/>
        <v>606.91232382264411</v>
      </c>
      <c r="AQ58" s="72">
        <f t="shared" si="41"/>
        <v>10.718670067878449</v>
      </c>
      <c r="AR58" s="73">
        <f t="shared" si="42"/>
        <v>18.421698777912123</v>
      </c>
      <c r="AS58" s="73">
        <f t="shared" si="43"/>
        <v>11.816703503225838</v>
      </c>
      <c r="AT58" s="79">
        <f t="shared" si="44"/>
        <v>314.25377811444309</v>
      </c>
      <c r="AU58" s="76">
        <f t="shared" si="45"/>
        <v>607.88947633011117</v>
      </c>
      <c r="AV58" s="76">
        <f t="shared" si="46"/>
        <v>11.653641314235681</v>
      </c>
      <c r="AW58" s="77">
        <f t="shared" si="47"/>
        <v>16.971006571784837</v>
      </c>
      <c r="AX58" s="80">
        <f t="shared" si="48"/>
        <v>367.7468610657811</v>
      </c>
      <c r="AY58" s="64">
        <f t="shared" si="49"/>
        <v>18.438748026581685</v>
      </c>
      <c r="AZ58" s="31">
        <f t="shared" si="50"/>
        <v>319.42272928909125</v>
      </c>
      <c r="BA58" s="31">
        <f t="shared" si="51"/>
        <v>381.4473520695484</v>
      </c>
      <c r="BB58" s="84">
        <f t="shared" si="52"/>
        <v>381.4473520695484</v>
      </c>
    </row>
    <row r="59" spans="1:54" x14ac:dyDescent="0.4">
      <c r="A59">
        <f t="shared" si="1"/>
        <v>234</v>
      </c>
      <c r="B59">
        <v>3.9</v>
      </c>
      <c r="C59" s="31">
        <f t="shared" si="53"/>
        <v>381.4473520695484</v>
      </c>
      <c r="D59" s="31">
        <f t="shared" si="2"/>
        <v>11.775436320212711</v>
      </c>
      <c r="E59" s="31">
        <f t="shared" si="3"/>
        <v>608.05717541785714</v>
      </c>
      <c r="F59" s="65">
        <f t="shared" si="4"/>
        <v>5.9249473670482748</v>
      </c>
      <c r="G59">
        <f t="shared" si="5"/>
        <v>1.0743794907709335E-5</v>
      </c>
      <c r="H59">
        <f t="shared" si="6"/>
        <v>1.8731234804656113E-5</v>
      </c>
      <c r="I59" s="32">
        <f t="shared" si="7"/>
        <v>3.7940748159231412E-5</v>
      </c>
      <c r="J59" s="68">
        <f t="shared" si="8"/>
        <v>0.29449467861309059</v>
      </c>
      <c r="K59" s="64">
        <f t="shared" si="9"/>
        <v>17.191763386909784</v>
      </c>
      <c r="L59" s="64">
        <f t="shared" si="10"/>
        <v>11.119037519499624</v>
      </c>
      <c r="M59" s="79">
        <f t="shared" si="11"/>
        <v>293.2239649100344</v>
      </c>
      <c r="N59" s="80">
        <f t="shared" si="12"/>
        <v>183.81127879920408</v>
      </c>
      <c r="O59" s="72">
        <f t="shared" si="13"/>
        <v>606.30010625593775</v>
      </c>
      <c r="P59" s="72">
        <f t="shared" si="14"/>
        <v>10.242438623709223</v>
      </c>
      <c r="Q59" s="73">
        <f t="shared" si="15"/>
        <v>19.707761135810632</v>
      </c>
      <c r="R59" s="73">
        <f t="shared" si="16"/>
        <v>12.868300605891193</v>
      </c>
      <c r="S59" s="79">
        <f t="shared" si="17"/>
        <v>340.33783916422095</v>
      </c>
      <c r="T59" s="76">
        <f t="shared" si="18"/>
        <v>598.45568123680323</v>
      </c>
      <c r="U59" s="76">
        <f t="shared" si="19"/>
        <v>8.5834365234027299</v>
      </c>
      <c r="V59" s="77">
        <f t="shared" si="20"/>
        <v>23.212601196356861</v>
      </c>
      <c r="W59" s="80">
        <f t="shared" si="21"/>
        <v>434.02652148130818</v>
      </c>
      <c r="X59" s="72">
        <f t="shared" si="22"/>
        <v>607.22745927628046</v>
      </c>
      <c r="Y59" s="72">
        <f t="shared" si="23"/>
        <v>11.039411841982727</v>
      </c>
      <c r="Z59" s="73">
        <f t="shared" si="24"/>
        <v>18.312957287893305</v>
      </c>
      <c r="AA59" s="73">
        <f t="shared" si="25"/>
        <v>11.743781103445862</v>
      </c>
      <c r="AB59" s="79">
        <f t="shared" si="26"/>
        <v>310.12246635022251</v>
      </c>
      <c r="AC59" s="76">
        <f t="shared" si="27"/>
        <v>610.33235617388527</v>
      </c>
      <c r="AD59" s="76">
        <f t="shared" si="28"/>
        <v>12.77198548005709</v>
      </c>
      <c r="AE59" s="77">
        <f t="shared" si="29"/>
        <v>15.909663488830146</v>
      </c>
      <c r="AF59" s="80">
        <f t="shared" si="30"/>
        <v>352.33067832430248</v>
      </c>
      <c r="AG59" s="72">
        <f t="shared" si="31"/>
        <v>606.69210536419939</v>
      </c>
      <c r="AH59" s="72">
        <f t="shared" si="32"/>
        <v>10.522573193872809</v>
      </c>
      <c r="AI59" s="73">
        <f t="shared" si="33"/>
        <v>19.195498896649013</v>
      </c>
      <c r="AJ59" s="73">
        <f t="shared" si="34"/>
        <v>12.405786793984134</v>
      </c>
      <c r="AK59" s="79">
        <f t="shared" si="35"/>
        <v>327.89338362200436</v>
      </c>
      <c r="AL59" s="76">
        <f t="shared" si="36"/>
        <v>607.43223951908931</v>
      </c>
      <c r="AM59" s="76">
        <f t="shared" si="37"/>
        <v>11.250220618295437</v>
      </c>
      <c r="AN59" s="77">
        <f t="shared" si="38"/>
        <v>17.975865710258685</v>
      </c>
      <c r="AO59" s="80">
        <f t="shared" si="39"/>
        <v>376.29931382414901</v>
      </c>
      <c r="AP59" s="72">
        <f t="shared" si="40"/>
        <v>607.0195781376616</v>
      </c>
      <c r="AQ59" s="72">
        <f t="shared" si="41"/>
        <v>10.824070622626657</v>
      </c>
      <c r="AR59" s="73">
        <f t="shared" si="42"/>
        <v>18.670893299810928</v>
      </c>
      <c r="AS59" s="73">
        <f t="shared" si="43"/>
        <v>11.992732598401879</v>
      </c>
      <c r="AT59" s="79">
        <f t="shared" si="44"/>
        <v>316.80507913144146</v>
      </c>
      <c r="AU59" s="76">
        <f t="shared" si="45"/>
        <v>607.92592381396287</v>
      </c>
      <c r="AV59" s="76">
        <f t="shared" si="46"/>
        <v>11.681192405899829</v>
      </c>
      <c r="AW59" s="77">
        <f t="shared" si="47"/>
        <v>17.326725761957935</v>
      </c>
      <c r="AX59" s="80">
        <f t="shared" si="48"/>
        <v>369.14241125053292</v>
      </c>
      <c r="AY59" s="64">
        <f t="shared" si="49"/>
        <v>18.788995847195942</v>
      </c>
      <c r="AZ59" s="31">
        <f t="shared" si="50"/>
        <v>323.78969206697229</v>
      </c>
      <c r="BA59" s="31">
        <f t="shared" si="51"/>
        <v>382.94973122007315</v>
      </c>
      <c r="BB59" s="84">
        <f t="shared" si="52"/>
        <v>382.94973122007315</v>
      </c>
    </row>
    <row r="60" spans="1:54" x14ac:dyDescent="0.4">
      <c r="A60">
        <f t="shared" si="1"/>
        <v>240</v>
      </c>
      <c r="B60">
        <v>4</v>
      </c>
      <c r="C60" s="31">
        <f t="shared" si="53"/>
        <v>382.94973122007315</v>
      </c>
      <c r="D60" s="31">
        <f t="shared" si="2"/>
        <v>11.803051922966214</v>
      </c>
      <c r="E60" s="31">
        <f t="shared" si="3"/>
        <v>608.09768328760174</v>
      </c>
      <c r="F60" s="65">
        <f t="shared" si="4"/>
        <v>6.0630549275175536</v>
      </c>
      <c r="G60">
        <f t="shared" si="5"/>
        <v>1.0620726038329746E-5</v>
      </c>
      <c r="H60">
        <f t="shared" si="6"/>
        <v>1.8516670778695555E-5</v>
      </c>
      <c r="I60" s="32">
        <f t="shared" si="7"/>
        <v>3.7833466146251131E-5</v>
      </c>
      <c r="J60" s="68">
        <f t="shared" si="8"/>
        <v>0.29179285230743496</v>
      </c>
      <c r="K60" s="64">
        <f t="shared" si="9"/>
        <v>17.542749907385094</v>
      </c>
      <c r="L60" s="64">
        <f t="shared" si="10"/>
        <v>11.290941346891163</v>
      </c>
      <c r="M60" s="79">
        <f t="shared" si="11"/>
        <v>295.84241788383952</v>
      </c>
      <c r="N60" s="80">
        <f t="shared" si="12"/>
        <v>184.48404210721898</v>
      </c>
      <c r="O60" s="72">
        <f t="shared" si="13"/>
        <v>606.36804088485121</v>
      </c>
      <c r="P60" s="72">
        <f t="shared" si="14"/>
        <v>10.285427189276096</v>
      </c>
      <c r="Q60" s="73">
        <f t="shared" si="15"/>
        <v>20.073939460496277</v>
      </c>
      <c r="R60" s="73">
        <f t="shared" si="16"/>
        <v>13.237134539288931</v>
      </c>
      <c r="S60" s="79">
        <f t="shared" si="17"/>
        <v>347.82542167744032</v>
      </c>
      <c r="T60" s="76">
        <f t="shared" si="18"/>
        <v>598.54772160787911</v>
      </c>
      <c r="U60" s="76">
        <f t="shared" si="19"/>
        <v>8.5928181455657331</v>
      </c>
      <c r="V60" s="77">
        <f t="shared" si="20"/>
        <v>23.718204110543155</v>
      </c>
      <c r="W60" s="80">
        <f t="shared" si="21"/>
        <v>435.86844908030673</v>
      </c>
      <c r="X60" s="72">
        <f t="shared" si="22"/>
        <v>607.35365012438638</v>
      </c>
      <c r="Y60" s="72">
        <f t="shared" si="23"/>
        <v>11.170649909281464</v>
      </c>
      <c r="Z60" s="73">
        <f t="shared" si="24"/>
        <v>18.513215034625471</v>
      </c>
      <c r="AA60" s="73">
        <f t="shared" si="25"/>
        <v>11.879891826295832</v>
      </c>
      <c r="AB60" s="79">
        <f t="shared" si="26"/>
        <v>311.6552742428479</v>
      </c>
      <c r="AC60" s="76">
        <f t="shared" si="27"/>
        <v>610.45313696050562</v>
      </c>
      <c r="AD60" s="76">
        <f t="shared" si="28"/>
        <v>12.80801878488974</v>
      </c>
      <c r="AE60" s="77">
        <f t="shared" si="29"/>
        <v>16.228897404869183</v>
      </c>
      <c r="AF60" s="80">
        <f t="shared" si="30"/>
        <v>353.51308351696514</v>
      </c>
      <c r="AG60" s="72">
        <f t="shared" si="31"/>
        <v>606.72299099445138</v>
      </c>
      <c r="AH60" s="72">
        <f t="shared" si="32"/>
        <v>10.548299704654676</v>
      </c>
      <c r="AI60" s="73">
        <f t="shared" si="33"/>
        <v>19.585137836793237</v>
      </c>
      <c r="AJ60" s="73">
        <f t="shared" si="34"/>
        <v>12.752032372061983</v>
      </c>
      <c r="AK60" s="79">
        <f t="shared" si="35"/>
        <v>334.88260937779472</v>
      </c>
      <c r="AL60" s="76">
        <f t="shared" si="36"/>
        <v>607.4533480068161</v>
      </c>
      <c r="AM60" s="76">
        <f t="shared" si="37"/>
        <v>11.271179282574533</v>
      </c>
      <c r="AN60" s="77">
        <f t="shared" si="38"/>
        <v>18.351104698952099</v>
      </c>
      <c r="AO60" s="80">
        <f t="shared" si="39"/>
        <v>377.77350063556793</v>
      </c>
      <c r="AP60" s="72">
        <f t="shared" si="40"/>
        <v>607.13689073230137</v>
      </c>
      <c r="AQ60" s="72">
        <f t="shared" si="41"/>
        <v>10.944586479203167</v>
      </c>
      <c r="AR60" s="73">
        <f t="shared" si="42"/>
        <v>18.888866875671809</v>
      </c>
      <c r="AS60" s="73">
        <f t="shared" si="43"/>
        <v>12.157198247879393</v>
      </c>
      <c r="AT60" s="79">
        <f t="shared" si="44"/>
        <v>319.04395279934391</v>
      </c>
      <c r="AU60" s="76">
        <f t="shared" si="45"/>
        <v>607.96236211600467</v>
      </c>
      <c r="AV60" s="76">
        <f t="shared" si="46"/>
        <v>11.708119335404733</v>
      </c>
      <c r="AW60" s="77">
        <f t="shared" si="47"/>
        <v>17.681055776550171</v>
      </c>
      <c r="AX60" s="80">
        <f t="shared" si="48"/>
        <v>370.50213718391291</v>
      </c>
      <c r="AY60" s="64">
        <f t="shared" si="49"/>
        <v>19.130052649812676</v>
      </c>
      <c r="AZ60" s="31">
        <f t="shared" si="50"/>
        <v>328.35181452435671</v>
      </c>
      <c r="BA60" s="31">
        <f t="shared" si="51"/>
        <v>384.41429260418818</v>
      </c>
      <c r="BB60" s="84">
        <f t="shared" si="52"/>
        <v>384.41429260418818</v>
      </c>
    </row>
    <row r="61" spans="1:54" x14ac:dyDescent="0.4">
      <c r="A61">
        <f t="shared" si="1"/>
        <v>245.99999999999997</v>
      </c>
      <c r="B61">
        <v>4.0999999999999996</v>
      </c>
      <c r="C61" s="31">
        <f t="shared" si="53"/>
        <v>384.41429260418818</v>
      </c>
      <c r="D61" s="31">
        <f t="shared" si="2"/>
        <v>11.830021054986966</v>
      </c>
      <c r="E61" s="31">
        <f t="shared" si="3"/>
        <v>608.13819032010315</v>
      </c>
      <c r="F61" s="65">
        <f t="shared" si="4"/>
        <v>6.2008767129841607</v>
      </c>
      <c r="G61">
        <f t="shared" si="5"/>
        <v>1.0502033743196014E-5</v>
      </c>
      <c r="H61">
        <f t="shared" si="6"/>
        <v>1.8309737077079737E-5</v>
      </c>
      <c r="I61" s="32">
        <f t="shared" si="7"/>
        <v>3.7729999295443225E-5</v>
      </c>
      <c r="J61" s="68">
        <f t="shared" si="8"/>
        <v>0.28918117079573502</v>
      </c>
      <c r="K61" s="64">
        <f t="shared" si="9"/>
        <v>17.892454923174213</v>
      </c>
      <c r="L61" s="64">
        <f t="shared" si="10"/>
        <v>11.48312985398082</v>
      </c>
      <c r="M61" s="79">
        <f t="shared" si="11"/>
        <v>298.98289031446012</v>
      </c>
      <c r="N61" s="80">
        <f t="shared" si="12"/>
        <v>185.1401893547214</v>
      </c>
      <c r="O61" s="72">
        <f t="shared" si="13"/>
        <v>606.44569510935617</v>
      </c>
      <c r="P61" s="72">
        <f t="shared" si="14"/>
        <v>10.33718859233683</v>
      </c>
      <c r="Q61" s="73">
        <f t="shared" si="15"/>
        <v>20.419384630396763</v>
      </c>
      <c r="R61" s="73">
        <f t="shared" si="16"/>
        <v>13.615877164661157</v>
      </c>
      <c r="S61" s="79">
        <f t="shared" si="17"/>
        <v>355.50199699413321</v>
      </c>
      <c r="T61" s="76">
        <f t="shared" si="18"/>
        <v>598.6368054543467</v>
      </c>
      <c r="U61" s="76">
        <f t="shared" si="19"/>
        <v>8.6019778242635478</v>
      </c>
      <c r="V61" s="77">
        <f t="shared" si="20"/>
        <v>24.222461147278402</v>
      </c>
      <c r="W61" s="80">
        <f t="shared" si="21"/>
        <v>437.6669274045683</v>
      </c>
      <c r="X61" s="72">
        <f t="shared" si="22"/>
        <v>607.4893899229794</v>
      </c>
      <c r="Y61" s="72">
        <f t="shared" si="23"/>
        <v>11.306504312990736</v>
      </c>
      <c r="Z61" s="73">
        <f t="shared" si="24"/>
        <v>18.700943424946242</v>
      </c>
      <c r="AA61" s="73">
        <f t="shared" si="25"/>
        <v>12.014815960143089</v>
      </c>
      <c r="AB61" s="79">
        <f t="shared" si="26"/>
        <v>313.16034512986795</v>
      </c>
      <c r="AC61" s="76">
        <f t="shared" si="27"/>
        <v>610.57438107217695</v>
      </c>
      <c r="AD61" s="76">
        <f t="shared" si="28"/>
        <v>12.843275427762924</v>
      </c>
      <c r="AE61" s="77">
        <f t="shared" si="29"/>
        <v>16.546873760672934</v>
      </c>
      <c r="AF61" s="80">
        <f t="shared" si="30"/>
        <v>354.66424648243577</v>
      </c>
      <c r="AG61" s="72">
        <f t="shared" si="31"/>
        <v>606.75271760104999</v>
      </c>
      <c r="AH61" s="72">
        <f t="shared" si="32"/>
        <v>10.573611888908113</v>
      </c>
      <c r="AI61" s="73">
        <f t="shared" si="33"/>
        <v>19.972918818933511</v>
      </c>
      <c r="AJ61" s="73">
        <f t="shared" si="34"/>
        <v>13.132089041193076</v>
      </c>
      <c r="AK61" s="79">
        <f t="shared" si="35"/>
        <v>342.69709739314618</v>
      </c>
      <c r="AL61" s="76">
        <f t="shared" si="36"/>
        <v>607.47412297666915</v>
      </c>
      <c r="AM61" s="76">
        <f t="shared" si="37"/>
        <v>11.291614251066605</v>
      </c>
      <c r="AN61" s="77">
        <f t="shared" si="38"/>
        <v>18.725133447540045</v>
      </c>
      <c r="AO61" s="80">
        <f t="shared" si="39"/>
        <v>379.21253861985321</v>
      </c>
      <c r="AP61" s="72">
        <f t="shared" si="40"/>
        <v>607.26682418049677</v>
      </c>
      <c r="AQ61" s="72">
        <f t="shared" si="41"/>
        <v>11.080628062691597</v>
      </c>
      <c r="AR61" s="73">
        <f t="shared" si="42"/>
        <v>19.075167060146786</v>
      </c>
      <c r="AS61" s="73">
        <f t="shared" si="43"/>
        <v>12.305784284765934</v>
      </c>
      <c r="AT61" s="79">
        <f t="shared" si="44"/>
        <v>320.86184733209728</v>
      </c>
      <c r="AU61" s="76">
        <f t="shared" si="45"/>
        <v>607.9988032669761</v>
      </c>
      <c r="AV61" s="76">
        <f t="shared" si="46"/>
        <v>11.734451203047913</v>
      </c>
      <c r="AW61" s="77">
        <f t="shared" si="47"/>
        <v>18.034043505956614</v>
      </c>
      <c r="AX61" s="80">
        <f t="shared" si="48"/>
        <v>371.8277878738956</v>
      </c>
      <c r="AY61" s="64">
        <f t="shared" si="49"/>
        <v>19.462115724483912</v>
      </c>
      <c r="AZ61" s="31">
        <f t="shared" si="50"/>
        <v>333.05532171231113</v>
      </c>
      <c r="BA61" s="31">
        <f t="shared" si="51"/>
        <v>385.84287509518822</v>
      </c>
      <c r="BB61" s="84">
        <f t="shared" si="52"/>
        <v>385.84287509518822</v>
      </c>
    </row>
    <row r="62" spans="1:54" x14ac:dyDescent="0.4">
      <c r="A62">
        <f t="shared" si="1"/>
        <v>252</v>
      </c>
      <c r="B62">
        <v>4.2</v>
      </c>
      <c r="C62" s="31">
        <f t="shared" si="53"/>
        <v>385.84287509518822</v>
      </c>
      <c r="D62" s="31">
        <f t="shared" si="2"/>
        <v>11.856373945166023</v>
      </c>
      <c r="E62" s="31">
        <f t="shared" si="3"/>
        <v>608.17870238556497</v>
      </c>
      <c r="F62" s="65">
        <f t="shared" si="4"/>
        <v>6.3384211180338781</v>
      </c>
      <c r="G62">
        <f t="shared" si="5"/>
        <v>1.0387461156324076E-5</v>
      </c>
      <c r="H62">
        <f t="shared" si="6"/>
        <v>1.8109985867631837E-5</v>
      </c>
      <c r="I62" s="32">
        <f t="shared" si="7"/>
        <v>3.7630123690719272E-5</v>
      </c>
      <c r="J62" s="68">
        <f t="shared" si="8"/>
        <v>0.28665453337464469</v>
      </c>
      <c r="K62" s="64">
        <f t="shared" si="9"/>
        <v>18.240921472303867</v>
      </c>
      <c r="L62" s="64">
        <f t="shared" si="10"/>
        <v>11.696746219045952</v>
      </c>
      <c r="M62" s="79">
        <f t="shared" si="11"/>
        <v>302.66496423689136</v>
      </c>
      <c r="N62" s="80">
        <f t="shared" si="12"/>
        <v>185.78050893788787</v>
      </c>
      <c r="O62" s="72">
        <f t="shared" si="13"/>
        <v>606.53183552844871</v>
      </c>
      <c r="P62" s="72">
        <f t="shared" si="14"/>
        <v>10.398158051263284</v>
      </c>
      <c r="Q62" s="73">
        <f t="shared" si="15"/>
        <v>20.742669179800487</v>
      </c>
      <c r="R62" s="73">
        <f t="shared" si="16"/>
        <v>13.998582097239826</v>
      </c>
      <c r="S62" s="79">
        <f t="shared" si="17"/>
        <v>363.21078776489969</v>
      </c>
      <c r="T62" s="76">
        <f t="shared" si="18"/>
        <v>598.72309267583989</v>
      </c>
      <c r="U62" s="76">
        <f t="shared" si="19"/>
        <v>8.6109258497837295</v>
      </c>
      <c r="V62" s="77">
        <f t="shared" si="20"/>
        <v>24.72541638777794</v>
      </c>
      <c r="W62" s="80">
        <f t="shared" si="21"/>
        <v>439.42398942423034</v>
      </c>
      <c r="X62" s="72">
        <f t="shared" si="22"/>
        <v>607.63682195444835</v>
      </c>
      <c r="Y62" s="72">
        <f t="shared" si="23"/>
        <v>11.444257190957865</v>
      </c>
      <c r="Z62" s="73">
        <f t="shared" si="24"/>
        <v>18.88095376251146</v>
      </c>
      <c r="AA62" s="73">
        <f t="shared" si="25"/>
        <v>12.151052367472353</v>
      </c>
      <c r="AB62" s="79">
        <f t="shared" si="26"/>
        <v>314.70098360546422</v>
      </c>
      <c r="AC62" s="76">
        <f t="shared" si="27"/>
        <v>610.6960514755001</v>
      </c>
      <c r="AD62" s="76">
        <f t="shared" si="28"/>
        <v>12.877790131938811</v>
      </c>
      <c r="AE62" s="77">
        <f t="shared" si="29"/>
        <v>16.863636147557141</v>
      </c>
      <c r="AF62" s="80">
        <f t="shared" si="30"/>
        <v>355.7856801087878</v>
      </c>
      <c r="AG62" s="72">
        <f t="shared" si="31"/>
        <v>606.78256754269717</v>
      </c>
      <c r="AH62" s="72">
        <f t="shared" si="32"/>
        <v>10.599574800726822</v>
      </c>
      <c r="AI62" s="73">
        <f t="shared" si="33"/>
        <v>20.35692167545637</v>
      </c>
      <c r="AJ62" s="73">
        <f t="shared" si="34"/>
        <v>13.545118856744516</v>
      </c>
      <c r="AK62" s="79">
        <f t="shared" si="35"/>
        <v>351.29989206708876</v>
      </c>
      <c r="AL62" s="76">
        <f t="shared" si="36"/>
        <v>607.49458920546056</v>
      </c>
      <c r="AM62" s="76">
        <f t="shared" si="37"/>
        <v>11.311550020577592</v>
      </c>
      <c r="AN62" s="77">
        <f t="shared" si="38"/>
        <v>19.097993806875866</v>
      </c>
      <c r="AO62" s="80">
        <f t="shared" si="39"/>
        <v>380.61808922902316</v>
      </c>
      <c r="AP62" s="72">
        <f t="shared" si="40"/>
        <v>607.41401505182318</v>
      </c>
      <c r="AQ62" s="72">
        <f t="shared" si="41"/>
        <v>11.231975018761911</v>
      </c>
      <c r="AR62" s="73">
        <f t="shared" si="42"/>
        <v>19.230746091682683</v>
      </c>
      <c r="AS62" s="73">
        <f t="shared" si="43"/>
        <v>12.435688062464045</v>
      </c>
      <c r="AT62" s="79">
        <f t="shared" si="44"/>
        <v>322.19092428813315</v>
      </c>
      <c r="AU62" s="76">
        <f t="shared" si="45"/>
        <v>608.03525723556504</v>
      </c>
      <c r="AV62" s="76">
        <f t="shared" si="46"/>
        <v>11.760215090530558</v>
      </c>
      <c r="AW62" s="77">
        <f t="shared" si="47"/>
        <v>18.38573313927548</v>
      </c>
      <c r="AX62" s="80">
        <f t="shared" si="48"/>
        <v>373.12098743779279</v>
      </c>
      <c r="AY62" s="64">
        <f t="shared" si="49"/>
        <v>19.785508773867178</v>
      </c>
      <c r="AZ62" s="31">
        <f t="shared" si="50"/>
        <v>337.85064693139645</v>
      </c>
      <c r="BA62" s="31">
        <f t="shared" si="51"/>
        <v>387.23718654995849</v>
      </c>
      <c r="BB62" s="84">
        <f t="shared" si="52"/>
        <v>387.23718654995849</v>
      </c>
    </row>
    <row r="63" spans="1:54" x14ac:dyDescent="0.4">
      <c r="A63">
        <f t="shared" si="1"/>
        <v>258</v>
      </c>
      <c r="B63">
        <v>4.3</v>
      </c>
      <c r="C63" s="31">
        <f t="shared" si="53"/>
        <v>387.23718654995849</v>
      </c>
      <c r="D63" s="31">
        <f t="shared" si="2"/>
        <v>11.882138724768421</v>
      </c>
      <c r="E63" s="31">
        <f t="shared" si="3"/>
        <v>608.21922388877488</v>
      </c>
      <c r="F63" s="65">
        <f t="shared" si="4"/>
        <v>6.4756961078612534</v>
      </c>
      <c r="G63">
        <f t="shared" si="5"/>
        <v>1.0276772149864501E-5</v>
      </c>
      <c r="H63">
        <f t="shared" si="6"/>
        <v>1.7917005474009407E-5</v>
      </c>
      <c r="I63" s="32">
        <f t="shared" si="7"/>
        <v>3.7533633493908055E-5</v>
      </c>
      <c r="J63" s="68">
        <f t="shared" si="8"/>
        <v>0.28420824079064672</v>
      </c>
      <c r="K63" s="64">
        <f t="shared" si="9"/>
        <v>18.588190163749967</v>
      </c>
      <c r="L63" s="64">
        <f t="shared" si="10"/>
        <v>11.932915006182412</v>
      </c>
      <c r="M63" s="79">
        <f t="shared" si="11"/>
        <v>306.90755891516028</v>
      </c>
      <c r="N63" s="80">
        <f t="shared" si="12"/>
        <v>186.40573452099409</v>
      </c>
      <c r="O63" s="72">
        <f t="shared" si="13"/>
        <v>606.62515930018492</v>
      </c>
      <c r="P63" s="72">
        <f t="shared" si="14"/>
        <v>10.468785425402615</v>
      </c>
      <c r="Q63" s="73">
        <f t="shared" si="15"/>
        <v>21.042420867648492</v>
      </c>
      <c r="R63" s="73">
        <f t="shared" si="16"/>
        <v>14.378793549086225</v>
      </c>
      <c r="S63" s="79">
        <f t="shared" si="17"/>
        <v>370.78589946501012</v>
      </c>
      <c r="T63" s="76">
        <f t="shared" si="18"/>
        <v>598.80673110293776</v>
      </c>
      <c r="U63" s="76">
        <f t="shared" si="19"/>
        <v>8.6196718090540489</v>
      </c>
      <c r="V63" s="77">
        <f t="shared" si="20"/>
        <v>25.227111435667108</v>
      </c>
      <c r="W63" s="80">
        <f t="shared" si="21"/>
        <v>441.14152778777913</v>
      </c>
      <c r="X63" s="72">
        <f t="shared" si="22"/>
        <v>607.79710067545716</v>
      </c>
      <c r="Y63" s="72">
        <f t="shared" si="23"/>
        <v>11.580917985057658</v>
      </c>
      <c r="Z63" s="73">
        <f t="shared" si="24"/>
        <v>19.058434358476074</v>
      </c>
      <c r="AA63" s="73">
        <f t="shared" si="25"/>
        <v>12.292131036444289</v>
      </c>
      <c r="AB63" s="79">
        <f t="shared" si="26"/>
        <v>316.36595193086237</v>
      </c>
      <c r="AC63" s="76">
        <f t="shared" si="27"/>
        <v>610.81811316890105</v>
      </c>
      <c r="AD63" s="76">
        <f t="shared" si="28"/>
        <v>12.911595295312075</v>
      </c>
      <c r="AE63" s="77">
        <f t="shared" si="29"/>
        <v>17.179225672805909</v>
      </c>
      <c r="AF63" s="80">
        <f t="shared" si="30"/>
        <v>356.87879096681809</v>
      </c>
      <c r="AG63" s="72">
        <f t="shared" si="31"/>
        <v>606.81421061706124</v>
      </c>
      <c r="AH63" s="72">
        <f t="shared" si="32"/>
        <v>10.627692702021621</v>
      </c>
      <c r="AI63" s="73">
        <f t="shared" si="33"/>
        <v>20.734250299830236</v>
      </c>
      <c r="AJ63" s="73">
        <f t="shared" si="34"/>
        <v>13.988260086970477</v>
      </c>
      <c r="AK63" s="79">
        <f t="shared" si="35"/>
        <v>360.6028345856526</v>
      </c>
      <c r="AL63" s="76">
        <f t="shared" si="36"/>
        <v>607.51476883243174</v>
      </c>
      <c r="AM63" s="76">
        <f t="shared" si="37"/>
        <v>11.331009407443858</v>
      </c>
      <c r="AN63" s="77">
        <f t="shared" si="38"/>
        <v>19.469725238288362</v>
      </c>
      <c r="AO63" s="80">
        <f t="shared" si="39"/>
        <v>381.99169845090699</v>
      </c>
      <c r="AP63" s="72">
        <f t="shared" si="40"/>
        <v>607.58540618095833</v>
      </c>
      <c r="AQ63" s="72">
        <f t="shared" si="41"/>
        <v>11.397505163916634</v>
      </c>
      <c r="AR63" s="73">
        <f t="shared" si="42"/>
        <v>19.358384818512747</v>
      </c>
      <c r="AS63" s="73">
        <f t="shared" si="43"/>
        <v>12.546307336595945</v>
      </c>
      <c r="AT63" s="79">
        <f t="shared" si="44"/>
        <v>323.02026446663552</v>
      </c>
      <c r="AU63" s="76">
        <f t="shared" si="45"/>
        <v>608.07173223220593</v>
      </c>
      <c r="AV63" s="76">
        <f t="shared" si="46"/>
        <v>11.785436244864485</v>
      </c>
      <c r="AW63" s="77">
        <f t="shared" si="47"/>
        <v>18.736166381048555</v>
      </c>
      <c r="AX63" s="80">
        <f t="shared" si="48"/>
        <v>374.38324672438341</v>
      </c>
      <c r="AY63" s="64">
        <f t="shared" si="49"/>
        <v>20.100714884034687</v>
      </c>
      <c r="AZ63" s="31">
        <f t="shared" si="50"/>
        <v>342.69373761204014</v>
      </c>
      <c r="BA63" s="31">
        <f t="shared" si="51"/>
        <v>388.59881598247188</v>
      </c>
      <c r="BB63" s="84">
        <f t="shared" si="52"/>
        <v>388.59881598247188</v>
      </c>
    </row>
    <row r="64" spans="1:54" x14ac:dyDescent="0.4">
      <c r="A64">
        <f t="shared" si="1"/>
        <v>264</v>
      </c>
      <c r="B64">
        <v>4.4000000000000004</v>
      </c>
      <c r="C64" s="31">
        <f t="shared" si="53"/>
        <v>388.59881598247188</v>
      </c>
      <c r="D64" s="31">
        <f t="shared" si="2"/>
        <v>11.90734161851724</v>
      </c>
      <c r="E64" s="31">
        <f t="shared" si="3"/>
        <v>608.25975801148911</v>
      </c>
      <c r="F64" s="65">
        <f t="shared" si="4"/>
        <v>6.6127092493779402</v>
      </c>
      <c r="G64">
        <f t="shared" si="5"/>
        <v>1.0169749223724606E-5</v>
      </c>
      <c r="H64">
        <f t="shared" si="6"/>
        <v>1.7730416696372816E-5</v>
      </c>
      <c r="I64" s="32">
        <f t="shared" si="7"/>
        <v>3.744033910508976E-5</v>
      </c>
      <c r="J64" s="68">
        <f t="shared" si="8"/>
        <v>0.28183795517431603</v>
      </c>
      <c r="K64" s="64">
        <f t="shared" si="9"/>
        <v>18.934299367735949</v>
      </c>
      <c r="L64" s="64">
        <f t="shared" si="10"/>
        <v>12.192743235073067</v>
      </c>
      <c r="M64" s="79">
        <f t="shared" si="11"/>
        <v>311.72897519672028</v>
      </c>
      <c r="N64" s="80">
        <f t="shared" si="12"/>
        <v>187.01654998988704</v>
      </c>
      <c r="O64" s="72">
        <f t="shared" si="13"/>
        <v>606.72446021643202</v>
      </c>
      <c r="P64" s="72">
        <f t="shared" si="14"/>
        <v>10.549538020976405</v>
      </c>
      <c r="Q64" s="73">
        <f t="shared" si="15"/>
        <v>21.317340905166734</v>
      </c>
      <c r="R64" s="73">
        <f t="shared" si="16"/>
        <v>14.749713296669697</v>
      </c>
      <c r="S64" s="79">
        <f t="shared" si="17"/>
        <v>378.05666867478971</v>
      </c>
      <c r="T64" s="76">
        <f t="shared" si="18"/>
        <v>598.88785765712896</v>
      </c>
      <c r="U64" s="76">
        <f t="shared" si="19"/>
        <v>8.6282246485660341</v>
      </c>
      <c r="V64" s="77">
        <f t="shared" si="20"/>
        <v>25.727585611168401</v>
      </c>
      <c r="W64" s="80">
        <f t="shared" si="21"/>
        <v>442.82130749218965</v>
      </c>
      <c r="X64" s="72">
        <f t="shared" si="22"/>
        <v>607.96946382116437</v>
      </c>
      <c r="Y64" s="72">
        <f t="shared" si="23"/>
        <v>11.713297147356609</v>
      </c>
      <c r="Z64" s="73">
        <f t="shared" si="24"/>
        <v>19.23878202575909</v>
      </c>
      <c r="AA64" s="73">
        <f t="shared" si="25"/>
        <v>12.442544109210303</v>
      </c>
      <c r="AB64" s="79">
        <f t="shared" si="26"/>
        <v>318.26746922571772</v>
      </c>
      <c r="AC64" s="76">
        <f t="shared" si="27"/>
        <v>610.94053308392449</v>
      </c>
      <c r="AD64" s="76">
        <f t="shared" si="28"/>
        <v>12.944721195707139</v>
      </c>
      <c r="AE64" s="77">
        <f t="shared" si="29"/>
        <v>17.493681155449817</v>
      </c>
      <c r="AF64" s="80">
        <f t="shared" si="30"/>
        <v>357.94488902296558</v>
      </c>
      <c r="AG64" s="72">
        <f t="shared" si="31"/>
        <v>606.84962616280791</v>
      </c>
      <c r="AH64" s="72">
        <f t="shared" si="32"/>
        <v>10.659881385830793</v>
      </c>
      <c r="AI64" s="73">
        <f t="shared" si="33"/>
        <v>21.101031444250069</v>
      </c>
      <c r="AJ64" s="73">
        <f t="shared" si="34"/>
        <v>14.456064597454336</v>
      </c>
      <c r="AK64" s="79">
        <f t="shared" si="35"/>
        <v>370.45360036115227</v>
      </c>
      <c r="AL64" s="76">
        <f t="shared" si="36"/>
        <v>607.53468168418442</v>
      </c>
      <c r="AM64" s="76">
        <f t="shared" si="37"/>
        <v>11.350013698275351</v>
      </c>
      <c r="AN64" s="77">
        <f t="shared" si="38"/>
        <v>19.840365002182168</v>
      </c>
      <c r="AO64" s="80">
        <f t="shared" si="39"/>
        <v>383.33480728655667</v>
      </c>
      <c r="AP64" s="72">
        <f t="shared" si="40"/>
        <v>607.78968795390188</v>
      </c>
      <c r="AQ64" s="72">
        <f t="shared" si="41"/>
        <v>11.574896099776568</v>
      </c>
      <c r="AR64" s="73">
        <f t="shared" si="42"/>
        <v>19.463063259626097</v>
      </c>
      <c r="AS64" s="73">
        <f t="shared" si="43"/>
        <v>12.63979860948583</v>
      </c>
      <c r="AT64" s="79">
        <f t="shared" si="44"/>
        <v>323.40866784638428</v>
      </c>
      <c r="AU64" s="76">
        <f t="shared" si="45"/>
        <v>608.10823496638898</v>
      </c>
      <c r="AV64" s="76">
        <f t="shared" si="46"/>
        <v>11.810138241701107</v>
      </c>
      <c r="AW64" s="77">
        <f t="shared" si="47"/>
        <v>19.085382645948762</v>
      </c>
      <c r="AX64" s="80">
        <f t="shared" si="48"/>
        <v>375.61597361374595</v>
      </c>
      <c r="AY64" s="64">
        <f t="shared" si="49"/>
        <v>20.408404006193891</v>
      </c>
      <c r="AZ64" s="31">
        <f t="shared" si="50"/>
        <v>347.54660152701098</v>
      </c>
      <c r="BA64" s="31">
        <f t="shared" si="51"/>
        <v>389.92924435386442</v>
      </c>
      <c r="BB64" s="84">
        <f t="shared" si="52"/>
        <v>389.92924435386442</v>
      </c>
    </row>
    <row r="65" spans="1:54" x14ac:dyDescent="0.4">
      <c r="A65">
        <f t="shared" si="1"/>
        <v>270</v>
      </c>
      <c r="B65">
        <v>4.5</v>
      </c>
      <c r="C65" s="31">
        <f t="shared" si="53"/>
        <v>389.92924435386442</v>
      </c>
      <c r="D65" s="31">
        <f t="shared" si="2"/>
        <v>11.932007114301557</v>
      </c>
      <c r="E65" s="31">
        <f t="shared" si="3"/>
        <v>608.30030691555316</v>
      </c>
      <c r="F65" s="65">
        <f t="shared" si="4"/>
        <v>6.7494677394282672</v>
      </c>
      <c r="G65">
        <f t="shared" si="5"/>
        <v>1.0066191652329584E-5</v>
      </c>
      <c r="H65">
        <f t="shared" si="6"/>
        <v>1.7549869580361861E-5</v>
      </c>
      <c r="I65" s="32">
        <f t="shared" si="7"/>
        <v>3.7350065547084287E-5</v>
      </c>
      <c r="J65" s="68">
        <f t="shared" si="8"/>
        <v>0.27953966478043479</v>
      </c>
      <c r="K65" s="64">
        <f t="shared" si="9"/>
        <v>19.279285387141709</v>
      </c>
      <c r="L65" s="64">
        <f t="shared" si="10"/>
        <v>12.477321361137037</v>
      </c>
      <c r="M65" s="79">
        <f t="shared" si="11"/>
        <v>317.14693580525693</v>
      </c>
      <c r="N65" s="80">
        <f t="shared" si="12"/>
        <v>187.61359385711094</v>
      </c>
      <c r="O65" s="72">
        <f t="shared" si="13"/>
        <v>606.82884601466708</v>
      </c>
      <c r="P65" s="72">
        <f t="shared" si="14"/>
        <v>10.640903313183058</v>
      </c>
      <c r="Q65" s="73">
        <f t="shared" si="15"/>
        <v>21.566224420778095</v>
      </c>
      <c r="R65" s="73">
        <f t="shared" si="16"/>
        <v>15.104393526042635</v>
      </c>
      <c r="S65" s="79">
        <f t="shared" si="17"/>
        <v>384.85246231865688</v>
      </c>
      <c r="T65" s="76">
        <f t="shared" si="18"/>
        <v>598.96659937629227</v>
      </c>
      <c r="U65" s="76">
        <f t="shared" si="19"/>
        <v>8.6365927303966163</v>
      </c>
      <c r="V65" s="77">
        <f t="shared" si="20"/>
        <v>26.226876125972797</v>
      </c>
      <c r="W65" s="80">
        <f t="shared" si="21"/>
        <v>444.46497715120313</v>
      </c>
      <c r="X65" s="72">
        <f t="shared" si="22"/>
        <v>608.15050961056136</v>
      </c>
      <c r="Y65" s="72">
        <f t="shared" si="23"/>
        <v>11.838099058799823</v>
      </c>
      <c r="Z65" s="73">
        <f t="shared" si="24"/>
        <v>19.42743682889439</v>
      </c>
      <c r="AA65" s="73">
        <f t="shared" si="25"/>
        <v>12.6076967987564</v>
      </c>
      <c r="AB65" s="79">
        <f t="shared" si="26"/>
        <v>320.53973644411195</v>
      </c>
      <c r="AC65" s="76">
        <f t="shared" si="27"/>
        <v>611.0632799870184</v>
      </c>
      <c r="AD65" s="76">
        <f t="shared" si="28"/>
        <v>12.977196173861834</v>
      </c>
      <c r="AE65" s="77">
        <f t="shared" si="29"/>
        <v>17.807039302517005</v>
      </c>
      <c r="AF65" s="80">
        <f t="shared" si="30"/>
        <v>358.98519626833189</v>
      </c>
      <c r="AG65" s="72">
        <f t="shared" si="31"/>
        <v>606.89103022306119</v>
      </c>
      <c r="AH65" s="72">
        <f t="shared" si="32"/>
        <v>10.698452305445381</v>
      </c>
      <c r="AI65" s="73">
        <f t="shared" si="33"/>
        <v>21.452413723498868</v>
      </c>
      <c r="AJ65" s="73">
        <f t="shared" si="34"/>
        <v>14.939943009444406</v>
      </c>
      <c r="AK65" s="79">
        <f t="shared" si="35"/>
        <v>380.62334063184562</v>
      </c>
      <c r="AL65" s="76">
        <f t="shared" si="36"/>
        <v>607.55434555444845</v>
      </c>
      <c r="AM65" s="76">
        <f t="shared" si="37"/>
        <v>11.368582784120923</v>
      </c>
      <c r="AN65" s="77">
        <f t="shared" si="38"/>
        <v>20.209948327806973</v>
      </c>
      <c r="AO65" s="80">
        <f t="shared" si="39"/>
        <v>384.64876106396201</v>
      </c>
      <c r="AP65" s="72">
        <f t="shared" si="40"/>
        <v>608.03539506570178</v>
      </c>
      <c r="AQ65" s="72">
        <f t="shared" si="41"/>
        <v>11.760311432262679</v>
      </c>
      <c r="AR65" s="73">
        <f t="shared" si="42"/>
        <v>19.552236364105664</v>
      </c>
      <c r="AS65" s="73">
        <f t="shared" si="43"/>
        <v>12.721440436372639</v>
      </c>
      <c r="AT65" s="79">
        <f t="shared" si="44"/>
        <v>323.49280234781486</v>
      </c>
      <c r="AU65" s="76">
        <f t="shared" si="45"/>
        <v>608.14477086515842</v>
      </c>
      <c r="AV65" s="76">
        <f t="shared" si="46"/>
        <v>11.834343130794167</v>
      </c>
      <c r="AW65" s="77">
        <f t="shared" si="47"/>
        <v>19.433419234110893</v>
      </c>
      <c r="AX65" s="80">
        <f t="shared" si="48"/>
        <v>376.82048217143853</v>
      </c>
      <c r="AY65" s="64">
        <f t="shared" si="49"/>
        <v>20.709449290960585</v>
      </c>
      <c r="AZ65" s="31">
        <f t="shared" si="50"/>
        <v>352.37708543560734</v>
      </c>
      <c r="BA65" s="31">
        <f t="shared" si="51"/>
        <v>391.22985416373388</v>
      </c>
      <c r="BB65" s="84">
        <f t="shared" si="52"/>
        <v>391.22985416373388</v>
      </c>
    </row>
    <row r="66" spans="1:54" x14ac:dyDescent="0.4">
      <c r="A66">
        <f t="shared" si="1"/>
        <v>276</v>
      </c>
      <c r="B66">
        <v>4.5999999999999996</v>
      </c>
      <c r="C66" s="31">
        <f t="shared" si="53"/>
        <v>391.22985416373388</v>
      </c>
      <c r="D66" s="31">
        <f t="shared" si="2"/>
        <v>11.956158114324404</v>
      </c>
      <c r="E66" s="31">
        <f t="shared" si="3"/>
        <v>608.34087191346794</v>
      </c>
      <c r="F66" s="65">
        <f t="shared" si="4"/>
        <v>6.8859784304381657</v>
      </c>
      <c r="G66">
        <f t="shared" si="5"/>
        <v>9.9659138522545559E-6</v>
      </c>
      <c r="H66">
        <f t="shared" si="6"/>
        <v>1.7375040571149121E-5</v>
      </c>
      <c r="I66" s="32">
        <f t="shared" si="7"/>
        <v>3.7262651042477914E-5</v>
      </c>
      <c r="J66" s="68">
        <f t="shared" si="8"/>
        <v>0.27730965286494008</v>
      </c>
      <c r="K66" s="64">
        <f t="shared" si="9"/>
        <v>19.623182612275642</v>
      </c>
      <c r="L66" s="64">
        <f t="shared" si="10"/>
        <v>12.787724175645486</v>
      </c>
      <c r="M66" s="79">
        <f t="shared" si="11"/>
        <v>323.1786220327748</v>
      </c>
      <c r="N66" s="80">
        <f t="shared" si="12"/>
        <v>188.19746319000046</v>
      </c>
      <c r="O66" s="72">
        <f t="shared" si="13"/>
        <v>606.93801295841149</v>
      </c>
      <c r="P66" s="72">
        <f t="shared" si="14"/>
        <v>10.743391591838684</v>
      </c>
      <c r="Q66" s="73">
        <f t="shared" si="15"/>
        <v>21.787983207659519</v>
      </c>
      <c r="R66" s="73">
        <f t="shared" si="16"/>
        <v>15.435950810724954</v>
      </c>
      <c r="S66" s="79">
        <f t="shared" si="17"/>
        <v>391.0077883140255</v>
      </c>
      <c r="T66" s="76">
        <f t="shared" si="18"/>
        <v>599.04307432384542</v>
      </c>
      <c r="U66" s="76">
        <f t="shared" si="19"/>
        <v>8.6447838822187038</v>
      </c>
      <c r="V66" s="77">
        <f t="shared" si="20"/>
        <v>26.725018241105076</v>
      </c>
      <c r="W66" s="80">
        <f t="shared" si="21"/>
        <v>446.07407904415322</v>
      </c>
      <c r="X66" s="72">
        <f t="shared" si="22"/>
        <v>608.33388013189824</v>
      </c>
      <c r="Y66" s="72">
        <f t="shared" si="23"/>
        <v>11.952031895092659</v>
      </c>
      <c r="Z66" s="73">
        <f t="shared" si="24"/>
        <v>19.629731544264025</v>
      </c>
      <c r="AA66" s="73">
        <f t="shared" si="25"/>
        <v>12.793902556175361</v>
      </c>
      <c r="AB66" s="79">
        <f t="shared" si="26"/>
        <v>323.33848176449334</v>
      </c>
      <c r="AC66" s="76">
        <f t="shared" si="27"/>
        <v>611.18632438310408</v>
      </c>
      <c r="AD66" s="76">
        <f t="shared" si="28"/>
        <v>13.009046796958588</v>
      </c>
      <c r="AE66" s="77">
        <f t="shared" si="29"/>
        <v>18.119334868095741</v>
      </c>
      <c r="AF66" s="80">
        <f t="shared" si="30"/>
        <v>360.00085440579159</v>
      </c>
      <c r="AG66" s="72">
        <f t="shared" si="31"/>
        <v>606.94082495025839</v>
      </c>
      <c r="AH66" s="72">
        <f t="shared" si="32"/>
        <v>10.746118957372722</v>
      </c>
      <c r="AI66" s="73">
        <f t="shared" si="33"/>
        <v>21.7825543362517</v>
      </c>
      <c r="AJ66" s="73">
        <f t="shared" si="34"/>
        <v>15.427656308512354</v>
      </c>
      <c r="AK66" s="79">
        <f t="shared" si="35"/>
        <v>390.7958698416424</v>
      </c>
      <c r="AL66" s="76">
        <f t="shared" si="36"/>
        <v>607.57377644568794</v>
      </c>
      <c r="AM66" s="76">
        <f t="shared" si="37"/>
        <v>11.386735280201354</v>
      </c>
      <c r="AN66" s="77">
        <f t="shared" si="38"/>
        <v>20.578508566452566</v>
      </c>
      <c r="AO66" s="80">
        <f t="shared" si="39"/>
        <v>385.93481773996137</v>
      </c>
      <c r="AP66" s="72">
        <f t="shared" si="40"/>
        <v>608.32723321541425</v>
      </c>
      <c r="AQ66" s="72">
        <f t="shared" si="41"/>
        <v>11.948095254960132</v>
      </c>
      <c r="AR66" s="73">
        <f t="shared" si="42"/>
        <v>19.635984564640395</v>
      </c>
      <c r="AS66" s="73">
        <f t="shared" si="43"/>
        <v>12.799811241934286</v>
      </c>
      <c r="AT66" s="79">
        <f t="shared" si="44"/>
        <v>323.49134574524794</v>
      </c>
      <c r="AU66" s="76">
        <f t="shared" si="45"/>
        <v>608.18134425910125</v>
      </c>
      <c r="AV66" s="76">
        <f t="shared" si="46"/>
        <v>11.858071565898966</v>
      </c>
      <c r="AW66" s="77">
        <f t="shared" si="47"/>
        <v>19.780311489419109</v>
      </c>
      <c r="AX66" s="80">
        <f t="shared" si="48"/>
        <v>377.99800080673418</v>
      </c>
      <c r="AY66" s="64">
        <f t="shared" si="49"/>
        <v>21.004928352236014</v>
      </c>
      <c r="AZ66" s="31">
        <f t="shared" si="50"/>
        <v>357.15837141635228</v>
      </c>
      <c r="BA66" s="31">
        <f t="shared" si="51"/>
        <v>392.50193799916008</v>
      </c>
      <c r="BB66" s="84">
        <f t="shared" si="52"/>
        <v>392.50193799916008</v>
      </c>
    </row>
    <row r="67" spans="1:54" x14ac:dyDescent="0.4">
      <c r="A67">
        <f t="shared" si="1"/>
        <v>282</v>
      </c>
      <c r="B67">
        <v>4.7</v>
      </c>
      <c r="C67" s="31">
        <f t="shared" si="53"/>
        <v>392.50193799916008</v>
      </c>
      <c r="D67" s="31">
        <f t="shared" si="2"/>
        <v>11.979816070082434</v>
      </c>
      <c r="E67" s="31">
        <f t="shared" si="3"/>
        <v>608.38145361188197</v>
      </c>
      <c r="F67" s="65">
        <f t="shared" si="4"/>
        <v>7.0222478537805868</v>
      </c>
      <c r="G67">
        <f t="shared" si="5"/>
        <v>9.8687439402413017E-6</v>
      </c>
      <c r="H67">
        <f t="shared" si="6"/>
        <v>1.7205629999418829E-5</v>
      </c>
      <c r="I67" s="32">
        <f t="shared" si="7"/>
        <v>3.7177945756612768E-5</v>
      </c>
      <c r="J67" s="68">
        <f t="shared" si="8"/>
        <v>0.27514447013514914</v>
      </c>
      <c r="K67" s="64">
        <f t="shared" si="9"/>
        <v>19.966023660950594</v>
      </c>
      <c r="L67" s="64">
        <f t="shared" si="10"/>
        <v>13.125011634161581</v>
      </c>
      <c r="M67" s="79">
        <f t="shared" si="11"/>
        <v>329.84070723020562</v>
      </c>
      <c r="N67" s="80">
        <f t="shared" si="12"/>
        <v>188.7687171224469</v>
      </c>
      <c r="O67" s="72">
        <f t="shared" si="13"/>
        <v>607.05258385348554</v>
      </c>
      <c r="P67" s="72">
        <f t="shared" si="14"/>
        <v>10.85753853703719</v>
      </c>
      <c r="Q67" s="73">
        <f t="shared" si="15"/>
        <v>21.981670720718864</v>
      </c>
      <c r="R67" s="73">
        <f t="shared" si="16"/>
        <v>15.737794712875775</v>
      </c>
      <c r="S67" s="79">
        <f t="shared" si="17"/>
        <v>396.36754443600239</v>
      </c>
      <c r="T67" s="76">
        <f t="shared" si="18"/>
        <v>599.117392396931</v>
      </c>
      <c r="U67" s="76">
        <f t="shared" si="19"/>
        <v>8.6528054420598384</v>
      </c>
      <c r="V67" s="77">
        <f t="shared" si="20"/>
        <v>27.222045409772591</v>
      </c>
      <c r="W67" s="80">
        <f t="shared" si="21"/>
        <v>447.65005810061427</v>
      </c>
      <c r="X67" s="72">
        <f t="shared" si="22"/>
        <v>608.51049238033397</v>
      </c>
      <c r="Y67" s="72">
        <f t="shared" si="23"/>
        <v>12.051930265522479</v>
      </c>
      <c r="Z67" s="73">
        <f t="shared" si="24"/>
        <v>19.850764010785834</v>
      </c>
      <c r="AA67" s="73">
        <f t="shared" si="25"/>
        <v>13.008438576753584</v>
      </c>
      <c r="AB67" s="79">
        <f t="shared" si="26"/>
        <v>326.8418211766371</v>
      </c>
      <c r="AC67" s="76">
        <f t="shared" si="27"/>
        <v>611.30963842184178</v>
      </c>
      <c r="AD67" s="76">
        <f t="shared" si="28"/>
        <v>13.040298005143846</v>
      </c>
      <c r="AE67" s="77">
        <f t="shared" si="29"/>
        <v>18.430600797222223</v>
      </c>
      <c r="AF67" s="80">
        <f t="shared" si="30"/>
        <v>360.99293171592723</v>
      </c>
      <c r="AG67" s="72">
        <f t="shared" si="31"/>
        <v>607.00160867575642</v>
      </c>
      <c r="AH67" s="72">
        <f t="shared" si="32"/>
        <v>10.806033135939259</v>
      </c>
      <c r="AI67" s="73">
        <f t="shared" si="33"/>
        <v>22.084588555296225</v>
      </c>
      <c r="AJ67" s="73">
        <f t="shared" si="34"/>
        <v>15.902915657306998</v>
      </c>
      <c r="AK67" s="79">
        <f t="shared" si="35"/>
        <v>400.55986842393924</v>
      </c>
      <c r="AL67" s="76">
        <f t="shared" si="36"/>
        <v>607.59298877834772</v>
      </c>
      <c r="AM67" s="76">
        <f t="shared" si="37"/>
        <v>11.404488633037639</v>
      </c>
      <c r="AN67" s="77">
        <f t="shared" si="38"/>
        <v>20.946077330013274</v>
      </c>
      <c r="AO67" s="80">
        <f t="shared" si="39"/>
        <v>387.19415531958032</v>
      </c>
      <c r="AP67" s="72">
        <f t="shared" si="40"/>
        <v>608.66070438984661</v>
      </c>
      <c r="AQ67" s="72">
        <f t="shared" si="41"/>
        <v>12.130517839671283</v>
      </c>
      <c r="AR67" s="73">
        <f t="shared" si="42"/>
        <v>19.727029266810902</v>
      </c>
      <c r="AS67" s="73">
        <f t="shared" si="43"/>
        <v>12.88689558797666</v>
      </c>
      <c r="AT67" s="79">
        <f t="shared" si="44"/>
        <v>323.70810073714568</v>
      </c>
      <c r="AU67" s="76">
        <f t="shared" si="45"/>
        <v>608.21795854101708</v>
      </c>
      <c r="AV67" s="76">
        <f t="shared" si="46"/>
        <v>11.881342921071084</v>
      </c>
      <c r="AW67" s="77">
        <f t="shared" si="47"/>
        <v>20.126092942743771</v>
      </c>
      <c r="AX67" s="80">
        <f t="shared" si="48"/>
        <v>379.14967956225769</v>
      </c>
      <c r="AY67" s="64">
        <f t="shared" si="49"/>
        <v>21.296108629170462</v>
      </c>
      <c r="AZ67" s="31">
        <f t="shared" si="50"/>
        <v>361.86933369343109</v>
      </c>
      <c r="BA67" s="31">
        <f t="shared" si="51"/>
        <v>393.74670617459492</v>
      </c>
      <c r="BB67" s="84">
        <f t="shared" si="52"/>
        <v>393.74670617459492</v>
      </c>
    </row>
    <row r="68" spans="1:54" x14ac:dyDescent="0.4">
      <c r="A68">
        <f t="shared" si="1"/>
        <v>288</v>
      </c>
      <c r="B68">
        <v>4.8</v>
      </c>
      <c r="C68" s="31">
        <f t="shared" si="53"/>
        <v>393.74670617459492</v>
      </c>
      <c r="D68" s="31">
        <f t="shared" si="2"/>
        <v>12.003001103215961</v>
      </c>
      <c r="E68" s="31">
        <f t="shared" si="3"/>
        <v>608.42205203249739</v>
      </c>
      <c r="F68" s="65">
        <f t="shared" si="4"/>
        <v>7.1582822411040308</v>
      </c>
      <c r="G68">
        <f t="shared" si="5"/>
        <v>9.7745224558718544E-6</v>
      </c>
      <c r="H68">
        <f t="shared" si="6"/>
        <v>1.7041359854416253E-5</v>
      </c>
      <c r="I68" s="32">
        <f t="shared" si="7"/>
        <v>3.7095810684111485E-5</v>
      </c>
      <c r="J68" s="68">
        <f t="shared" si="8"/>
        <v>0.27304091029668681</v>
      </c>
      <c r="K68" s="64">
        <f t="shared" si="9"/>
        <v>20.307839505541761</v>
      </c>
      <c r="L68" s="64">
        <f t="shared" si="10"/>
        <v>13.490229620613853</v>
      </c>
      <c r="M68" s="79">
        <f t="shared" si="11"/>
        <v>337.14938744353981</v>
      </c>
      <c r="N68" s="80">
        <f t="shared" si="12"/>
        <v>189.32788000222487</v>
      </c>
      <c r="O68" s="72">
        <f t="shared" si="13"/>
        <v>607.17451579296335</v>
      </c>
      <c r="P68" s="72">
        <f t="shared" si="14"/>
        <v>10.983907730575368</v>
      </c>
      <c r="Q68" s="73">
        <f t="shared" si="15"/>
        <v>22.14650920051421</v>
      </c>
      <c r="R68" s="73">
        <f t="shared" si="16"/>
        <v>16.003862767007249</v>
      </c>
      <c r="S68" s="79">
        <f t="shared" si="17"/>
        <v>400.792201900262</v>
      </c>
      <c r="T68" s="76">
        <f t="shared" si="18"/>
        <v>599.18965604670348</v>
      </c>
      <c r="U68" s="76">
        <f t="shared" si="19"/>
        <v>8.6606642984585811</v>
      </c>
      <c r="V68" s="77">
        <f t="shared" si="20"/>
        <v>27.717989406916281</v>
      </c>
      <c r="W68" s="80">
        <f t="shared" si="21"/>
        <v>449.19426995353189</v>
      </c>
      <c r="X68" s="72">
        <f t="shared" si="22"/>
        <v>608.66935596209555</v>
      </c>
      <c r="Y68" s="72">
        <f t="shared" si="23"/>
        <v>12.13488458062605</v>
      </c>
      <c r="Z68" s="73">
        <f t="shared" si="24"/>
        <v>20.095296079504276</v>
      </c>
      <c r="AA68" s="73">
        <f t="shared" si="25"/>
        <v>13.259668609723548</v>
      </c>
      <c r="AB68" s="79">
        <f t="shared" si="26"/>
        <v>331.2525363815638</v>
      </c>
      <c r="AC68" s="76">
        <f t="shared" si="27"/>
        <v>611.43319580720492</v>
      </c>
      <c r="AD68" s="76">
        <f t="shared" si="28"/>
        <v>13.070973243125453</v>
      </c>
      <c r="AE68" s="77">
        <f t="shared" si="29"/>
        <v>18.740868356333348</v>
      </c>
      <c r="AF68" s="80">
        <f t="shared" si="30"/>
        <v>361.9624292048573</v>
      </c>
      <c r="AG68" s="72">
        <f t="shared" si="31"/>
        <v>607.07632916176169</v>
      </c>
      <c r="AH68" s="72">
        <f t="shared" si="32"/>
        <v>10.881856227290212</v>
      </c>
      <c r="AI68" s="73">
        <f t="shared" si="33"/>
        <v>22.350587211937277</v>
      </c>
      <c r="AJ68" s="73">
        <f t="shared" si="34"/>
        <v>16.345189183028026</v>
      </c>
      <c r="AK68" s="79">
        <f t="shared" si="35"/>
        <v>409.40640398946329</v>
      </c>
      <c r="AL68" s="76">
        <f t="shared" si="36"/>
        <v>607.61199557256964</v>
      </c>
      <c r="AM68" s="76">
        <f t="shared" si="37"/>
        <v>11.42185921653757</v>
      </c>
      <c r="AN68" s="77">
        <f t="shared" si="38"/>
        <v>21.312684616600464</v>
      </c>
      <c r="AO68" s="80">
        <f t="shared" si="39"/>
        <v>388.42787850316188</v>
      </c>
      <c r="AP68" s="72">
        <f t="shared" si="40"/>
        <v>609.01606957067042</v>
      </c>
      <c r="AQ68" s="72">
        <f t="shared" si="41"/>
        <v>12.297643247805468</v>
      </c>
      <c r="AR68" s="73">
        <f t="shared" si="42"/>
        <v>19.840631179766394</v>
      </c>
      <c r="AS68" s="73">
        <f t="shared" si="43"/>
        <v>12.998345792284326</v>
      </c>
      <c r="AT68" s="79">
        <f t="shared" si="44"/>
        <v>324.5393138246431</v>
      </c>
      <c r="AU68" s="76">
        <f t="shared" si="45"/>
        <v>608.25461630156497</v>
      </c>
      <c r="AV68" s="76">
        <f t="shared" si="46"/>
        <v>11.904175395043882</v>
      </c>
      <c r="AW68" s="77">
        <f t="shared" si="47"/>
        <v>20.470795441849816</v>
      </c>
      <c r="AX68" s="80">
        <f t="shared" si="48"/>
        <v>380.27659664376398</v>
      </c>
      <c r="AY68" s="64">
        <f t="shared" si="49"/>
        <v>21.584420186677757</v>
      </c>
      <c r="AZ68" s="31">
        <f t="shared" si="50"/>
        <v>366.49761402398303</v>
      </c>
      <c r="BA68" s="31">
        <f t="shared" si="51"/>
        <v>394.96529357632875</v>
      </c>
      <c r="BB68" s="84">
        <f t="shared" si="52"/>
        <v>394.96529357632875</v>
      </c>
    </row>
    <row r="69" spans="1:54" x14ac:dyDescent="0.4">
      <c r="A69">
        <f t="shared" si="1"/>
        <v>294</v>
      </c>
      <c r="B69">
        <v>4.9000000000000004</v>
      </c>
      <c r="C69" s="31">
        <f t="shared" si="53"/>
        <v>394.96529357632875</v>
      </c>
      <c r="D69" s="31">
        <f t="shared" si="2"/>
        <v>12.025732113973707</v>
      </c>
      <c r="E69" s="31">
        <f t="shared" si="3"/>
        <v>608.46266671408694</v>
      </c>
      <c r="F69" s="65">
        <f t="shared" si="4"/>
        <v>7.2940875438397805</v>
      </c>
      <c r="G69">
        <f t="shared" si="5"/>
        <v>9.683101227104202E-6</v>
      </c>
      <c r="H69">
        <f t="shared" si="6"/>
        <v>1.6881971806069546E-5</v>
      </c>
      <c r="I69" s="32">
        <f t="shared" si="7"/>
        <v>3.7016116659938124E-5</v>
      </c>
      <c r="J69" s="68">
        <f t="shared" si="8"/>
        <v>0.27099598829257915</v>
      </c>
      <c r="K69" s="64">
        <f t="shared" si="9"/>
        <v>20.648659588482094</v>
      </c>
      <c r="L69" s="64">
        <f t="shared" si="10"/>
        <v>13.884410653418115</v>
      </c>
      <c r="M69" s="79">
        <f t="shared" si="11"/>
        <v>345.12040949809654</v>
      </c>
      <c r="N69" s="80">
        <f t="shared" si="12"/>
        <v>189.87544421836091</v>
      </c>
      <c r="O69" s="72">
        <f t="shared" si="13"/>
        <v>607.3075840405495</v>
      </c>
      <c r="P69" s="72">
        <f t="shared" si="14"/>
        <v>11.123093108255208</v>
      </c>
      <c r="Q69" s="73">
        <f t="shared" si="15"/>
        <v>22.28191870460498</v>
      </c>
      <c r="R69" s="73">
        <f t="shared" si="16"/>
        <v>16.228852059773608</v>
      </c>
      <c r="S69" s="79">
        <f t="shared" si="17"/>
        <v>404.16269620473213</v>
      </c>
      <c r="T69" s="76">
        <f t="shared" si="18"/>
        <v>599.25996092186062</v>
      </c>
      <c r="U69" s="76">
        <f t="shared" si="19"/>
        <v>8.6683669265760468</v>
      </c>
      <c r="V69" s="77">
        <f t="shared" si="20"/>
        <v>28.212880446954788</v>
      </c>
      <c r="W69" s="80">
        <f t="shared" si="21"/>
        <v>450.70798817456517</v>
      </c>
      <c r="X69" s="72">
        <f t="shared" si="22"/>
        <v>608.79889019374946</v>
      </c>
      <c r="Y69" s="72">
        <f t="shared" si="23"/>
        <v>12.198369508769431</v>
      </c>
      <c r="Z69" s="73">
        <f t="shared" si="24"/>
        <v>20.367678012238677</v>
      </c>
      <c r="AA69" s="73">
        <f t="shared" si="25"/>
        <v>13.557231252142387</v>
      </c>
      <c r="AB69" s="79">
        <f t="shared" si="26"/>
        <v>336.80170504534533</v>
      </c>
      <c r="AC69" s="76">
        <f t="shared" si="27"/>
        <v>611.55697171076088</v>
      </c>
      <c r="AD69" s="76">
        <f t="shared" si="28"/>
        <v>13.101094578643107</v>
      </c>
      <c r="AE69" s="77">
        <f t="shared" si="29"/>
        <v>19.050167251793031</v>
      </c>
      <c r="AF69" s="80">
        <f t="shared" si="30"/>
        <v>362.91028612222544</v>
      </c>
      <c r="AG69" s="72">
        <f t="shared" si="31"/>
        <v>607.16874806082114</v>
      </c>
      <c r="AH69" s="72">
        <f t="shared" si="32"/>
        <v>10.977869094985552</v>
      </c>
      <c r="AI69" s="73">
        <f t="shared" si="33"/>
        <v>22.571520474662353</v>
      </c>
      <c r="AJ69" s="73">
        <f t="shared" si="34"/>
        <v>16.729866663011961</v>
      </c>
      <c r="AK69" s="79">
        <f t="shared" si="35"/>
        <v>416.73521368560966</v>
      </c>
      <c r="AL69" s="76">
        <f t="shared" si="36"/>
        <v>607.6308086064123</v>
      </c>
      <c r="AM69" s="76">
        <f t="shared" si="37"/>
        <v>11.438862418381389</v>
      </c>
      <c r="AN69" s="77">
        <f t="shared" si="38"/>
        <v>21.678358924658692</v>
      </c>
      <c r="AO69" s="80">
        <f t="shared" si="39"/>
        <v>389.63702465586357</v>
      </c>
      <c r="AP69" s="72">
        <f t="shared" si="40"/>
        <v>609.3540523075153</v>
      </c>
      <c r="AQ69" s="72">
        <f t="shared" si="41"/>
        <v>12.437424067639304</v>
      </c>
      <c r="AR69" s="73">
        <f t="shared" si="42"/>
        <v>19.994415582069763</v>
      </c>
      <c r="AS69" s="73">
        <f t="shared" si="43"/>
        <v>13.154229584209219</v>
      </c>
      <c r="AT69" s="79">
        <f t="shared" si="44"/>
        <v>326.49222477066877</v>
      </c>
      <c r="AU69" s="76">
        <f t="shared" si="45"/>
        <v>608.29131944544702</v>
      </c>
      <c r="AV69" s="76">
        <f t="shared" si="46"/>
        <v>11.92658610512653</v>
      </c>
      <c r="AW69" s="77">
        <f t="shared" si="47"/>
        <v>20.814449269469787</v>
      </c>
      <c r="AX69" s="80">
        <f t="shared" si="48"/>
        <v>381.37976428322639</v>
      </c>
      <c r="AY69" s="64">
        <f t="shared" si="49"/>
        <v>21.871423583306509</v>
      </c>
      <c r="AZ69" s="31">
        <f t="shared" si="50"/>
        <v>371.04795992658899</v>
      </c>
      <c r="BA69" s="31">
        <f t="shared" si="51"/>
        <v>396.15876580897014</v>
      </c>
      <c r="BB69" s="84">
        <f t="shared" si="52"/>
        <v>396.15876580897014</v>
      </c>
    </row>
    <row r="70" spans="1:54" x14ac:dyDescent="0.4">
      <c r="A70">
        <f t="shared" si="1"/>
        <v>300</v>
      </c>
      <c r="B70">
        <v>5</v>
      </c>
      <c r="C70" s="31">
        <f t="shared" si="53"/>
        <v>396.15876580897014</v>
      </c>
      <c r="D70" s="31">
        <f t="shared" si="2"/>
        <v>12.048026878789695</v>
      </c>
      <c r="E70" s="31">
        <f t="shared" si="3"/>
        <v>608.50329679866752</v>
      </c>
      <c r="F70" s="65">
        <f t="shared" si="4"/>
        <v>7.4296694510765615</v>
      </c>
      <c r="G70">
        <f t="shared" si="5"/>
        <v>9.5943423601406101E-6</v>
      </c>
      <c r="H70">
        <f t="shared" si="6"/>
        <v>1.6727225443878912E-5</v>
      </c>
      <c r="I70" s="32">
        <f t="shared" si="7"/>
        <v>3.6938743478842813E-5</v>
      </c>
      <c r="J70" s="68">
        <f t="shared" si="8"/>
        <v>0.26900692088990491</v>
      </c>
      <c r="K70" s="64">
        <f t="shared" si="9"/>
        <v>20.988511927461683</v>
      </c>
      <c r="L70" s="64">
        <f t="shared" si="10"/>
        <v>14.308574539293197</v>
      </c>
      <c r="M70" s="79">
        <f t="shared" si="11"/>
        <v>353.76909679561726</v>
      </c>
      <c r="N70" s="80">
        <f t="shared" si="12"/>
        <v>190.41187274682406</v>
      </c>
      <c r="O70" s="72">
        <f t="shared" si="13"/>
        <v>607.45794857106512</v>
      </c>
      <c r="P70" s="72">
        <f t="shared" si="14"/>
        <v>11.275721357625935</v>
      </c>
      <c r="Q70" s="73">
        <f t="shared" si="15"/>
        <v>22.387547725657832</v>
      </c>
      <c r="R70" s="73">
        <f t="shared" si="16"/>
        <v>16.408436438357121</v>
      </c>
      <c r="S70" s="79">
        <f t="shared" si="17"/>
        <v>406.38478341371751</v>
      </c>
      <c r="T70" s="76">
        <f t="shared" si="18"/>
        <v>599.32839644495493</v>
      </c>
      <c r="U70" s="76">
        <f t="shared" si="19"/>
        <v>8.6759194207428827</v>
      </c>
      <c r="V70" s="77">
        <f t="shared" si="20"/>
        <v>28.706747291017514</v>
      </c>
      <c r="W70" s="80">
        <f t="shared" si="21"/>
        <v>452.19241078947846</v>
      </c>
      <c r="X70" s="72">
        <f t="shared" si="22"/>
        <v>608.88853158395398</v>
      </c>
      <c r="Y70" s="72">
        <f t="shared" si="23"/>
        <v>12.240362805653104</v>
      </c>
      <c r="Z70" s="73">
        <f t="shared" si="24"/>
        <v>20.671792851700925</v>
      </c>
      <c r="AA70" s="73">
        <f t="shared" si="25"/>
        <v>13.912283747752461</v>
      </c>
      <c r="AB70" s="79">
        <f t="shared" si="26"/>
        <v>343.75346982004487</v>
      </c>
      <c r="AC70" s="76">
        <f t="shared" si="27"/>
        <v>611.68094268888717</v>
      </c>
      <c r="AD70" s="76">
        <f t="shared" si="28"/>
        <v>13.130682809359405</v>
      </c>
      <c r="AE70" s="77">
        <f t="shared" si="29"/>
        <v>19.358525737803461</v>
      </c>
      <c r="AF70" s="80">
        <f t="shared" si="30"/>
        <v>363.83738492522616</v>
      </c>
      <c r="AG70" s="72">
        <f t="shared" si="31"/>
        <v>607.2845431797025</v>
      </c>
      <c r="AH70" s="72">
        <f t="shared" si="32"/>
        <v>11.099123291382032</v>
      </c>
      <c r="AI70" s="73">
        <f t="shared" si="33"/>
        <v>22.737263377976738</v>
      </c>
      <c r="AJ70" s="73">
        <f t="shared" si="34"/>
        <v>17.028996337256544</v>
      </c>
      <c r="AK70" s="79">
        <f t="shared" si="35"/>
        <v>421.87450701976934</v>
      </c>
      <c r="AL70" s="76">
        <f t="shared" si="36"/>
        <v>607.64943855396007</v>
      </c>
      <c r="AM70" s="76">
        <f t="shared" si="37"/>
        <v>11.455512717861065</v>
      </c>
      <c r="AN70" s="77">
        <f t="shared" si="38"/>
        <v>22.043127356850786</v>
      </c>
      <c r="AO70" s="80">
        <f t="shared" si="39"/>
        <v>390.82256918084573</v>
      </c>
      <c r="AP70" s="72">
        <f t="shared" si="40"/>
        <v>609.61695520976104</v>
      </c>
      <c r="AQ70" s="72">
        <f t="shared" si="41"/>
        <v>12.536162375273678</v>
      </c>
      <c r="AR70" s="73">
        <f t="shared" si="42"/>
        <v>20.208173850651274</v>
      </c>
      <c r="AS70" s="73">
        <f t="shared" si="43"/>
        <v>13.380681679783798</v>
      </c>
      <c r="AT70" s="79">
        <f t="shared" si="44"/>
        <v>330.22325942452727</v>
      </c>
      <c r="AU70" s="76">
        <f t="shared" si="45"/>
        <v>608.32806929109904</v>
      </c>
      <c r="AV70" s="76">
        <f t="shared" si="46"/>
        <v>11.948591171864415</v>
      </c>
      <c r="AW70" s="77">
        <f t="shared" si="47"/>
        <v>21.157083250840287</v>
      </c>
      <c r="AX70" s="80">
        <f t="shared" si="48"/>
        <v>382.4601340153402</v>
      </c>
      <c r="AY70" s="64">
        <f t="shared" si="49"/>
        <v>22.158782680312353</v>
      </c>
      <c r="AZ70" s="31">
        <f t="shared" si="50"/>
        <v>375.55900491951473</v>
      </c>
      <c r="BA70" s="31">
        <f t="shared" si="51"/>
        <v>397.32812472772264</v>
      </c>
      <c r="BB70" s="84">
        <f t="shared" si="52"/>
        <v>397.32812472772264</v>
      </c>
    </row>
    <row r="71" spans="1:54" x14ac:dyDescent="0.4">
      <c r="C71" s="31"/>
      <c r="D71" s="31"/>
      <c r="E71" s="31"/>
      <c r="F71" s="65"/>
      <c r="I71" s="32"/>
      <c r="J71" s="68"/>
      <c r="K71" s="64"/>
      <c r="L71" s="64"/>
      <c r="M71" s="79"/>
      <c r="N71" s="80"/>
      <c r="O71" s="72"/>
      <c r="P71" s="72"/>
      <c r="Q71" s="73"/>
      <c r="R71" s="73"/>
      <c r="S71" s="79"/>
      <c r="T71" s="76"/>
      <c r="U71" s="76"/>
      <c r="V71" s="77"/>
      <c r="W71" s="80"/>
      <c r="X71" s="72"/>
      <c r="Y71" s="72"/>
      <c r="Z71" s="73"/>
      <c r="AA71" s="73"/>
      <c r="AB71" s="79"/>
      <c r="AC71" s="76"/>
      <c r="AD71" s="76"/>
      <c r="AE71" s="77"/>
      <c r="AF71" s="80"/>
      <c r="AG71" s="72"/>
      <c r="AH71" s="72"/>
      <c r="AI71" s="73"/>
      <c r="AJ71" s="73"/>
      <c r="AK71" s="79"/>
      <c r="AL71" s="76"/>
      <c r="AM71" s="76"/>
      <c r="AN71" s="77"/>
      <c r="AO71" s="80"/>
      <c r="AP71" s="72"/>
      <c r="AQ71" s="72"/>
      <c r="AR71" s="73"/>
      <c r="AS71" s="73"/>
      <c r="AT71" s="79"/>
      <c r="AU71" s="76"/>
      <c r="AV71" s="76"/>
      <c r="AW71" s="77"/>
      <c r="AX71" s="80"/>
      <c r="AY71" s="64"/>
      <c r="AZ71" s="31"/>
      <c r="BA71" s="31"/>
      <c r="BB71" s="84"/>
    </row>
    <row r="72" spans="1:54" x14ac:dyDescent="0.4">
      <c r="C72" s="31"/>
      <c r="D72" s="31"/>
      <c r="E72" s="31"/>
      <c r="F72" s="65"/>
      <c r="I72" s="32"/>
      <c r="J72" s="68"/>
      <c r="K72" s="64"/>
      <c r="L72" s="64"/>
      <c r="M72" s="79"/>
      <c r="N72" s="80"/>
      <c r="O72" s="72"/>
      <c r="P72" s="72"/>
      <c r="Q72" s="73"/>
      <c r="R72" s="73"/>
      <c r="S72" s="79"/>
      <c r="T72" s="76"/>
      <c r="U72" s="76"/>
      <c r="V72" s="77"/>
      <c r="W72" s="80"/>
      <c r="X72" s="72"/>
      <c r="Y72" s="72"/>
      <c r="Z72" s="73"/>
      <c r="AA72" s="73"/>
      <c r="AB72" s="79"/>
      <c r="AC72" s="76"/>
      <c r="AD72" s="76"/>
      <c r="AE72" s="77"/>
      <c r="AF72" s="80"/>
      <c r="AG72" s="72"/>
      <c r="AH72" s="72"/>
      <c r="AI72" s="73"/>
      <c r="AJ72" s="73"/>
      <c r="AK72" s="79"/>
      <c r="AL72" s="76"/>
      <c r="AM72" s="76"/>
      <c r="AN72" s="77"/>
      <c r="AO72" s="80"/>
      <c r="AP72" s="72"/>
      <c r="AQ72" s="72"/>
      <c r="AR72" s="73"/>
      <c r="AS72" s="73"/>
      <c r="AT72" s="79"/>
      <c r="AU72" s="76"/>
      <c r="AV72" s="76"/>
      <c r="AW72" s="77"/>
      <c r="AX72" s="80"/>
      <c r="AY72" s="64"/>
      <c r="AZ72" s="31"/>
      <c r="BA72" s="31"/>
      <c r="BB72" s="84"/>
    </row>
    <row r="73" spans="1:54" x14ac:dyDescent="0.4">
      <c r="C73" s="31"/>
      <c r="D73" s="31"/>
      <c r="E73" s="31"/>
      <c r="F73" s="65"/>
      <c r="I73" s="32"/>
      <c r="J73" s="68"/>
      <c r="K73" s="64"/>
      <c r="L73" s="64"/>
      <c r="M73" s="79"/>
      <c r="N73" s="80"/>
      <c r="O73" s="72"/>
      <c r="P73" s="72"/>
      <c r="Q73" s="73"/>
      <c r="R73" s="73"/>
      <c r="S73" s="79"/>
      <c r="T73" s="76"/>
      <c r="U73" s="76"/>
      <c r="V73" s="77"/>
      <c r="W73" s="80"/>
      <c r="X73" s="72"/>
      <c r="Y73" s="72"/>
      <c r="Z73" s="73"/>
      <c r="AA73" s="73"/>
      <c r="AB73" s="79"/>
      <c r="AC73" s="76"/>
      <c r="AD73" s="76"/>
      <c r="AE73" s="77"/>
      <c r="AF73" s="80"/>
      <c r="AG73" s="72"/>
      <c r="AH73" s="72"/>
      <c r="AI73" s="73"/>
      <c r="AJ73" s="73"/>
      <c r="AK73" s="79"/>
      <c r="AL73" s="76"/>
      <c r="AM73" s="76"/>
      <c r="AN73" s="77"/>
      <c r="AO73" s="80"/>
      <c r="AP73" s="72"/>
      <c r="AQ73" s="72"/>
      <c r="AR73" s="73"/>
      <c r="AS73" s="73"/>
      <c r="AT73" s="79"/>
      <c r="AU73" s="76"/>
      <c r="AV73" s="76"/>
      <c r="AW73" s="77"/>
      <c r="AX73" s="80"/>
      <c r="AY73" s="64"/>
      <c r="AZ73" s="31"/>
      <c r="BA73" s="31"/>
      <c r="BB73" s="84"/>
    </row>
    <row r="74" spans="1:54" x14ac:dyDescent="0.4">
      <c r="C74" s="31"/>
      <c r="D74" s="31"/>
      <c r="E74" s="31"/>
      <c r="F74" s="65"/>
      <c r="I74" s="32"/>
      <c r="J74" s="68"/>
      <c r="K74" s="64"/>
      <c r="L74" s="64"/>
      <c r="M74" s="79"/>
      <c r="N74" s="80"/>
      <c r="O74" s="72"/>
      <c r="P74" s="72"/>
      <c r="Q74" s="73"/>
      <c r="R74" s="73"/>
      <c r="S74" s="79"/>
      <c r="T74" s="76"/>
      <c r="U74" s="76"/>
      <c r="V74" s="77"/>
      <c r="W74" s="80"/>
      <c r="X74" s="72"/>
      <c r="Y74" s="72"/>
      <c r="Z74" s="73"/>
      <c r="AA74" s="73"/>
      <c r="AB74" s="79"/>
      <c r="AC74" s="76"/>
      <c r="AD74" s="76"/>
      <c r="AE74" s="77"/>
      <c r="AF74" s="80"/>
      <c r="AG74" s="72"/>
      <c r="AH74" s="72"/>
      <c r="AI74" s="73"/>
      <c r="AJ74" s="73"/>
      <c r="AK74" s="79"/>
      <c r="AL74" s="76"/>
      <c r="AM74" s="76"/>
      <c r="AN74" s="77"/>
      <c r="AO74" s="80"/>
      <c r="AP74" s="72"/>
      <c r="AQ74" s="72"/>
      <c r="AR74" s="73"/>
      <c r="AS74" s="73"/>
      <c r="AT74" s="79"/>
      <c r="AU74" s="76"/>
      <c r="AV74" s="76"/>
      <c r="AW74" s="77"/>
      <c r="AX74" s="80"/>
      <c r="AY74" s="64"/>
      <c r="AZ74" s="31"/>
      <c r="BA74" s="31"/>
      <c r="BB74" s="84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F74"/>
  <sheetViews>
    <sheetView topLeftCell="A6" workbookViewId="0">
      <selection activeCell="J22" sqref="J22"/>
    </sheetView>
  </sheetViews>
  <sheetFormatPr defaultRowHeight="14.6" x14ac:dyDescent="0.4"/>
  <cols>
    <col min="1" max="1" width="23.84375" customWidth="1"/>
    <col min="2" max="2" width="11" customWidth="1"/>
    <col min="3" max="3" width="12" customWidth="1"/>
    <col min="4" max="4" width="11.53515625" customWidth="1"/>
    <col min="7" max="7" width="11.84375" bestFit="1" customWidth="1"/>
    <col min="8" max="8" width="14.23046875" customWidth="1"/>
    <col min="9" max="9" width="16.53515625" customWidth="1"/>
    <col min="10" max="10" width="12.23046875" customWidth="1"/>
    <col min="13" max="13" width="13.921875" customWidth="1"/>
    <col min="16" max="16" width="12.15234375" customWidth="1"/>
    <col min="19" max="19" width="12.23046875" customWidth="1"/>
    <col min="21" max="21" width="11.53515625" customWidth="1"/>
    <col min="23" max="23" width="13.3828125" customWidth="1"/>
    <col min="54" max="54" width="13.15234375" customWidth="1"/>
  </cols>
  <sheetData>
    <row r="2" spans="1:58" x14ac:dyDescent="0.4">
      <c r="A2" t="s">
        <v>70</v>
      </c>
      <c r="H2" t="s">
        <v>119</v>
      </c>
      <c r="I2">
        <v>500</v>
      </c>
    </row>
    <row r="3" spans="1:58" ht="15" thickBot="1" x14ac:dyDescent="0.45">
      <c r="H3" t="s">
        <v>120</v>
      </c>
      <c r="I3" t="s">
        <v>89</v>
      </c>
      <c r="J3" t="s">
        <v>71</v>
      </c>
      <c r="N3" t="s">
        <v>120</v>
      </c>
      <c r="O3" t="s">
        <v>89</v>
      </c>
      <c r="P3" t="s">
        <v>71</v>
      </c>
      <c r="W3" t="s">
        <v>123</v>
      </c>
      <c r="X3" t="s">
        <v>60</v>
      </c>
      <c r="Y3">
        <v>0.05</v>
      </c>
    </row>
    <row r="4" spans="1:58" x14ac:dyDescent="0.4">
      <c r="A4" s="52" t="s">
        <v>52</v>
      </c>
      <c r="B4" s="55" t="s">
        <v>51</v>
      </c>
      <c r="C4" s="59">
        <v>35</v>
      </c>
      <c r="D4" s="46" t="s">
        <v>50</v>
      </c>
      <c r="E4" s="47">
        <f>C4*PI()/180</f>
        <v>0.6108652381980153</v>
      </c>
      <c r="F4" s="48" t="s">
        <v>58</v>
      </c>
      <c r="G4" t="s">
        <v>60</v>
      </c>
      <c r="H4" t="s">
        <v>131</v>
      </c>
      <c r="J4" t="s">
        <v>121</v>
      </c>
      <c r="K4" t="s">
        <v>122</v>
      </c>
      <c r="M4" t="s">
        <v>60</v>
      </c>
      <c r="N4" t="s">
        <v>130</v>
      </c>
      <c r="P4" t="s">
        <v>121</v>
      </c>
      <c r="W4" t="s">
        <v>71</v>
      </c>
      <c r="X4" t="s">
        <v>26</v>
      </c>
      <c r="BB4" s="60">
        <f>LN(BB5)</f>
        <v>0.23293964429094918</v>
      </c>
    </row>
    <row r="5" spans="1:58" x14ac:dyDescent="0.4">
      <c r="A5" s="53" t="s">
        <v>53</v>
      </c>
      <c r="B5" s="56" t="s">
        <v>56</v>
      </c>
      <c r="C5" s="60">
        <v>0</v>
      </c>
      <c r="D5" t="s">
        <v>50</v>
      </c>
      <c r="E5" s="45">
        <f t="shared" ref="E5:E6" si="0">C5*PI()/180</f>
        <v>0</v>
      </c>
      <c r="F5" s="49" t="s">
        <v>58</v>
      </c>
      <c r="W5">
        <v>20</v>
      </c>
      <c r="X5">
        <v>360</v>
      </c>
      <c r="BB5">
        <f t="array" ref="BB5:BD8">LOGEST(BB21:BB70,LN(A21:A70),TRUE,TRUE)</f>
        <v>1.2623052896972466</v>
      </c>
      <c r="BC5" s="60">
        <v>141.63204941990813</v>
      </c>
      <c r="BD5" t="e">
        <v>#N/A</v>
      </c>
      <c r="BE5" s="60">
        <f t="array" ref="BE5:BF9">LINEST(BB21:BB70,LN(A21:A70),TRUE,TRUE)</f>
        <v>84.092686113990538</v>
      </c>
      <c r="BF5" s="60">
        <v>37.169531880371323</v>
      </c>
    </row>
    <row r="6" spans="1:58" x14ac:dyDescent="0.4">
      <c r="A6" s="53" t="s">
        <v>54</v>
      </c>
      <c r="B6" s="56" t="s">
        <v>27</v>
      </c>
      <c r="C6" s="60">
        <v>5</v>
      </c>
      <c r="D6" t="s">
        <v>50</v>
      </c>
      <c r="E6" s="45">
        <f t="shared" si="0"/>
        <v>8.7266462599716474E-2</v>
      </c>
      <c r="F6" s="49" t="s">
        <v>58</v>
      </c>
      <c r="G6" s="89">
        <f>'0.01'!C9</f>
        <v>1.4999999999999999E-2</v>
      </c>
      <c r="H6">
        <f>'0.01'!BC5</f>
        <v>110.6669481803572</v>
      </c>
      <c r="I6">
        <f>'0.01'!BB4</f>
        <v>0.23225304412479406</v>
      </c>
      <c r="J6" s="31">
        <f>$I$2^(1/I6)*(1/H6)^(1/I6)</f>
        <v>660.68353215683953</v>
      </c>
      <c r="K6" s="45">
        <f>J6/60</f>
        <v>11.011392202613992</v>
      </c>
      <c r="L6" s="31">
        <f>J6*1.2</f>
        <v>792.82023858820742</v>
      </c>
      <c r="M6" s="89">
        <f>G6</f>
        <v>1.4999999999999999E-2</v>
      </c>
      <c r="N6" s="31">
        <f>'0.01'!BE5</f>
        <v>64.387838891865584</v>
      </c>
      <c r="O6" s="31">
        <f>'0.01'!BF5</f>
        <v>34.217064009425087</v>
      </c>
      <c r="P6" s="31">
        <f>2.71828^(($I$2-O6)/N6)</f>
        <v>1385.7758896300468</v>
      </c>
      <c r="R6" s="31">
        <f>AVERAGE(J6,P6)</f>
        <v>1023.2297108934431</v>
      </c>
      <c r="W6">
        <v>40</v>
      </c>
      <c r="X6">
        <v>400</v>
      </c>
      <c r="BB6">
        <v>7.1992263684985775E-3</v>
      </c>
      <c r="BC6">
        <v>3.4858614441963857E-2</v>
      </c>
      <c r="BD6" t="e">
        <v>#N/A</v>
      </c>
      <c r="BE6">
        <v>0.67843052052099762</v>
      </c>
      <c r="BF6">
        <v>3.284956845360929</v>
      </c>
    </row>
    <row r="7" spans="1:58" ht="17.149999999999999" x14ac:dyDescent="0.55000000000000004">
      <c r="A7" s="53" t="s">
        <v>55</v>
      </c>
      <c r="B7" s="57" t="s">
        <v>67</v>
      </c>
      <c r="C7" s="60">
        <v>10</v>
      </c>
      <c r="D7" t="s">
        <v>57</v>
      </c>
      <c r="E7" s="32">
        <f>C7*10^-6</f>
        <v>9.9999999999999991E-6</v>
      </c>
      <c r="F7" s="49" t="s">
        <v>38</v>
      </c>
      <c r="G7" s="90">
        <f>C9</f>
        <v>0.03</v>
      </c>
      <c r="H7">
        <f>BC5</f>
        <v>141.63204941990813</v>
      </c>
      <c r="I7">
        <f>BB4</f>
        <v>0.23293964429094918</v>
      </c>
      <c r="J7" s="31">
        <f>$I$2^(1/I7)*(1/H7)^(1/I7)</f>
        <v>224.75971583504571</v>
      </c>
      <c r="K7" s="45">
        <f>J7/60</f>
        <v>3.7459952639174285</v>
      </c>
      <c r="L7" s="31">
        <f t="shared" ref="L7:L10" si="1">J7*1.2</f>
        <v>269.71165900205483</v>
      </c>
      <c r="M7" s="89">
        <f t="shared" ref="M7:M10" si="2">G7</f>
        <v>0.03</v>
      </c>
      <c r="N7" s="31">
        <f>BE5</f>
        <v>84.092686113990538</v>
      </c>
      <c r="O7" s="31">
        <f>BF5</f>
        <v>37.169531880371323</v>
      </c>
      <c r="P7" s="31">
        <f t="shared" ref="P7:P10" si="3">2.71828^(($I$2-O7)/N7)</f>
        <v>245.62595766164071</v>
      </c>
      <c r="R7" s="31">
        <f t="shared" ref="R7:R10" si="4">AVERAGE(J7,P7)</f>
        <v>235.19283674834321</v>
      </c>
      <c r="W7">
        <v>60</v>
      </c>
      <c r="X7">
        <v>430</v>
      </c>
      <c r="BB7">
        <v>0.95616134098394889</v>
      </c>
      <c r="BC7">
        <v>4.4808807973630731E-2</v>
      </c>
      <c r="BD7" t="e">
        <v>#N/A</v>
      </c>
      <c r="BE7">
        <v>0.99688555371992582</v>
      </c>
      <c r="BF7">
        <v>4.2226291217198773</v>
      </c>
    </row>
    <row r="8" spans="1:58" ht="17.149999999999999" x14ac:dyDescent="0.55000000000000004">
      <c r="A8" s="53" t="s">
        <v>87</v>
      </c>
      <c r="B8" s="57" t="s">
        <v>88</v>
      </c>
      <c r="C8" s="61">
        <f>C7/(2*TAN(E6))</f>
        <v>57.150261513806711</v>
      </c>
      <c r="D8" t="s">
        <v>57</v>
      </c>
      <c r="E8" s="32">
        <f>C8*10^-6</f>
        <v>5.715026151380671E-5</v>
      </c>
      <c r="F8" s="49" t="s">
        <v>38</v>
      </c>
      <c r="G8" s="89">
        <f>'0.02'!C9</f>
        <v>0.05</v>
      </c>
      <c r="H8">
        <f>'0.02'!BC5</f>
        <v>170.22118391837591</v>
      </c>
      <c r="I8">
        <f>'0.02'!BB4</f>
        <v>0.22804764067589209</v>
      </c>
      <c r="J8" s="31">
        <f>$I$2^(1/I8)*(1/H8)^(1/I8)</f>
        <v>112.72274903876166</v>
      </c>
      <c r="K8" s="45">
        <f t="shared" ref="K8:K10" si="5">J8/60</f>
        <v>1.878712483979361</v>
      </c>
      <c r="L8" s="31">
        <f>J8*1.2</f>
        <v>135.267298846514</v>
      </c>
      <c r="M8" s="89">
        <f t="shared" si="2"/>
        <v>0.05</v>
      </c>
      <c r="N8" s="31">
        <f>'0.02'!BE5</f>
        <v>97.335828873755759</v>
      </c>
      <c r="O8" s="31">
        <f>'0.02'!BF5</f>
        <v>49.945724340294419</v>
      </c>
      <c r="P8" s="31">
        <f t="shared" si="3"/>
        <v>101.87266381842552</v>
      </c>
      <c r="R8" s="31">
        <f t="shared" si="4"/>
        <v>107.29770642859359</v>
      </c>
      <c r="W8">
        <v>80</v>
      </c>
      <c r="X8">
        <v>470</v>
      </c>
      <c r="BB8">
        <v>1046.9240026348707</v>
      </c>
      <c r="BC8">
        <v>48</v>
      </c>
      <c r="BD8" t="e">
        <v>#N/A</v>
      </c>
      <c r="BE8">
        <v>15364.049424996316</v>
      </c>
      <c r="BF8">
        <v>48</v>
      </c>
    </row>
    <row r="9" spans="1:58" x14ac:dyDescent="0.4">
      <c r="A9" s="53" t="s">
        <v>59</v>
      </c>
      <c r="B9" s="57" t="s">
        <v>60</v>
      </c>
      <c r="C9" s="61">
        <v>0.03</v>
      </c>
      <c r="D9" t="s">
        <v>61</v>
      </c>
      <c r="E9" s="32">
        <f>C9*10^-3</f>
        <v>3.0000000000000001E-5</v>
      </c>
      <c r="F9" s="49" t="s">
        <v>38</v>
      </c>
      <c r="G9" s="89">
        <f>'0.08'!C9</f>
        <v>0.08</v>
      </c>
      <c r="H9">
        <f>'0.08'!BC5</f>
        <v>200.99669974624842</v>
      </c>
      <c r="I9">
        <f>'0.08'!BB4</f>
        <v>0.21948871300415607</v>
      </c>
      <c r="J9" s="31">
        <f>$I$2^(1/I9)*(1/H9)^(1/I9)</f>
        <v>63.561711483470482</v>
      </c>
      <c r="K9" s="45">
        <f t="shared" si="5"/>
        <v>1.0593618580578414</v>
      </c>
      <c r="L9" s="31">
        <f t="shared" si="1"/>
        <v>76.274053780164579</v>
      </c>
      <c r="M9" s="89">
        <f t="shared" si="2"/>
        <v>0.08</v>
      </c>
      <c r="N9" s="31">
        <f>'0.08'!BE5</f>
        <v>106.43939551399056</v>
      </c>
      <c r="O9" s="31">
        <f>'0.08'!BF5</f>
        <v>74.497118641679378</v>
      </c>
      <c r="P9" s="31">
        <f t="shared" si="3"/>
        <v>54.467510889655379</v>
      </c>
      <c r="R9" s="31">
        <f t="shared" si="4"/>
        <v>59.014611186562931</v>
      </c>
      <c r="W9">
        <v>100</v>
      </c>
      <c r="X9">
        <v>490</v>
      </c>
      <c r="BE9">
        <v>273950.16896978108</v>
      </c>
      <c r="BF9">
        <v>855.86864158064543</v>
      </c>
    </row>
    <row r="10" spans="1:58" ht="17.149999999999999" x14ac:dyDescent="0.55000000000000004">
      <c r="A10" s="53" t="s">
        <v>62</v>
      </c>
      <c r="B10" s="57" t="s">
        <v>68</v>
      </c>
      <c r="C10" s="61">
        <f>C9/SIN(E4)</f>
        <v>5.2303403868632942E-2</v>
      </c>
      <c r="D10" t="s">
        <v>61</v>
      </c>
      <c r="E10" s="32">
        <f>C10*10^-3</f>
        <v>5.2303403868632944E-5</v>
      </c>
      <c r="F10" s="49" t="s">
        <v>38</v>
      </c>
      <c r="G10" s="89">
        <f>'0.12'!C9</f>
        <v>0.12</v>
      </c>
      <c r="H10">
        <f>'0.12'!BC5</f>
        <v>233.53675569923095</v>
      </c>
      <c r="I10" s="45">
        <f>'0.12'!BB4</f>
        <v>0.20714390377380307</v>
      </c>
      <c r="J10" s="31">
        <f>$I$2^(1/I10)*(1/H10)^(1/I10)</f>
        <v>39.451470786388398</v>
      </c>
      <c r="K10" s="45">
        <f t="shared" si="5"/>
        <v>0.65752451310647331</v>
      </c>
      <c r="L10" s="31">
        <f t="shared" si="1"/>
        <v>47.341764943666078</v>
      </c>
      <c r="M10" s="89">
        <f t="shared" si="2"/>
        <v>0.12</v>
      </c>
      <c r="N10" s="31">
        <f>'0.12'!BE5</f>
        <v>110.62823279684564</v>
      </c>
      <c r="O10" s="31">
        <f>'0.12'!BF5</f>
        <v>109.01728404962194</v>
      </c>
      <c r="P10" s="31">
        <f t="shared" si="3"/>
        <v>34.267636943795715</v>
      </c>
      <c r="R10" s="31">
        <f t="shared" si="4"/>
        <v>36.859553865092053</v>
      </c>
    </row>
    <row r="11" spans="1:58" x14ac:dyDescent="0.4">
      <c r="A11" s="53" t="s">
        <v>92</v>
      </c>
      <c r="B11" s="57" t="s">
        <v>93</v>
      </c>
      <c r="C11" s="66">
        <v>3</v>
      </c>
      <c r="D11" t="s">
        <v>61</v>
      </c>
      <c r="E11" s="32">
        <f>C11*10^-3</f>
        <v>3.0000000000000001E-3</v>
      </c>
      <c r="F11" s="49" t="s">
        <v>38</v>
      </c>
      <c r="AY11" t="s">
        <v>113</v>
      </c>
      <c r="AZ11" t="s">
        <v>111</v>
      </c>
      <c r="BA11" t="s">
        <v>112</v>
      </c>
    </row>
    <row r="12" spans="1:58" ht="17.149999999999999" x14ac:dyDescent="0.55000000000000004">
      <c r="A12" s="53" t="s">
        <v>91</v>
      </c>
      <c r="B12" s="57" t="s">
        <v>95</v>
      </c>
      <c r="C12" s="67">
        <f>1793*C9^-0.117*C11*C9*((100-C5)/100)*0.7</f>
        <v>170.25412860768057</v>
      </c>
      <c r="D12" t="s">
        <v>94</v>
      </c>
      <c r="E12" s="32"/>
      <c r="F12" s="49"/>
      <c r="AY12">
        <v>1</v>
      </c>
      <c r="AZ12" s="31">
        <f>M21</f>
        <v>195.78721148872694</v>
      </c>
      <c r="BA12" s="31">
        <f>N21</f>
        <v>122.07778680014044</v>
      </c>
    </row>
    <row r="13" spans="1:58" ht="17.600000000000001" thickBot="1" x14ac:dyDescent="0.6">
      <c r="A13" s="54" t="s">
        <v>63</v>
      </c>
      <c r="B13" s="58" t="s">
        <v>69</v>
      </c>
      <c r="C13" s="62">
        <v>100</v>
      </c>
      <c r="D13" s="50" t="s">
        <v>66</v>
      </c>
      <c r="E13" s="50"/>
      <c r="F13" s="51"/>
      <c r="AY13">
        <v>2</v>
      </c>
      <c r="AZ13" s="31">
        <f>S21</f>
        <v>170.36048967452587</v>
      </c>
      <c r="BA13" s="31">
        <f>W21</f>
        <v>238.58226855524833</v>
      </c>
    </row>
    <row r="14" spans="1:58" ht="17.149999999999999" x14ac:dyDescent="0.55000000000000004">
      <c r="A14" s="53" t="s">
        <v>124</v>
      </c>
      <c r="B14" s="86" t="s">
        <v>126</v>
      </c>
      <c r="C14" s="85">
        <f>'0.02'!C14</f>
        <v>0.95</v>
      </c>
      <c r="AY14">
        <v>3</v>
      </c>
      <c r="AZ14" s="31">
        <f>AB21</f>
        <v>176.75226745997</v>
      </c>
      <c r="BA14" s="31">
        <f>AF21</f>
        <v>213.94324300826878</v>
      </c>
    </row>
    <row r="15" spans="1:58" ht="17.149999999999999" x14ac:dyDescent="0.55000000000000004">
      <c r="A15" s="53" t="s">
        <v>125</v>
      </c>
      <c r="B15" s="87" t="s">
        <v>127</v>
      </c>
      <c r="C15" s="85">
        <f>'0.02'!C15</f>
        <v>0.9</v>
      </c>
      <c r="AY15">
        <v>4</v>
      </c>
      <c r="AZ15" s="31">
        <f>AK21</f>
        <v>175.12213759201245</v>
      </c>
      <c r="BA15" s="31">
        <f>AO21</f>
        <v>218.61049635113548</v>
      </c>
    </row>
    <row r="16" spans="1:58" x14ac:dyDescent="0.4">
      <c r="O16" s="78" t="s">
        <v>105</v>
      </c>
      <c r="X16" s="78" t="s">
        <v>108</v>
      </c>
      <c r="AG16" s="78" t="s">
        <v>109</v>
      </c>
      <c r="AP16" s="78" t="s">
        <v>110</v>
      </c>
      <c r="AY16">
        <v>5</v>
      </c>
      <c r="AZ16" s="31">
        <f>AT21</f>
        <v>175.53637234828025</v>
      </c>
      <c r="BA16" s="31">
        <f>AX21</f>
        <v>217.7078545262429</v>
      </c>
    </row>
    <row r="17" spans="1:54" x14ac:dyDescent="0.4">
      <c r="C17" t="s">
        <v>77</v>
      </c>
      <c r="K17" t="s">
        <v>104</v>
      </c>
      <c r="O17" s="69" t="s">
        <v>106</v>
      </c>
      <c r="P17" s="69"/>
      <c r="Q17" s="69"/>
      <c r="R17" s="69"/>
      <c r="S17" s="69"/>
      <c r="T17" s="40" t="s">
        <v>107</v>
      </c>
      <c r="U17" s="40"/>
      <c r="V17" s="40"/>
      <c r="W17" s="40"/>
      <c r="X17" s="69" t="s">
        <v>106</v>
      </c>
      <c r="Y17" s="69"/>
      <c r="AC17" s="40" t="s">
        <v>107</v>
      </c>
      <c r="AD17" s="40"/>
      <c r="AE17" s="40"/>
      <c r="AF17" s="40"/>
      <c r="AG17" s="69" t="s">
        <v>106</v>
      </c>
      <c r="AH17" s="69"/>
      <c r="AL17" s="40" t="s">
        <v>107</v>
      </c>
      <c r="AM17" s="40"/>
      <c r="AN17" s="40"/>
      <c r="AO17" s="40"/>
      <c r="AP17" s="69" t="s">
        <v>106</v>
      </c>
      <c r="AQ17" s="69"/>
      <c r="AU17" s="40" t="s">
        <v>107</v>
      </c>
      <c r="AV17" s="40"/>
      <c r="AW17" s="40"/>
      <c r="AX17" s="40"/>
      <c r="AZ17" t="s">
        <v>116</v>
      </c>
    </row>
    <row r="18" spans="1:54" ht="58.3" x14ac:dyDescent="0.4">
      <c r="B18" s="63" t="s">
        <v>72</v>
      </c>
      <c r="C18" s="63" t="s">
        <v>78</v>
      </c>
      <c r="D18" s="63" t="s">
        <v>76</v>
      </c>
      <c r="E18" s="63" t="s">
        <v>79</v>
      </c>
      <c r="F18" s="63" t="s">
        <v>81</v>
      </c>
      <c r="G18" s="63" t="s">
        <v>83</v>
      </c>
      <c r="H18" s="63" t="s">
        <v>85</v>
      </c>
      <c r="I18" s="63" t="s">
        <v>90</v>
      </c>
      <c r="J18" s="63" t="s">
        <v>96</v>
      </c>
      <c r="K18" s="63" t="s">
        <v>81</v>
      </c>
      <c r="L18" s="63" t="s">
        <v>49</v>
      </c>
      <c r="M18" s="70" t="s">
        <v>102</v>
      </c>
      <c r="N18" s="74" t="s">
        <v>103</v>
      </c>
      <c r="O18" s="70" t="s">
        <v>79</v>
      </c>
      <c r="P18" s="70" t="s">
        <v>76</v>
      </c>
      <c r="Q18" s="70" t="s">
        <v>81</v>
      </c>
      <c r="R18" s="70" t="s">
        <v>49</v>
      </c>
      <c r="S18" s="70" t="s">
        <v>102</v>
      </c>
      <c r="T18" s="74" t="s">
        <v>79</v>
      </c>
      <c r="U18" s="74" t="s">
        <v>76</v>
      </c>
      <c r="V18" s="74" t="s">
        <v>81</v>
      </c>
      <c r="W18" s="74" t="s">
        <v>103</v>
      </c>
      <c r="X18" s="70" t="s">
        <v>79</v>
      </c>
      <c r="Y18" s="70" t="s">
        <v>76</v>
      </c>
      <c r="Z18" s="70" t="s">
        <v>81</v>
      </c>
      <c r="AA18" s="70" t="s">
        <v>49</v>
      </c>
      <c r="AB18" s="70" t="s">
        <v>102</v>
      </c>
      <c r="AC18" s="74" t="s">
        <v>79</v>
      </c>
      <c r="AD18" s="74" t="s">
        <v>76</v>
      </c>
      <c r="AE18" s="74" t="s">
        <v>81</v>
      </c>
      <c r="AF18" s="74" t="s">
        <v>103</v>
      </c>
      <c r="AG18" s="70" t="s">
        <v>79</v>
      </c>
      <c r="AH18" s="70" t="s">
        <v>76</v>
      </c>
      <c r="AI18" s="70" t="s">
        <v>81</v>
      </c>
      <c r="AJ18" s="70" t="s">
        <v>49</v>
      </c>
      <c r="AK18" s="70" t="s">
        <v>102</v>
      </c>
      <c r="AL18" s="74" t="s">
        <v>79</v>
      </c>
      <c r="AM18" s="74" t="s">
        <v>76</v>
      </c>
      <c r="AN18" s="74" t="s">
        <v>81</v>
      </c>
      <c r="AO18" s="74" t="s">
        <v>103</v>
      </c>
      <c r="AP18" s="70" t="s">
        <v>79</v>
      </c>
      <c r="AQ18" s="70" t="s">
        <v>76</v>
      </c>
      <c r="AR18" s="70" t="s">
        <v>81</v>
      </c>
      <c r="AS18" s="70" t="s">
        <v>49</v>
      </c>
      <c r="AT18" s="70" t="s">
        <v>102</v>
      </c>
      <c r="AU18" s="74" t="s">
        <v>79</v>
      </c>
      <c r="AV18" s="74" t="s">
        <v>76</v>
      </c>
      <c r="AW18" s="74" t="s">
        <v>81</v>
      </c>
      <c r="AX18" s="74" t="s">
        <v>103</v>
      </c>
      <c r="AY18" s="63" t="s">
        <v>114</v>
      </c>
      <c r="AZ18" s="70" t="s">
        <v>115</v>
      </c>
      <c r="BA18" s="74" t="s">
        <v>112</v>
      </c>
      <c r="BB18" s="81" t="s">
        <v>117</v>
      </c>
    </row>
    <row r="19" spans="1:54" ht="17.149999999999999" x14ac:dyDescent="0.55000000000000004">
      <c r="B19" t="s">
        <v>73</v>
      </c>
      <c r="C19" t="s">
        <v>64</v>
      </c>
      <c r="D19" t="s">
        <v>75</v>
      </c>
      <c r="E19" t="s">
        <v>80</v>
      </c>
      <c r="F19" t="s">
        <v>100</v>
      </c>
      <c r="G19" s="30" t="s">
        <v>84</v>
      </c>
      <c r="H19" s="30" t="s">
        <v>86</v>
      </c>
      <c r="I19" s="30" t="s">
        <v>89</v>
      </c>
      <c r="J19" s="30" t="s">
        <v>98</v>
      </c>
      <c r="K19" s="30" t="s">
        <v>99</v>
      </c>
      <c r="L19" s="30" t="s">
        <v>11</v>
      </c>
      <c r="M19" s="71" t="s">
        <v>101</v>
      </c>
      <c r="N19" s="75" t="s">
        <v>101</v>
      </c>
      <c r="O19" s="69" t="s">
        <v>80</v>
      </c>
      <c r="P19" s="69" t="s">
        <v>75</v>
      </c>
      <c r="Q19" s="71" t="s">
        <v>99</v>
      </c>
      <c r="R19" s="71" t="s">
        <v>11</v>
      </c>
      <c r="S19" s="71" t="s">
        <v>101</v>
      </c>
      <c r="T19" s="40" t="s">
        <v>80</v>
      </c>
      <c r="U19" s="40" t="s">
        <v>75</v>
      </c>
      <c r="V19" s="75" t="s">
        <v>99</v>
      </c>
      <c r="W19" s="75" t="s">
        <v>101</v>
      </c>
      <c r="X19" s="69" t="s">
        <v>80</v>
      </c>
      <c r="Y19" s="69" t="s">
        <v>75</v>
      </c>
      <c r="Z19" s="71" t="s">
        <v>99</v>
      </c>
      <c r="AA19" s="71" t="s">
        <v>11</v>
      </c>
      <c r="AB19" s="71" t="s">
        <v>101</v>
      </c>
      <c r="AC19" s="40" t="s">
        <v>80</v>
      </c>
      <c r="AD19" s="40" t="s">
        <v>75</v>
      </c>
      <c r="AE19" s="75" t="s">
        <v>99</v>
      </c>
      <c r="AF19" s="75" t="s">
        <v>101</v>
      </c>
      <c r="AG19" s="69" t="s">
        <v>80</v>
      </c>
      <c r="AH19" s="69" t="s">
        <v>75</v>
      </c>
      <c r="AI19" s="71" t="s">
        <v>99</v>
      </c>
      <c r="AJ19" s="71" t="s">
        <v>11</v>
      </c>
      <c r="AK19" s="71" t="s">
        <v>101</v>
      </c>
      <c r="AL19" s="40" t="s">
        <v>80</v>
      </c>
      <c r="AM19" s="40" t="s">
        <v>75</v>
      </c>
      <c r="AN19" s="75" t="s">
        <v>99</v>
      </c>
      <c r="AO19" s="75" t="s">
        <v>101</v>
      </c>
      <c r="AP19" s="69" t="s">
        <v>80</v>
      </c>
      <c r="AQ19" s="69" t="s">
        <v>75</v>
      </c>
      <c r="AR19" s="71" t="s">
        <v>99</v>
      </c>
      <c r="AS19" s="71" t="s">
        <v>11</v>
      </c>
      <c r="AT19" s="71" t="s">
        <v>101</v>
      </c>
      <c r="AU19" s="40" t="s">
        <v>80</v>
      </c>
      <c r="AV19" s="40" t="s">
        <v>75</v>
      </c>
      <c r="AW19" s="75" t="s">
        <v>99</v>
      </c>
      <c r="AX19" s="75" t="s">
        <v>101</v>
      </c>
      <c r="AZ19" s="71" t="s">
        <v>101</v>
      </c>
      <c r="BA19" s="75" t="s">
        <v>101</v>
      </c>
      <c r="BB19" s="82" t="s">
        <v>101</v>
      </c>
    </row>
    <row r="20" spans="1:54" x14ac:dyDescent="0.4">
      <c r="A20" t="s">
        <v>118</v>
      </c>
      <c r="B20" t="s">
        <v>74</v>
      </c>
      <c r="C20" t="s">
        <v>66</v>
      </c>
      <c r="D20" t="s">
        <v>40</v>
      </c>
      <c r="E20" t="s">
        <v>39</v>
      </c>
      <c r="F20" t="s">
        <v>82</v>
      </c>
      <c r="G20" t="s">
        <v>38</v>
      </c>
      <c r="H20" t="s">
        <v>38</v>
      </c>
      <c r="I20" t="s">
        <v>38</v>
      </c>
      <c r="J20" t="s">
        <v>97</v>
      </c>
      <c r="M20" s="69" t="s">
        <v>65</v>
      </c>
      <c r="N20" s="40" t="s">
        <v>65</v>
      </c>
      <c r="O20" s="69" t="s">
        <v>39</v>
      </c>
      <c r="P20" s="69" t="s">
        <v>40</v>
      </c>
      <c r="Q20" s="69"/>
      <c r="R20" s="69"/>
      <c r="S20" s="69" t="s">
        <v>65</v>
      </c>
      <c r="T20" s="40" t="s">
        <v>39</v>
      </c>
      <c r="U20" s="40" t="s">
        <v>40</v>
      </c>
      <c r="V20" s="40"/>
      <c r="W20" s="40" t="s">
        <v>65</v>
      </c>
      <c r="X20" s="69" t="s">
        <v>39</v>
      </c>
      <c r="Y20" s="69" t="s">
        <v>40</v>
      </c>
      <c r="Z20" s="69"/>
      <c r="AA20" s="69"/>
      <c r="AB20" s="69" t="s">
        <v>65</v>
      </c>
      <c r="AC20" s="40" t="s">
        <v>39</v>
      </c>
      <c r="AD20" s="40" t="s">
        <v>40</v>
      </c>
      <c r="AE20" s="40"/>
      <c r="AF20" s="40" t="s">
        <v>65</v>
      </c>
      <c r="AG20" s="69" t="s">
        <v>39</v>
      </c>
      <c r="AH20" s="69" t="s">
        <v>40</v>
      </c>
      <c r="AI20" s="69"/>
      <c r="AJ20" s="69"/>
      <c r="AK20" s="69" t="s">
        <v>65</v>
      </c>
      <c r="AL20" s="40" t="s">
        <v>39</v>
      </c>
      <c r="AM20" s="40" t="s">
        <v>40</v>
      </c>
      <c r="AN20" s="40"/>
      <c r="AO20" s="40" t="s">
        <v>65</v>
      </c>
      <c r="AP20" s="69" t="s">
        <v>39</v>
      </c>
      <c r="AQ20" s="69" t="s">
        <v>40</v>
      </c>
      <c r="AR20" s="69"/>
      <c r="AS20" s="69"/>
      <c r="AT20" s="69" t="s">
        <v>65</v>
      </c>
      <c r="AU20" s="40" t="s">
        <v>39</v>
      </c>
      <c r="AV20" s="40" t="s">
        <v>40</v>
      </c>
      <c r="AW20" s="40"/>
      <c r="AX20" s="40" t="s">
        <v>65</v>
      </c>
      <c r="AZ20" s="69" t="s">
        <v>65</v>
      </c>
      <c r="BA20" s="40" t="s">
        <v>65</v>
      </c>
      <c r="BB20" s="83" t="s">
        <v>65</v>
      </c>
    </row>
    <row r="21" spans="1:54" x14ac:dyDescent="0.4">
      <c r="A21">
        <f>B21*60</f>
        <v>6</v>
      </c>
      <c r="B21">
        <v>0.1</v>
      </c>
      <c r="C21">
        <f>C13</f>
        <v>100</v>
      </c>
      <c r="D21" s="31">
        <f>((1.12*10^-5)*(C21^2))+(0.00982*C21)+6.4</f>
        <v>7.4940000000000007</v>
      </c>
      <c r="E21" s="31">
        <f>((1.71*10^-6)*(C21^3))-(0.00173*(C21^2))+(0.6*C21)+536</f>
        <v>580.41</v>
      </c>
      <c r="F21" s="65">
        <f>B21*$E$10*4500*E21/(4*D21)</f>
        <v>0.45572586027912193</v>
      </c>
      <c r="G21">
        <f>SQRT($E$10^2/F21)</f>
        <v>7.7477949198891149E-5</v>
      </c>
      <c r="H21">
        <f>G21/SIN($E$4)</f>
        <v>1.3507868226210099E-4</v>
      </c>
      <c r="I21" s="32">
        <f>(H21+$E$8)/2</f>
        <v>9.6114471887953851E-5</v>
      </c>
      <c r="J21" s="68">
        <f>IF(0.6*F21^-0.4&gt;1,1,0.6*F21^-0.4)</f>
        <v>0.82161768935475898</v>
      </c>
      <c r="K21" s="64">
        <f>(B21*I21*4500*E21)/(2*D21)</f>
        <v>1.6749139500146306</v>
      </c>
      <c r="L21" s="64">
        <f>(0.00527*(K21^3))-(0.192*(K21^2))+2.39*K21</f>
        <v>3.4891818230279221</v>
      </c>
      <c r="M21" s="79">
        <f>$C$14*L21*0.159*$C$12*J21*2/(4500*E21*$E$11*I21)</f>
        <v>195.78721148872694</v>
      </c>
      <c r="N21" s="80">
        <f>$C$15*0.399*$C$12*J21*B21/(D21*$E$11)*SQRT(D21/(4500*E21*B21*I21))</f>
        <v>122.07778680014044</v>
      </c>
      <c r="O21" s="72">
        <f>((1.71*10^-6)*(M21^3))-(0.00173*(M21^2))+(0.6*M21)+536</f>
        <v>599.99049018796654</v>
      </c>
      <c r="P21" s="72">
        <f>((1.12*10^-5)*(M21^2))+(0.00982*M21)+6.4</f>
        <v>8.7519558972636524</v>
      </c>
      <c r="Q21" s="73">
        <f>($B21*$I21*4500*O21)/(2*P21)</f>
        <v>1.4825540942287256</v>
      </c>
      <c r="R21" s="73">
        <f>(0.00527*(Q21^3))-(0.192*(Q21^2))+2.39*Q21</f>
        <v>3.1384675353050304</v>
      </c>
      <c r="S21" s="79">
        <f>$C$14*R21*0.159*$C$12*$J21*2/(4500*O21*$E$11*$I21)</f>
        <v>170.36048967452587</v>
      </c>
      <c r="T21" s="76">
        <f>((1.71*10^-6)*(N21^3))-(0.00173*(N21^2))+(0.6*N21)+536</f>
        <v>586.57554952080045</v>
      </c>
      <c r="U21" s="76">
        <f>((1.12*10^-5)*(N21^2))+(0.00982*N21)+6.4</f>
        <v>7.7657173099136099</v>
      </c>
      <c r="V21" s="77">
        <f>($B21*$I21*4500*T21)/(2*U21)</f>
        <v>1.6334794721199013</v>
      </c>
      <c r="W21" s="80">
        <f>$C$15*0.399*$C$12*$J21*$B21*2/(U21*$E$11)*SQRT(U21/(4500*T21*$B21*$I21))</f>
        <v>238.58226855524833</v>
      </c>
      <c r="X21" s="72">
        <f>((1.71*10^-6)*(S21^3))-(0.00173*(S21^2))+(0.6*S21)+536</f>
        <v>596.46181748943161</v>
      </c>
      <c r="Y21" s="72">
        <f>((1.12*10^-5)*(S21^2))+(0.00982*S21)+6.4</f>
        <v>8.3979942087558594</v>
      </c>
      <c r="Z21" s="73">
        <f>($B21*$I21*4500*X21)/(2*Y21)</f>
        <v>1.5359545996292439</v>
      </c>
      <c r="AA21" s="73">
        <f>(0.00527*(Z21^3))-(0.192*(Z21^2))+2.39*Z21</f>
        <v>3.2370695860584422</v>
      </c>
      <c r="AB21" s="79">
        <f>$C$14*AA21*0.159*$C$12*$J21*2/(4500*X21*$E$11*$I21)</f>
        <v>176.75226745997</v>
      </c>
      <c r="AC21" s="76">
        <f>((1.71*10^-6)*(W21^3))-(0.00173*(W21^2))+(0.6*W21)+536</f>
        <v>603.89775525366053</v>
      </c>
      <c r="AD21" s="76">
        <f>((1.12*10^-5)*(W21^2))+(0.00982*W21)+6.4</f>
        <v>9.3803986645449875</v>
      </c>
      <c r="AE21" s="77">
        <f>($B21*$I21*4500*AC21)/(2*AD21)</f>
        <v>1.3922378010414684</v>
      </c>
      <c r="AF21" s="80">
        <f>$C$15*0.399*$C$12*$J21*$B21*2/(AD21*$E$11)*SQRT(AD21/(4500*AC21*$B21*$I21))</f>
        <v>213.94324300826878</v>
      </c>
      <c r="AG21" s="72">
        <f>((1.71*10^-6)*(AB21^3))-(0.00173*(AB21^2))+(0.6*AB21)+536</f>
        <v>597.44638977407237</v>
      </c>
      <c r="AH21" s="72">
        <f>((1.12*10^-5)*(AB21^2))+(0.00982*AB21)+6.4</f>
        <v>8.485610543842002</v>
      </c>
      <c r="AI21" s="73">
        <f>($B21*$I21*4500*AG21)/(2*AH21)</f>
        <v>1.5226046359314249</v>
      </c>
      <c r="AJ21" s="73">
        <f>(0.00527*(AI21^3))-(0.192*(AI21^2))+2.39*AI21</f>
        <v>3.2125092353479108</v>
      </c>
      <c r="AK21" s="79">
        <f>$C$14*AJ21*0.159*$C$12*$J21*2/(4500*AG21*$E$11*$I21)</f>
        <v>175.12213759201245</v>
      </c>
      <c r="AL21" s="76">
        <f>((1.71*10^-6)*(AF21^3))-(0.00173*(AF21^2))+(0.6*AF21)+536</f>
        <v>601.92614303754738</v>
      </c>
      <c r="AM21" s="76">
        <f>((1.12*10^-5)*(AF21^2))+(0.00982*AF21)+6.4</f>
        <v>9.0135658121048259</v>
      </c>
      <c r="AN21" s="77">
        <f>($B21*$I21*4500*AL21)/(2*AM21)</f>
        <v>1.4441685206403145</v>
      </c>
      <c r="AO21" s="80">
        <f>$C$15*0.399*$C$12*$J21*$B21*2/(AM21*$E$11)*SQRT(AM21/(4500*AL21*$B21*$I21))</f>
        <v>218.61049635113548</v>
      </c>
      <c r="AP21" s="72">
        <f>((1.71*10^-6)*(AK21^3))-(0.00173*(AK21^2))+(0.6*AK21)+536</f>
        <v>597.20178566025925</v>
      </c>
      <c r="AQ21" s="72">
        <f>((1.12*10^-5)*(AK21^2))+(0.00982*AK21)+6.4</f>
        <v>8.463178337591275</v>
      </c>
      <c r="AR21" s="73">
        <f>($B21*$I21*4500*AP21)/(2*AQ21)</f>
        <v>1.5260153678285233</v>
      </c>
      <c r="AS21" s="73">
        <f>(0.00527*(AR21^3))-(0.192*(AR21^2))+2.39*AR21</f>
        <v>3.218789756522038</v>
      </c>
      <c r="AT21" s="79">
        <f>$C$14*AS21*0.159*$C$12*$J21*2/(4500*AP21*$E$11*$I21)</f>
        <v>175.53637234828025</v>
      </c>
      <c r="AU21" s="76">
        <f>((1.71*10^-6)*(AO21^3))-(0.00173*(AO21^2))+(0.6*AO21)+536</f>
        <v>602.35389962547981</v>
      </c>
      <c r="AV21" s="76">
        <f>((1.12*10^-5)*(AO21^2))+(0.00982*AO21)+6.4</f>
        <v>9.082009224254918</v>
      </c>
      <c r="AW21" s="77">
        <f>($B21*$I21*4500*AU21)/(2*AV21)</f>
        <v>1.4343036042559185</v>
      </c>
      <c r="AX21" s="80">
        <f>$C$15*0.399*$C$12*$J21*$B21*2/(AV21*$E$11)*SQRT(AV21/(4500*AU21*$B21*$I21))</f>
        <v>217.7078545262429</v>
      </c>
      <c r="AY21" s="64">
        <f>AVERAGE(AW21,AR21,AN21,AI21,AE21,Z21,V21,Q21)</f>
        <v>1.4964147619594401</v>
      </c>
      <c r="AZ21" s="31">
        <f>AVERAGE(AT21,AK21,AB21,S21)</f>
        <v>174.44281676869713</v>
      </c>
      <c r="BA21" s="31">
        <f>AVERAGE(AX21,AO21,AF21,W21)</f>
        <v>222.21096561022389</v>
      </c>
      <c r="BB21" s="84">
        <f>IF(AY21&gt;5,BA21,AZ21)</f>
        <v>174.44281676869713</v>
      </c>
    </row>
    <row r="22" spans="1:54" x14ac:dyDescent="0.4">
      <c r="A22">
        <f t="shared" ref="A22:A70" si="6">B22*60</f>
        <v>12</v>
      </c>
      <c r="B22">
        <v>0.2</v>
      </c>
      <c r="C22" s="31">
        <f>BB21</f>
        <v>174.44281676869713</v>
      </c>
      <c r="D22" s="31">
        <f t="shared" ref="D22:D70" si="7">((1.12*10^-5)*(C22^2))+(0.00982*C22)+6.4</f>
        <v>8.4538477794772149</v>
      </c>
      <c r="E22" s="31">
        <f t="shared" ref="E22:E70" si="8">((1.71*10^-6)*(C22^3))-(0.00173*(C22^2))+(0.6*C22)+536</f>
        <v>597.0985501193079</v>
      </c>
      <c r="F22" s="65">
        <f t="shared" ref="F22:F70" si="9">B22*$E$10*4500*E22/(4*D22)</f>
        <v>0.83119718641234352</v>
      </c>
      <c r="G22">
        <f t="shared" ref="G22:G70" si="10">SQRT($E$10^2/F22)</f>
        <v>5.7369084723814335E-5</v>
      </c>
      <c r="H22">
        <f t="shared" ref="H22:H70" si="11">G22/SIN($E$4)</f>
        <v>1.000199469294494E-4</v>
      </c>
      <c r="I22" s="32">
        <f t="shared" ref="I22:I70" si="12">(H22+$E$8)/2</f>
        <v>7.8585104221628053E-5</v>
      </c>
      <c r="J22" s="68">
        <f t="shared" ref="J22:J70" si="13">IF(0.6*F22^-0.4&gt;1,1,0.6*F22^-0.4)</f>
        <v>0.64605519731054395</v>
      </c>
      <c r="K22" s="64">
        <f t="shared" ref="K22:K70" si="14">(B22*I22*4500*E22)/(2*D22)</f>
        <v>2.4977233866842514</v>
      </c>
      <c r="L22" s="64">
        <f t="shared" ref="L22:L70" si="15">(0.00527*(K22^3))-(0.192*(K22^2))+2.39*K22</f>
        <v>4.853862444769959</v>
      </c>
      <c r="M22" s="79">
        <f t="shared" ref="M22:M70" si="16">$C$14*L22*0.159*$C$12*J22*2/(4500*E22*$E$11*I22)</f>
        <v>254.61585748641531</v>
      </c>
      <c r="N22" s="80">
        <f t="shared" ref="N22:N70" si="17">$C$15*0.399*$C$12*J22*B22/(D22*$E$11)*SQRT(D22/(4500*E22*B22*I22))</f>
        <v>139.36375239905956</v>
      </c>
      <c r="O22" s="72">
        <f t="shared" ref="O22:O70" si="18">((1.71*10^-6)*(M22^3))-(0.00173*(M22^2))+(0.6*M22)+536</f>
        <v>604.84114074672561</v>
      </c>
      <c r="P22" s="72">
        <f t="shared" ref="P22:P70" si="19">((1.12*10^-5)*(M22^2))+(0.00982*M22)+6.4</f>
        <v>9.6264151512122744</v>
      </c>
      <c r="Q22" s="73">
        <f t="shared" ref="Q22:Q70" si="20">($B22*$I22*4500*O22)/(2*P22)</f>
        <v>2.2219254521456873</v>
      </c>
      <c r="R22" s="73">
        <f t="shared" ref="R22:R70" si="21">(0.00527*(Q22^3))-(0.192*(Q22^2))+2.39*Q22</f>
        <v>4.4203163898762527</v>
      </c>
      <c r="S22" s="79">
        <f t="shared" ref="S22:S70" si="22">$C$14*R22*0.159*$C$12*$J22*2/(4500*O22*$E$11*$I22)</f>
        <v>228.90539679207038</v>
      </c>
      <c r="T22" s="76">
        <f t="shared" ref="T22:T70" si="23">((1.71*10^-6)*(N22^3))-(0.00173*(N22^2))+(0.6*N22)+536</f>
        <v>590.64630632534465</v>
      </c>
      <c r="U22" s="76">
        <f t="shared" ref="U22:U70" si="24">((1.12*10^-5)*(N22^2))+(0.00982*N22)+6.4</f>
        <v>7.9860813099655248</v>
      </c>
      <c r="V22" s="77">
        <f t="shared" ref="V22:V70" si="25">($B22*$I22*4500*T22)/(2*U22)</f>
        <v>2.6154505423391132</v>
      </c>
      <c r="W22" s="80">
        <f t="shared" ref="W22:W70" si="26">$C$15*0.399*$C$12*$J22*$B22*2/(U22*$E$11)*SQRT(U22/(4500*T22*$B22*$I22))</f>
        <v>288.33637693749364</v>
      </c>
      <c r="X22" s="72">
        <f t="shared" ref="X22:X70" si="27">((1.71*10^-6)*(S22^3))-(0.00173*(S22^2))+(0.6*S22)+536</f>
        <v>603.20518182496357</v>
      </c>
      <c r="Y22" s="72">
        <f t="shared" ref="Y22:Y70" si="28">((1.12*10^-5)*(S22^2))+(0.00982*S22)+6.4</f>
        <v>9.234705020120126</v>
      </c>
      <c r="Z22" s="73">
        <f t="shared" ref="Z22:Z70" si="29">($B22*$I22*4500*X22)/(2*Y22)</f>
        <v>2.3099085341500065</v>
      </c>
      <c r="AA22" s="73">
        <f t="shared" ref="AA22:AA70" si="30">(0.00527*(Z22^3))-(0.192*(Z22^2))+2.39*Z22</f>
        <v>4.5611836933540735</v>
      </c>
      <c r="AB22" s="79">
        <f t="shared" ref="AB22:AB70" si="31">$C$14*AA22*0.159*$C$12*$J22*2/(4500*X22*$E$11*$I22)</f>
        <v>236.84078913252523</v>
      </c>
      <c r="AC22" s="76">
        <f t="shared" ref="AC22:AC70" si="32">((1.71*10^-6)*(W22^3))-(0.00173*(W22^2))+(0.6*W22)+536</f>
        <v>606.16487518173176</v>
      </c>
      <c r="AD22" s="76">
        <f t="shared" ref="AD22:AD70" si="33">((1.12*10^-5)*(W22^2))+(0.00982*W22)+6.4</f>
        <v>10.16260732369912</v>
      </c>
      <c r="AE22" s="77">
        <f t="shared" ref="AE22:AE70" si="34">($B22*$I22*4500*AC22)/(2*AD22)</f>
        <v>2.1093000810188141</v>
      </c>
      <c r="AF22" s="80">
        <f t="shared" ref="AF22:AF70" si="35">$C$15*0.399*$C$12*$J22*$B22*2/(AD22*$E$11)*SQRT(AD22/(4500*AC22*$B22*$I22))</f>
        <v>252.3086216018032</v>
      </c>
      <c r="AG22" s="72">
        <f t="shared" ref="AG22:AG70" si="36">((1.71*10^-6)*(AB22^3))-(0.00173*(AB22^2))+(0.6*AB22)+536</f>
        <v>603.7803810353671</v>
      </c>
      <c r="AH22" s="72">
        <f t="shared" ref="AH22:AH70" si="37">((1.12*10^-5)*(AB22^2))+(0.00982*AB22)+6.4</f>
        <v>9.3540244145268723</v>
      </c>
      <c r="AI22" s="73">
        <f t="shared" ref="AI22:AI70" si="38">($B22*$I22*4500*AG22)/(2*AH22)</f>
        <v>2.2826180401697558</v>
      </c>
      <c r="AJ22" s="73">
        <f t="shared" ref="AJ22:AJ70" si="39">(0.00527*(AI22^3))-(0.192*(AI22^2))+2.39*AI22</f>
        <v>4.517748163779169</v>
      </c>
      <c r="AK22" s="79">
        <f t="shared" ref="AK22:AK70" si="40">$C$14*AJ22*0.159*$C$12*$J22*2/(4500*AG22*$E$11*$I22)</f>
        <v>234.3619058225037</v>
      </c>
      <c r="AL22" s="76">
        <f t="shared" ref="AL22:AL70" si="41">((1.71*10^-6)*(AF22^3))-(0.00173*(AF22^2))+(0.6*AF22)+536</f>
        <v>604.71980306118803</v>
      </c>
      <c r="AM22" s="76">
        <f t="shared" ref="AM22:AM70" si="42">((1.12*10^-5)*(AF22^2))+(0.00982*AF22)+6.4</f>
        <v>9.5906586381172492</v>
      </c>
      <c r="AN22" s="77">
        <f t="shared" ref="AN22:AN70" si="43">($B22*$I22*4500*AL22)/(2*AM22)</f>
        <v>2.2297619739908416</v>
      </c>
      <c r="AO22" s="80">
        <f t="shared" ref="AO22:AO70" si="44">$C$15*0.399*$C$12*$J22*$B22*2/(AM22*$E$11)*SQRT(AM22/(4500*AL22*$B22*$I22))</f>
        <v>260.03316076104329</v>
      </c>
      <c r="AP22" s="72">
        <f t="shared" ref="AP22:AP70" si="45">((1.71*10^-6)*(AK22^3))-(0.00173*(AK22^2))+(0.6*AK22)+536</f>
        <v>603.60790534531213</v>
      </c>
      <c r="AQ22" s="72">
        <f t="shared" ref="AQ22:AQ70" si="46">((1.12*10^-5)*(AK22^2))+(0.00982*AK22)+6.4</f>
        <v>9.3165995476654544</v>
      </c>
      <c r="AR22" s="73">
        <f t="shared" ref="AR22:AR70" si="47">($B22*$I22*4500*AP22)/(2*AQ22)</f>
        <v>2.2911326668645677</v>
      </c>
      <c r="AS22" s="73">
        <f t="shared" ref="AS22:AS70" si="48">(0.00527*(AR22^3))-(0.192*(AR22^2))+2.39*AR22</f>
        <v>4.5313249325624767</v>
      </c>
      <c r="AT22" s="79">
        <f t="shared" ref="AT22:AT70" si="49">$C$14*AS22*0.159*$C$12*$J22*2/(4500*AP22*$E$11*$I22)</f>
        <v>235.13338000013735</v>
      </c>
      <c r="AU22" s="76">
        <f t="shared" ref="AU22:AU70" si="50">((1.71*10^-6)*(AO22^3))-(0.00173*(AO22^2))+(0.6*AO22)+536</f>
        <v>605.10852435437869</v>
      </c>
      <c r="AV22" s="76">
        <f t="shared" ref="AV22:AV70" si="51">((1.12*10^-5)*(AO22^2))+(0.00982*AO22)+6.4</f>
        <v>9.7108387792616853</v>
      </c>
      <c r="AW22" s="77">
        <f t="shared" ref="AW22:AW70" si="52">($B22*$I22*4500*AU22)/(2*AV22)</f>
        <v>2.2035822949714259</v>
      </c>
      <c r="AX22" s="80">
        <f t="shared" ref="AX22:AX70" si="53">$C$15*0.399*$C$12*$J22*$B22*2/(AV22*$E$11)*SQRT(AV22/(4500*AU22*$B22*$I22))</f>
        <v>258.33606471299561</v>
      </c>
      <c r="AY22" s="64">
        <f t="shared" ref="AY22:AY70" si="54">AVERAGE(AW22,AR22,AN22,AI22,AE22,Z22,V22,Q22)</f>
        <v>2.2829599482062766</v>
      </c>
      <c r="AZ22" s="31">
        <f t="shared" ref="AZ22:AZ70" si="55">AVERAGE(AT22,AK22,AB22,S22)</f>
        <v>233.81036793680917</v>
      </c>
      <c r="BA22" s="31">
        <f t="shared" ref="BA22:BA70" si="56">AVERAGE(AX22,AO22,AF22,W22)</f>
        <v>264.75355600333393</v>
      </c>
      <c r="BB22" s="84">
        <f t="shared" ref="BB22:BB70" si="57">IF(AY22&gt;5,BA22,AZ22)</f>
        <v>233.81036793680917</v>
      </c>
    </row>
    <row r="23" spans="1:54" x14ac:dyDescent="0.4">
      <c r="A23">
        <f t="shared" si="6"/>
        <v>18</v>
      </c>
      <c r="B23">
        <v>0.3</v>
      </c>
      <c r="C23" s="31">
        <f t="shared" ref="C23:C70" si="58">BB22</f>
        <v>233.81036793680917</v>
      </c>
      <c r="D23" s="31">
        <f t="shared" si="7"/>
        <v>9.3082914404726225</v>
      </c>
      <c r="E23" s="31">
        <f t="shared" si="8"/>
        <v>603.56865392981729</v>
      </c>
      <c r="F23" s="65">
        <f t="shared" si="9"/>
        <v>1.1446176405093018</v>
      </c>
      <c r="G23">
        <f t="shared" si="10"/>
        <v>4.8887714665161415E-5</v>
      </c>
      <c r="H23">
        <f t="shared" si="11"/>
        <v>8.5233129478214231E-5</v>
      </c>
      <c r="I23" s="32">
        <f t="shared" si="12"/>
        <v>7.1191695496010464E-5</v>
      </c>
      <c r="J23" s="68">
        <f t="shared" si="13"/>
        <v>0.56844320110263069</v>
      </c>
      <c r="K23" s="64">
        <f t="shared" si="14"/>
        <v>3.1159452156179537</v>
      </c>
      <c r="L23" s="64">
        <f t="shared" si="15"/>
        <v>5.7423927390653544</v>
      </c>
      <c r="M23" s="79">
        <f t="shared" si="16"/>
        <v>289.42668095790555</v>
      </c>
      <c r="N23" s="80">
        <f t="shared" si="17"/>
        <v>149.56165311796011</v>
      </c>
      <c r="O23" s="72">
        <f t="shared" si="18"/>
        <v>606.19603818231701</v>
      </c>
      <c r="P23" s="72">
        <f t="shared" si="19"/>
        <v>10.180369407890097</v>
      </c>
      <c r="Q23" s="73">
        <f t="shared" si="20"/>
        <v>2.8614269651362934</v>
      </c>
      <c r="R23" s="73">
        <f t="shared" si="21"/>
        <v>5.3902288991187781</v>
      </c>
      <c r="S23" s="79">
        <f t="shared" si="22"/>
        <v>270.49949814469403</v>
      </c>
      <c r="T23" s="76">
        <f t="shared" si="23"/>
        <v>592.75996301152293</v>
      </c>
      <c r="U23" s="76">
        <f t="shared" si="24"/>
        <v>8.1192247401521911</v>
      </c>
      <c r="V23" s="77">
        <f t="shared" si="25"/>
        <v>3.5083055333682558</v>
      </c>
      <c r="W23" s="80">
        <f t="shared" si="26"/>
        <v>323.18549778235922</v>
      </c>
      <c r="X23" s="72">
        <f t="shared" si="27"/>
        <v>605.56071269881159</v>
      </c>
      <c r="Y23" s="72">
        <f t="shared" si="28"/>
        <v>9.8758088309420469</v>
      </c>
      <c r="Z23" s="73">
        <f t="shared" si="29"/>
        <v>2.9465792478908055</v>
      </c>
      <c r="AA23" s="73">
        <f t="shared" si="30"/>
        <v>5.5101404961493525</v>
      </c>
      <c r="AB23" s="79">
        <f t="shared" si="31"/>
        <v>276.80716687025506</v>
      </c>
      <c r="AC23" s="76">
        <f t="shared" si="32"/>
        <v>606.93813398092539</v>
      </c>
      <c r="AD23" s="76">
        <f t="shared" si="33"/>
        <v>10.74350888716328</v>
      </c>
      <c r="AE23" s="77">
        <f t="shared" si="34"/>
        <v>2.7147596571421122</v>
      </c>
      <c r="AF23" s="80">
        <f t="shared" si="35"/>
        <v>277.65358850870109</v>
      </c>
      <c r="AG23" s="72">
        <f t="shared" si="36"/>
        <v>605.79625624624873</v>
      </c>
      <c r="AH23" s="72">
        <f t="shared" si="37"/>
        <v>9.9764151041301616</v>
      </c>
      <c r="AI23" s="73">
        <f t="shared" si="38"/>
        <v>2.9179992969498421</v>
      </c>
      <c r="AJ23" s="73">
        <f t="shared" si="39"/>
        <v>5.4701302384537733</v>
      </c>
      <c r="AK23" s="79">
        <f t="shared" si="40"/>
        <v>274.69036771198915</v>
      </c>
      <c r="AL23" s="76">
        <f t="shared" si="41"/>
        <v>605.82593007889932</v>
      </c>
      <c r="AM23" s="76">
        <f t="shared" si="42"/>
        <v>9.9899832095271464</v>
      </c>
      <c r="AN23" s="77">
        <f t="shared" si="43"/>
        <v>2.9141788937369899</v>
      </c>
      <c r="AO23" s="80">
        <f t="shared" si="44"/>
        <v>288.19886697945043</v>
      </c>
      <c r="AP23" s="72">
        <f t="shared" si="45"/>
        <v>605.72008755995353</v>
      </c>
      <c r="AQ23" s="72">
        <f t="shared" si="46"/>
        <v>9.9425531498057094</v>
      </c>
      <c r="AR23" s="73">
        <f t="shared" si="47"/>
        <v>2.9275691647073248</v>
      </c>
      <c r="AS23" s="73">
        <f t="shared" si="48"/>
        <v>5.483553992935815</v>
      </c>
      <c r="AT23" s="79">
        <f t="shared" si="49"/>
        <v>275.39908743154507</v>
      </c>
      <c r="AU23" s="76">
        <f t="shared" si="50"/>
        <v>606.16090280584876</v>
      </c>
      <c r="AV23" s="76">
        <f t="shared" si="51"/>
        <v>10.160369047334481</v>
      </c>
      <c r="AW23" s="77">
        <f t="shared" si="52"/>
        <v>2.8668934163554609</v>
      </c>
      <c r="AX23" s="80">
        <f t="shared" si="53"/>
        <v>285.69318134988782</v>
      </c>
      <c r="AY23" s="64">
        <f t="shared" si="54"/>
        <v>2.9572140219108856</v>
      </c>
      <c r="AZ23" s="31">
        <f t="shared" si="55"/>
        <v>274.34903003962086</v>
      </c>
      <c r="BA23" s="31">
        <f t="shared" si="56"/>
        <v>293.68278365509963</v>
      </c>
      <c r="BB23" s="84">
        <f t="shared" si="57"/>
        <v>274.34903003962086</v>
      </c>
    </row>
    <row r="24" spans="1:54" x14ac:dyDescent="0.4">
      <c r="A24">
        <f t="shared" si="6"/>
        <v>24</v>
      </c>
      <c r="B24">
        <v>0.4</v>
      </c>
      <c r="C24" s="31">
        <f t="shared" si="58"/>
        <v>274.34903003962086</v>
      </c>
      <c r="D24" s="31">
        <f t="shared" si="7"/>
        <v>9.937102246166301</v>
      </c>
      <c r="E24" s="31">
        <f t="shared" si="8"/>
        <v>605.70753856868453</v>
      </c>
      <c r="F24" s="65">
        <f t="shared" si="9"/>
        <v>1.4346490912594843</v>
      </c>
      <c r="G24">
        <f t="shared" si="10"/>
        <v>4.3667377397674832E-5</v>
      </c>
      <c r="H24">
        <f t="shared" si="11"/>
        <v>7.6131749197153351E-5</v>
      </c>
      <c r="I24" s="32">
        <f t="shared" si="12"/>
        <v>6.6641005355480031E-5</v>
      </c>
      <c r="J24" s="68">
        <f t="shared" si="13"/>
        <v>0.51934143708089864</v>
      </c>
      <c r="K24" s="64">
        <f t="shared" si="14"/>
        <v>3.6558407561384101</v>
      </c>
      <c r="L24" s="64">
        <f t="shared" si="15"/>
        <v>6.4288436028392342</v>
      </c>
      <c r="M24" s="79">
        <f t="shared" si="16"/>
        <v>315.13448168373526</v>
      </c>
      <c r="N24" s="80">
        <f t="shared" si="17"/>
        <v>157.55651931296117</v>
      </c>
      <c r="O24" s="72">
        <f t="shared" si="18"/>
        <v>606.79086605286807</v>
      </c>
      <c r="P24" s="72">
        <f t="shared" si="19"/>
        <v>10.606889715450338</v>
      </c>
      <c r="Q24" s="73">
        <f t="shared" si="20"/>
        <v>3.431113077931331</v>
      </c>
      <c r="R24" s="73">
        <f t="shared" si="21"/>
        <v>6.152903773168287</v>
      </c>
      <c r="S24" s="79">
        <f t="shared" si="22"/>
        <v>301.06975724006702</v>
      </c>
      <c r="T24" s="76">
        <f t="shared" si="23"/>
        <v>594.27643164961307</v>
      </c>
      <c r="U24" s="76">
        <f t="shared" si="24"/>
        <v>8.2252344555670529</v>
      </c>
      <c r="V24" s="77">
        <f t="shared" si="25"/>
        <v>4.3333550150237565</v>
      </c>
      <c r="W24" s="80">
        <f t="shared" si="26"/>
        <v>349.67078276800686</v>
      </c>
      <c r="X24" s="72">
        <f t="shared" si="27"/>
        <v>606.49513676330207</v>
      </c>
      <c r="Y24" s="72">
        <f t="shared" si="28"/>
        <v>10.3717066018129</v>
      </c>
      <c r="Z24" s="73">
        <f t="shared" si="29"/>
        <v>3.5072049844763264</v>
      </c>
      <c r="AA24" s="73">
        <f t="shared" si="30"/>
        <v>6.2478759785630089</v>
      </c>
      <c r="AB24" s="79">
        <f t="shared" si="31"/>
        <v>305.8659421306831</v>
      </c>
      <c r="AC24" s="76">
        <f t="shared" si="32"/>
        <v>607.38552042786762</v>
      </c>
      <c r="AD24" s="76">
        <f t="shared" si="33"/>
        <v>11.203187237583643</v>
      </c>
      <c r="AE24" s="77">
        <f t="shared" si="34"/>
        <v>3.2516731868496649</v>
      </c>
      <c r="AF24" s="80">
        <f t="shared" si="35"/>
        <v>296.36350872200433</v>
      </c>
      <c r="AG24" s="72">
        <f t="shared" si="36"/>
        <v>606.60279580781094</v>
      </c>
      <c r="AH24" s="72">
        <f t="shared" si="37"/>
        <v>10.451408066744801</v>
      </c>
      <c r="AI24" s="73">
        <f t="shared" si="38"/>
        <v>3.4810771826461986</v>
      </c>
      <c r="AJ24" s="73">
        <f t="shared" si="39"/>
        <v>6.2154441819469515</v>
      </c>
      <c r="AK24" s="79">
        <f t="shared" si="40"/>
        <v>304.22423454494549</v>
      </c>
      <c r="AL24" s="76">
        <f t="shared" si="41"/>
        <v>606.38120712701721</v>
      </c>
      <c r="AM24" s="76">
        <f t="shared" si="42"/>
        <v>10.294000543832681</v>
      </c>
      <c r="AN24" s="77">
        <f t="shared" si="43"/>
        <v>3.5330159338530285</v>
      </c>
      <c r="AO24" s="80">
        <f t="shared" si="44"/>
        <v>309.43025998852062</v>
      </c>
      <c r="AP24" s="72">
        <f t="shared" si="45"/>
        <v>606.56683502085457</v>
      </c>
      <c r="AQ24" s="72">
        <f t="shared" si="46"/>
        <v>10.424068693937295</v>
      </c>
      <c r="AR24" s="73">
        <f t="shared" si="47"/>
        <v>3.4900001524483475</v>
      </c>
      <c r="AS24" s="73">
        <f t="shared" si="48"/>
        <v>6.2265410426329488</v>
      </c>
      <c r="AT24" s="79">
        <f t="shared" si="49"/>
        <v>304.78545540094689</v>
      </c>
      <c r="AU24" s="76">
        <f t="shared" si="50"/>
        <v>606.67794562856477</v>
      </c>
      <c r="AV24" s="76">
        <f t="shared" si="51"/>
        <v>10.510972514008785</v>
      </c>
      <c r="AW24" s="77">
        <f t="shared" si="52"/>
        <v>3.4617791410662533</v>
      </c>
      <c r="AX24" s="80">
        <f t="shared" si="53"/>
        <v>306.14501230921428</v>
      </c>
      <c r="AY24" s="64">
        <f t="shared" si="54"/>
        <v>3.5611523342868638</v>
      </c>
      <c r="AZ24" s="31">
        <f t="shared" si="55"/>
        <v>303.98634732916065</v>
      </c>
      <c r="BA24" s="31">
        <f t="shared" si="56"/>
        <v>315.40239094693652</v>
      </c>
      <c r="BB24" s="84">
        <f t="shared" si="57"/>
        <v>303.98634732916065</v>
      </c>
    </row>
    <row r="25" spans="1:54" x14ac:dyDescent="0.4">
      <c r="A25">
        <f t="shared" si="6"/>
        <v>30</v>
      </c>
      <c r="B25">
        <v>0.5</v>
      </c>
      <c r="C25" s="31">
        <f t="shared" si="58"/>
        <v>303.98634732916065</v>
      </c>
      <c r="D25" s="31">
        <f t="shared" si="7"/>
        <v>10.420112163632639</v>
      </c>
      <c r="E25" s="31">
        <f t="shared" si="8"/>
        <v>606.56154958058983</v>
      </c>
      <c r="F25" s="65">
        <f t="shared" si="9"/>
        <v>1.7125961482365226</v>
      </c>
      <c r="G25">
        <f t="shared" si="10"/>
        <v>3.9967084794167082E-5</v>
      </c>
      <c r="H25">
        <f t="shared" si="11"/>
        <v>6.9680485914707312E-5</v>
      </c>
      <c r="I25" s="32">
        <f t="shared" si="12"/>
        <v>6.3415373714257011E-5</v>
      </c>
      <c r="J25" s="68">
        <f t="shared" si="13"/>
        <v>0.48382606940742123</v>
      </c>
      <c r="K25" s="64">
        <f t="shared" si="14"/>
        <v>4.1528817143447148</v>
      </c>
      <c r="L25" s="64">
        <f t="shared" si="15"/>
        <v>6.9915232895580832</v>
      </c>
      <c r="M25" s="79">
        <f t="shared" si="16"/>
        <v>335.0473984904142</v>
      </c>
      <c r="N25" s="80">
        <f t="shared" si="17"/>
        <v>164.1681483657681</v>
      </c>
      <c r="O25" s="72">
        <f t="shared" si="18"/>
        <v>607.13962871482772</v>
      </c>
      <c r="P25" s="72">
        <f t="shared" si="19"/>
        <v>10.947441156610045</v>
      </c>
      <c r="Q25" s="73">
        <f t="shared" si="20"/>
        <v>3.9566081368698143</v>
      </c>
      <c r="R25" s="73">
        <f t="shared" si="21"/>
        <v>6.7770040763741228</v>
      </c>
      <c r="S25" s="79">
        <f t="shared" si="22"/>
        <v>324.45799806595079</v>
      </c>
      <c r="T25" s="76">
        <f t="shared" si="23"/>
        <v>595.44128455212012</v>
      </c>
      <c r="U25" s="76">
        <f t="shared" si="24"/>
        <v>8.3139844434557055</v>
      </c>
      <c r="V25" s="77">
        <f t="shared" si="25"/>
        <v>5.1094812988619598</v>
      </c>
      <c r="W25" s="80">
        <f t="shared" si="26"/>
        <v>370.99534078862195</v>
      </c>
      <c r="X25" s="72">
        <f t="shared" si="27"/>
        <v>606.96041792284029</v>
      </c>
      <c r="Y25" s="72">
        <f t="shared" si="28"/>
        <v>10.76523505710804</v>
      </c>
      <c r="Z25" s="73">
        <f t="shared" si="29"/>
        <v>4.0223877341433028</v>
      </c>
      <c r="AA25" s="73">
        <f t="shared" si="30"/>
        <v>6.8499978494397711</v>
      </c>
      <c r="AB25" s="79">
        <f t="shared" si="31"/>
        <v>328.04950223363892</v>
      </c>
      <c r="AC25" s="76">
        <f t="shared" si="32"/>
        <v>607.80179226883786</v>
      </c>
      <c r="AD25" s="76">
        <f t="shared" si="33"/>
        <v>11.584714726877165</v>
      </c>
      <c r="AE25" s="77">
        <f t="shared" si="34"/>
        <v>3.7430334754326644</v>
      </c>
      <c r="AF25" s="80">
        <f t="shared" si="35"/>
        <v>311.07769380779712</v>
      </c>
      <c r="AG25" s="72">
        <f t="shared" si="36"/>
        <v>607.02223662522283</v>
      </c>
      <c r="AH25" s="72">
        <f t="shared" si="37"/>
        <v>10.826750642190603</v>
      </c>
      <c r="AI25" s="73">
        <f t="shared" si="38"/>
        <v>3.9999406256064796</v>
      </c>
      <c r="AJ25" s="73">
        <f t="shared" si="39"/>
        <v>6.8252142744674273</v>
      </c>
      <c r="AK25" s="79">
        <f t="shared" si="40"/>
        <v>326.82931814373956</v>
      </c>
      <c r="AL25" s="76">
        <f t="shared" si="41"/>
        <v>606.71142729923508</v>
      </c>
      <c r="AM25" s="76">
        <f t="shared" si="42"/>
        <v>10.538599466942077</v>
      </c>
      <c r="AN25" s="77">
        <f t="shared" si="43"/>
        <v>4.1072047592308945</v>
      </c>
      <c r="AO25" s="80">
        <f t="shared" si="44"/>
        <v>326.4449794805596</v>
      </c>
      <c r="AP25" s="72">
        <f t="shared" si="45"/>
        <v>607.0013943341296</v>
      </c>
      <c r="AQ25" s="72">
        <f t="shared" si="46"/>
        <v>10.805818819992503</v>
      </c>
      <c r="AR25" s="73">
        <f t="shared" si="47"/>
        <v>4.0075512574761731</v>
      </c>
      <c r="AS25" s="73">
        <f t="shared" si="48"/>
        <v>6.8336316001580188</v>
      </c>
      <c r="AT25" s="79">
        <f t="shared" si="49"/>
        <v>327.24362264262277</v>
      </c>
      <c r="AU25" s="76">
        <f t="shared" si="50"/>
        <v>606.9947973144474</v>
      </c>
      <c r="AV25" s="76">
        <f t="shared" si="51"/>
        <v>10.799232534333402</v>
      </c>
      <c r="AW25" s="77">
        <f t="shared" si="52"/>
        <v>4.0099518198092543</v>
      </c>
      <c r="AX25" s="80">
        <f t="shared" si="53"/>
        <v>322.4063597204464</v>
      </c>
      <c r="AY25" s="64">
        <f t="shared" si="54"/>
        <v>4.1195198884288171</v>
      </c>
      <c r="AZ25" s="31">
        <f t="shared" si="55"/>
        <v>326.64511027148802</v>
      </c>
      <c r="BA25" s="31">
        <f t="shared" si="56"/>
        <v>332.73109344935625</v>
      </c>
      <c r="BB25" s="84">
        <f t="shared" si="57"/>
        <v>326.64511027148802</v>
      </c>
    </row>
    <row r="26" spans="1:54" x14ac:dyDescent="0.4">
      <c r="A26">
        <f t="shared" si="6"/>
        <v>36</v>
      </c>
      <c r="B26">
        <v>0.6</v>
      </c>
      <c r="C26" s="31">
        <f t="shared" si="58"/>
        <v>326.64511027148802</v>
      </c>
      <c r="D26" s="31">
        <f t="shared" si="7"/>
        <v>10.802661697185865</v>
      </c>
      <c r="E26" s="31">
        <f t="shared" si="8"/>
        <v>606.99823448275868</v>
      </c>
      <c r="F26" s="65">
        <f t="shared" si="9"/>
        <v>1.9837657069673234</v>
      </c>
      <c r="G26">
        <f t="shared" si="10"/>
        <v>3.7135114228940288E-5</v>
      </c>
      <c r="H26">
        <f t="shared" si="11"/>
        <v>6.4743095907469398E-5</v>
      </c>
      <c r="I26" s="32">
        <f t="shared" si="12"/>
        <v>6.0946678710638054E-5</v>
      </c>
      <c r="J26" s="68">
        <f t="shared" si="13"/>
        <v>0.45619980890180062</v>
      </c>
      <c r="K26" s="64">
        <f t="shared" si="14"/>
        <v>4.6231763991263657</v>
      </c>
      <c r="L26" s="64">
        <f t="shared" si="15"/>
        <v>7.4663829439055638</v>
      </c>
      <c r="M26" s="79">
        <f t="shared" si="16"/>
        <v>350.7861978443313</v>
      </c>
      <c r="N26" s="80">
        <f t="shared" si="17"/>
        <v>169.81738396866425</v>
      </c>
      <c r="O26" s="72">
        <f t="shared" si="18"/>
        <v>607.40499081443136</v>
      </c>
      <c r="P26" s="72">
        <f t="shared" si="19"/>
        <v>11.222891176729856</v>
      </c>
      <c r="Q26" s="73">
        <f t="shared" si="20"/>
        <v>4.4530484100095435</v>
      </c>
      <c r="R26" s="73">
        <f t="shared" si="21"/>
        <v>7.3008481640310254</v>
      </c>
      <c r="S26" s="79">
        <f t="shared" si="22"/>
        <v>342.77932936162034</v>
      </c>
      <c r="T26" s="76">
        <f t="shared" si="23"/>
        <v>596.37497240568189</v>
      </c>
      <c r="U26" s="76">
        <f t="shared" si="24"/>
        <v>8.3905916822294433</v>
      </c>
      <c r="V26" s="77">
        <f t="shared" si="25"/>
        <v>5.8480440396347584</v>
      </c>
      <c r="W26" s="80">
        <f t="shared" si="26"/>
        <v>388.79014272025898</v>
      </c>
      <c r="X26" s="72">
        <f t="shared" si="27"/>
        <v>607.26820109164896</v>
      </c>
      <c r="Y26" s="72">
        <f t="shared" si="28"/>
        <v>11.082066903072256</v>
      </c>
      <c r="Z26" s="73">
        <f t="shared" si="29"/>
        <v>4.5086194985305665</v>
      </c>
      <c r="AA26" s="73">
        <f t="shared" si="30"/>
        <v>7.3556854363919495</v>
      </c>
      <c r="AB26" s="79">
        <f t="shared" si="31"/>
        <v>345.43176559798383</v>
      </c>
      <c r="AC26" s="76">
        <f t="shared" si="32"/>
        <v>608.26553128628541</v>
      </c>
      <c r="AD26" s="76">
        <f t="shared" si="33"/>
        <v>11.910886282369065</v>
      </c>
      <c r="AE26" s="77">
        <f t="shared" si="34"/>
        <v>4.2017764326457652</v>
      </c>
      <c r="AF26" s="80">
        <f t="shared" si="35"/>
        <v>323.11163815525998</v>
      </c>
      <c r="AG26" s="72">
        <f t="shared" si="36"/>
        <v>607.31285239955275</v>
      </c>
      <c r="AH26" s="72">
        <f t="shared" si="37"/>
        <v>11.128558710634575</v>
      </c>
      <c r="AI26" s="73">
        <f t="shared" si="38"/>
        <v>4.4901139530763379</v>
      </c>
      <c r="AJ26" s="73">
        <f t="shared" si="39"/>
        <v>7.3375073275735643</v>
      </c>
      <c r="AK26" s="79">
        <f t="shared" si="40"/>
        <v>344.55276558829206</v>
      </c>
      <c r="AL26" s="76">
        <f t="shared" si="41"/>
        <v>606.936833594174</v>
      </c>
      <c r="AM26" s="76">
        <f t="shared" si="42"/>
        <v>10.742248950652062</v>
      </c>
      <c r="AN26" s="77">
        <f t="shared" si="43"/>
        <v>4.6487061407970351</v>
      </c>
      <c r="AO26" s="80">
        <f t="shared" si="44"/>
        <v>340.60568308457886</v>
      </c>
      <c r="AP26" s="72">
        <f t="shared" si="45"/>
        <v>607.29799908887594</v>
      </c>
      <c r="AQ26" s="72">
        <f t="shared" si="46"/>
        <v>11.113134170751882</v>
      </c>
      <c r="AR26" s="73">
        <f t="shared" si="47"/>
        <v>4.4962360640636012</v>
      </c>
      <c r="AS26" s="73">
        <f t="shared" si="48"/>
        <v>7.3435302784505909</v>
      </c>
      <c r="AT26" s="79">
        <f t="shared" si="49"/>
        <v>344.84402375115985</v>
      </c>
      <c r="AU26" s="76">
        <f t="shared" si="50"/>
        <v>607.23191688758402</v>
      </c>
      <c r="AV26" s="76">
        <f t="shared" si="51"/>
        <v>11.044084799005105</v>
      </c>
      <c r="AW26" s="77">
        <f t="shared" si="52"/>
        <v>4.523854935936436</v>
      </c>
      <c r="AX26" s="80">
        <f t="shared" si="53"/>
        <v>335.83741790715931</v>
      </c>
      <c r="AY26" s="64">
        <f t="shared" si="54"/>
        <v>4.6462999343367555</v>
      </c>
      <c r="AZ26" s="31">
        <f t="shared" si="55"/>
        <v>344.40197107476405</v>
      </c>
      <c r="BA26" s="31">
        <f t="shared" si="56"/>
        <v>347.08622046681427</v>
      </c>
      <c r="BB26" s="84">
        <f t="shared" si="57"/>
        <v>344.40197107476405</v>
      </c>
    </row>
    <row r="27" spans="1:54" x14ac:dyDescent="0.4">
      <c r="A27">
        <f t="shared" si="6"/>
        <v>42</v>
      </c>
      <c r="B27">
        <v>0.7</v>
      </c>
      <c r="C27" s="31">
        <f t="shared" si="58"/>
        <v>344.40197107476405</v>
      </c>
      <c r="D27" s="31">
        <f t="shared" si="7"/>
        <v>11.11048979397223</v>
      </c>
      <c r="E27" s="31">
        <f t="shared" si="8"/>
        <v>607.29545699388041</v>
      </c>
      <c r="F27" s="65">
        <f t="shared" si="9"/>
        <v>2.2513724294068562</v>
      </c>
      <c r="G27">
        <f t="shared" si="10"/>
        <v>3.4858306296522451E-5</v>
      </c>
      <c r="H27">
        <f t="shared" si="11"/>
        <v>6.0773602413450818E-5</v>
      </c>
      <c r="I27" s="32">
        <f t="shared" si="12"/>
        <v>5.8961931963628767E-5</v>
      </c>
      <c r="J27" s="68">
        <f t="shared" si="13"/>
        <v>0.43368291464710035</v>
      </c>
      <c r="K27" s="64">
        <f t="shared" si="14"/>
        <v>5.0759705177461978</v>
      </c>
      <c r="L27" s="64">
        <f t="shared" si="15"/>
        <v>7.8738339080571365</v>
      </c>
      <c r="M27" s="79">
        <f t="shared" si="16"/>
        <v>363.33014644775267</v>
      </c>
      <c r="N27" s="80">
        <f t="shared" si="17"/>
        <v>174.764978382523</v>
      </c>
      <c r="O27" s="72">
        <f t="shared" si="18"/>
        <v>607.63921710812326</v>
      </c>
      <c r="P27" s="72">
        <f t="shared" si="19"/>
        <v>11.446400545675679</v>
      </c>
      <c r="Q27" s="73">
        <f t="shared" si="20"/>
        <v>4.9297979486641212</v>
      </c>
      <c r="R27" s="73">
        <f t="shared" si="21"/>
        <v>7.7474491971247623</v>
      </c>
      <c r="S27" s="79">
        <f t="shared" si="22"/>
        <v>357.29600336618603</v>
      </c>
      <c r="T27" s="76">
        <f t="shared" si="23"/>
        <v>597.14760451224458</v>
      </c>
      <c r="U27" s="76">
        <f t="shared" si="24"/>
        <v>8.4582714216096662</v>
      </c>
      <c r="V27" s="77">
        <f t="shared" si="25"/>
        <v>6.5562022205597543</v>
      </c>
      <c r="W27" s="80">
        <f t="shared" si="26"/>
        <v>403.9888379617189</v>
      </c>
      <c r="X27" s="72">
        <f t="shared" si="27"/>
        <v>607.52253365979868</v>
      </c>
      <c r="Y27" s="72">
        <f t="shared" si="28"/>
        <v>11.338443614096184</v>
      </c>
      <c r="Z27" s="73">
        <f t="shared" si="29"/>
        <v>4.9757804542144246</v>
      </c>
      <c r="AA27" s="73">
        <f t="shared" si="30"/>
        <v>7.7877277082052379</v>
      </c>
      <c r="AB27" s="79">
        <f t="shared" si="31"/>
        <v>359.2225438879392</v>
      </c>
      <c r="AC27" s="76">
        <f t="shared" si="32"/>
        <v>608.79202105007312</v>
      </c>
      <c r="AD27" s="76">
        <f t="shared" si="33"/>
        <v>12.195088578197872</v>
      </c>
      <c r="AE27" s="77">
        <f t="shared" si="34"/>
        <v>4.6359234502151363</v>
      </c>
      <c r="AF27" s="80">
        <f t="shared" si="35"/>
        <v>333.21463396969619</v>
      </c>
      <c r="AG27" s="72">
        <f t="shared" si="36"/>
        <v>607.55886531954411</v>
      </c>
      <c r="AH27" s="72">
        <f t="shared" si="37"/>
        <v>11.372822744597574</v>
      </c>
      <c r="AI27" s="73">
        <f t="shared" si="38"/>
        <v>4.9610357361959752</v>
      </c>
      <c r="AJ27" s="73">
        <f t="shared" si="39"/>
        <v>7.7748643767362147</v>
      </c>
      <c r="AK27" s="79">
        <f t="shared" si="40"/>
        <v>358.60775444124738</v>
      </c>
      <c r="AL27" s="76">
        <f t="shared" si="41"/>
        <v>607.10913250373324</v>
      </c>
      <c r="AM27" s="76">
        <f t="shared" si="42"/>
        <v>10.915726019247874</v>
      </c>
      <c r="AN27" s="77">
        <f t="shared" si="43"/>
        <v>5.1649533435291914</v>
      </c>
      <c r="AO27" s="80">
        <f t="shared" si="44"/>
        <v>352.68852161911605</v>
      </c>
      <c r="AP27" s="72">
        <f t="shared" si="45"/>
        <v>607.54718384179432</v>
      </c>
      <c r="AQ27" s="72">
        <f t="shared" si="46"/>
        <v>11.361842789921463</v>
      </c>
      <c r="AR27" s="73">
        <f t="shared" si="47"/>
        <v>4.9657345467309755</v>
      </c>
      <c r="AS27" s="73">
        <f t="shared" si="48"/>
        <v>7.7789689875379517</v>
      </c>
      <c r="AT27" s="79">
        <f t="shared" si="49"/>
        <v>358.80397415292731</v>
      </c>
      <c r="AU27" s="76">
        <f t="shared" si="50"/>
        <v>607.43860416342693</v>
      </c>
      <c r="AV27" s="76">
        <f t="shared" si="51"/>
        <v>11.256560247056751</v>
      </c>
      <c r="AW27" s="77">
        <f t="shared" si="52"/>
        <v>5.0112832661030069</v>
      </c>
      <c r="AX27" s="80">
        <f t="shared" si="53"/>
        <v>347.21379953503896</v>
      </c>
      <c r="AY27" s="64">
        <f t="shared" si="54"/>
        <v>5.1500888707765728</v>
      </c>
      <c r="AZ27" s="31">
        <f t="shared" si="55"/>
        <v>358.48256896207499</v>
      </c>
      <c r="BA27" s="31">
        <f t="shared" si="56"/>
        <v>359.27644827139255</v>
      </c>
      <c r="BB27" s="84">
        <f t="shared" si="57"/>
        <v>359.27644827139255</v>
      </c>
    </row>
    <row r="28" spans="1:54" x14ac:dyDescent="0.4">
      <c r="A28">
        <f t="shared" si="6"/>
        <v>48</v>
      </c>
      <c r="B28">
        <v>0.8</v>
      </c>
      <c r="C28" s="31">
        <f t="shared" si="58"/>
        <v>359.27644827139255</v>
      </c>
      <c r="D28" s="31">
        <f t="shared" si="7"/>
        <v>11.373785864389149</v>
      </c>
      <c r="E28" s="31">
        <f t="shared" si="8"/>
        <v>607.55989357654732</v>
      </c>
      <c r="F28" s="65">
        <f t="shared" si="9"/>
        <v>2.5145282125321629</v>
      </c>
      <c r="G28">
        <f t="shared" si="10"/>
        <v>3.2983876601368051E-5</v>
      </c>
      <c r="H28">
        <f t="shared" si="11"/>
        <v>5.7505633967816848E-5</v>
      </c>
      <c r="I28" s="32">
        <f t="shared" si="12"/>
        <v>5.7327947740811776E-5</v>
      </c>
      <c r="J28" s="68">
        <f t="shared" si="13"/>
        <v>0.41492408534353153</v>
      </c>
      <c r="K28" s="64">
        <f t="shared" si="14"/>
        <v>5.5121744016087266</v>
      </c>
      <c r="L28" s="64">
        <f t="shared" si="15"/>
        <v>8.2229876118065643</v>
      </c>
      <c r="M28" s="79">
        <f t="shared" si="16"/>
        <v>373.21354571301629</v>
      </c>
      <c r="N28" s="80">
        <f t="shared" si="17"/>
        <v>179.13024283811524</v>
      </c>
      <c r="O28" s="72">
        <f t="shared" si="18"/>
        <v>607.85243241535341</v>
      </c>
      <c r="P28" s="72">
        <f t="shared" si="19"/>
        <v>11.624986546783056</v>
      </c>
      <c r="Q28" s="73">
        <f t="shared" si="20"/>
        <v>5.3956603055765608</v>
      </c>
      <c r="R28" s="73">
        <f t="shared" si="21"/>
        <v>8.1337395079846146</v>
      </c>
      <c r="S28" s="79">
        <f t="shared" si="22"/>
        <v>368.98521106029875</v>
      </c>
      <c r="T28" s="76">
        <f t="shared" si="23"/>
        <v>597.79537508603414</v>
      </c>
      <c r="U28" s="76">
        <f t="shared" si="24"/>
        <v>8.5184405963418044</v>
      </c>
      <c r="V28" s="77">
        <f t="shared" si="25"/>
        <v>7.2415469642679726</v>
      </c>
      <c r="W28" s="80">
        <f t="shared" si="26"/>
        <v>417.33965988096907</v>
      </c>
      <c r="X28" s="72">
        <f t="shared" si="27"/>
        <v>607.75737753061173</v>
      </c>
      <c r="Y28" s="72">
        <f t="shared" si="28"/>
        <v>11.548315735601722</v>
      </c>
      <c r="Z28" s="73">
        <f t="shared" si="29"/>
        <v>5.4306334496347377</v>
      </c>
      <c r="AA28" s="73">
        <f t="shared" si="30"/>
        <v>8.1608304169400405</v>
      </c>
      <c r="AB28" s="79">
        <f t="shared" si="31"/>
        <v>370.27208636946608</v>
      </c>
      <c r="AC28" s="76">
        <f t="shared" si="32"/>
        <v>609.38382815663545</v>
      </c>
      <c r="AD28" s="76">
        <f t="shared" si="33"/>
        <v>12.449006247178222</v>
      </c>
      <c r="AE28" s="77">
        <f t="shared" si="34"/>
        <v>5.0512066915092397</v>
      </c>
      <c r="AF28" s="80">
        <f t="shared" si="35"/>
        <v>341.92682841310921</v>
      </c>
      <c r="AG28" s="72">
        <f t="shared" si="36"/>
        <v>607.78565477156008</v>
      </c>
      <c r="AH28" s="72">
        <f t="shared" si="37"/>
        <v>11.571607769125407</v>
      </c>
      <c r="AI28" s="73">
        <f t="shared" si="38"/>
        <v>5.4199545049552418</v>
      </c>
      <c r="AJ28" s="73">
        <f t="shared" si="39"/>
        <v>8.1525858885509379</v>
      </c>
      <c r="AK28" s="79">
        <f t="shared" si="40"/>
        <v>369.88080723674096</v>
      </c>
      <c r="AL28" s="76">
        <f t="shared" si="41"/>
        <v>607.25394425551701</v>
      </c>
      <c r="AM28" s="76">
        <f t="shared" si="42"/>
        <v>11.06715776208959</v>
      </c>
      <c r="AN28" s="77">
        <f t="shared" si="43"/>
        <v>5.6620427425077615</v>
      </c>
      <c r="AO28" s="80">
        <f t="shared" si="44"/>
        <v>363.28106338545751</v>
      </c>
      <c r="AP28" s="72">
        <f t="shared" si="45"/>
        <v>607.77699858279698</v>
      </c>
      <c r="AQ28" s="72">
        <f t="shared" si="46"/>
        <v>11.564521816560351</v>
      </c>
      <c r="AR28" s="73">
        <f t="shared" si="47"/>
        <v>5.423198245280628</v>
      </c>
      <c r="AS28" s="73">
        <f t="shared" si="48"/>
        <v>8.1550927346620252</v>
      </c>
      <c r="AT28" s="79">
        <f t="shared" si="49"/>
        <v>369.9998118268777</v>
      </c>
      <c r="AU28" s="76">
        <f t="shared" si="50"/>
        <v>607.63823170449166</v>
      </c>
      <c r="AV28" s="76">
        <f t="shared" si="51"/>
        <v>11.445519109807243</v>
      </c>
      <c r="AW28" s="77">
        <f t="shared" si="52"/>
        <v>5.4783338723995945</v>
      </c>
      <c r="AX28" s="80">
        <f t="shared" si="53"/>
        <v>357.11302433700314</v>
      </c>
      <c r="AY28" s="64">
        <f t="shared" si="54"/>
        <v>5.6378220970164676</v>
      </c>
      <c r="AZ28" s="31">
        <f t="shared" si="55"/>
        <v>369.78447912334587</v>
      </c>
      <c r="BA28" s="31">
        <f t="shared" si="56"/>
        <v>369.91514400413473</v>
      </c>
      <c r="BB28" s="84">
        <f t="shared" si="57"/>
        <v>369.91514400413473</v>
      </c>
    </row>
    <row r="29" spans="1:54" x14ac:dyDescent="0.4">
      <c r="A29">
        <f t="shared" si="6"/>
        <v>54</v>
      </c>
      <c r="B29">
        <v>0.9</v>
      </c>
      <c r="C29" s="31">
        <f t="shared" si="58"/>
        <v>369.91514400413473</v>
      </c>
      <c r="D29" s="31">
        <f t="shared" si="7"/>
        <v>11.565143508272921</v>
      </c>
      <c r="E29" s="31">
        <f t="shared" si="8"/>
        <v>607.7777561464253</v>
      </c>
      <c r="F29" s="65">
        <f t="shared" si="9"/>
        <v>2.7830355920011187</v>
      </c>
      <c r="G29">
        <f t="shared" si="10"/>
        <v>3.1352384246714044E-5</v>
      </c>
      <c r="H29">
        <f t="shared" si="11"/>
        <v>5.4661213850014998E-5</v>
      </c>
      <c r="I29" s="32">
        <f t="shared" si="12"/>
        <v>5.5905737681910851E-5</v>
      </c>
      <c r="J29" s="68">
        <f t="shared" si="13"/>
        <v>0.39842239903227189</v>
      </c>
      <c r="K29" s="64">
        <f t="shared" si="14"/>
        <v>5.949427618768957</v>
      </c>
      <c r="L29" s="64">
        <f t="shared" si="15"/>
        <v>8.5329378751430198</v>
      </c>
      <c r="M29" s="79">
        <f t="shared" si="16"/>
        <v>381.20251306139852</v>
      </c>
      <c r="N29" s="80">
        <f t="shared" si="17"/>
        <v>183.17847606212791</v>
      </c>
      <c r="O29" s="72">
        <f t="shared" si="18"/>
        <v>608.05067190337718</v>
      </c>
      <c r="P29" s="72">
        <f t="shared" si="19"/>
        <v>11.770940665063382</v>
      </c>
      <c r="Q29" s="73">
        <f t="shared" si="20"/>
        <v>5.8480356595296392</v>
      </c>
      <c r="R29" s="73">
        <f t="shared" si="21"/>
        <v>8.4644972788540862</v>
      </c>
      <c r="S29" s="79">
        <f t="shared" si="22"/>
        <v>377.97525591676884</v>
      </c>
      <c r="T29" s="76">
        <f t="shared" si="23"/>
        <v>598.36845767326326</v>
      </c>
      <c r="U29" s="76">
        <f t="shared" si="24"/>
        <v>8.574621400765464</v>
      </c>
      <c r="V29" s="77">
        <f t="shared" si="25"/>
        <v>7.9001465660478081</v>
      </c>
      <c r="W29" s="80">
        <f t="shared" si="26"/>
        <v>428.80567885179698</v>
      </c>
      <c r="X29" s="72">
        <f t="shared" si="27"/>
        <v>607.96741860235329</v>
      </c>
      <c r="Y29" s="72">
        <f t="shared" si="28"/>
        <v>11.711808306858556</v>
      </c>
      <c r="Z29" s="73">
        <f t="shared" si="29"/>
        <v>5.8767573648166289</v>
      </c>
      <c r="AA29" s="73">
        <f t="shared" si="30"/>
        <v>8.4840910553179185</v>
      </c>
      <c r="AB29" s="79">
        <f t="shared" si="31"/>
        <v>378.90207875316048</v>
      </c>
      <c r="AC29" s="76">
        <f t="shared" si="32"/>
        <v>610.00810642848433</v>
      </c>
      <c r="AD29" s="76">
        <f t="shared" si="33"/>
        <v>12.670264040738811</v>
      </c>
      <c r="AE29" s="77">
        <f t="shared" si="34"/>
        <v>5.450437336677548</v>
      </c>
      <c r="AF29" s="80">
        <f t="shared" si="35"/>
        <v>349.37491146283037</v>
      </c>
      <c r="AG29" s="72">
        <f t="shared" si="36"/>
        <v>607.99086699782163</v>
      </c>
      <c r="AH29" s="72">
        <f t="shared" si="37"/>
        <v>11.728766408530859</v>
      </c>
      <c r="AI29" s="73">
        <f t="shared" si="38"/>
        <v>5.8684867527736539</v>
      </c>
      <c r="AJ29" s="73">
        <f t="shared" si="39"/>
        <v>8.4784656860896455</v>
      </c>
      <c r="AK29" s="79">
        <f t="shared" si="40"/>
        <v>378.63624462337162</v>
      </c>
      <c r="AL29" s="76">
        <f t="shared" si="41"/>
        <v>607.38038300776884</v>
      </c>
      <c r="AM29" s="76">
        <f t="shared" si="42"/>
        <v>11.197965312673194</v>
      </c>
      <c r="AN29" s="77">
        <f t="shared" si="43"/>
        <v>6.1404903498371599</v>
      </c>
      <c r="AO29" s="80">
        <f t="shared" si="44"/>
        <v>372.43665000870357</v>
      </c>
      <c r="AP29" s="72">
        <f t="shared" si="45"/>
        <v>607.98410425462009</v>
      </c>
      <c r="AQ29" s="72">
        <f t="shared" si="46"/>
        <v>11.723900466517396</v>
      </c>
      <c r="AR29" s="73">
        <f t="shared" si="47"/>
        <v>5.8708571338705076</v>
      </c>
      <c r="AS29" s="73">
        <f t="shared" si="48"/>
        <v>8.4800793198958981</v>
      </c>
      <c r="AT29" s="79">
        <f t="shared" si="49"/>
        <v>378.71251967625739</v>
      </c>
      <c r="AU29" s="76">
        <f t="shared" si="50"/>
        <v>607.83449544782286</v>
      </c>
      <c r="AV29" s="76">
        <f t="shared" si="51"/>
        <v>11.610869355706171</v>
      </c>
      <c r="AW29" s="77">
        <f t="shared" si="52"/>
        <v>5.9265508465686416</v>
      </c>
      <c r="AX29" s="80">
        <f t="shared" si="53"/>
        <v>365.61778244843066</v>
      </c>
      <c r="AY29" s="64">
        <f t="shared" si="54"/>
        <v>6.1102202512651989</v>
      </c>
      <c r="AZ29" s="31">
        <f t="shared" si="55"/>
        <v>378.55652474238963</v>
      </c>
      <c r="BA29" s="31">
        <f t="shared" si="56"/>
        <v>379.05875569294039</v>
      </c>
      <c r="BB29" s="84">
        <f t="shared" si="57"/>
        <v>379.05875569294039</v>
      </c>
    </row>
    <row r="30" spans="1:54" x14ac:dyDescent="0.4">
      <c r="A30">
        <f t="shared" si="6"/>
        <v>60</v>
      </c>
      <c r="B30">
        <v>1</v>
      </c>
      <c r="C30" s="31">
        <f t="shared" si="58"/>
        <v>379.05875569294039</v>
      </c>
      <c r="D30" s="31">
        <f t="shared" si="7"/>
        <v>11.731635031900455</v>
      </c>
      <c r="E30" s="31">
        <f t="shared" si="8"/>
        <v>607.99486695233213</v>
      </c>
      <c r="F30" s="65">
        <f t="shared" si="9"/>
        <v>3.0494663457836153</v>
      </c>
      <c r="G30">
        <f t="shared" si="10"/>
        <v>2.9951462331400762E-5</v>
      </c>
      <c r="H30">
        <f t="shared" si="11"/>
        <v>5.2218781025846685E-5</v>
      </c>
      <c r="I30" s="32">
        <f t="shared" si="12"/>
        <v>5.4684521269826694E-5</v>
      </c>
      <c r="J30" s="68">
        <f t="shared" si="13"/>
        <v>0.3841153939526521</v>
      </c>
      <c r="K30" s="64">
        <f t="shared" si="14"/>
        <v>6.3765871783970915</v>
      </c>
      <c r="L30" s="64">
        <f t="shared" si="15"/>
        <v>8.7995501185643334</v>
      </c>
      <c r="M30" s="79">
        <f t="shared" si="16"/>
        <v>387.32226551084193</v>
      </c>
      <c r="N30" s="80">
        <f t="shared" si="17"/>
        <v>186.84686812734117</v>
      </c>
      <c r="O30" s="72">
        <f t="shared" si="18"/>
        <v>608.22172846093918</v>
      </c>
      <c r="P30" s="72">
        <f t="shared" si="19"/>
        <v>11.883712265753521</v>
      </c>
      <c r="Q30" s="73">
        <f t="shared" si="20"/>
        <v>6.2973341100613593</v>
      </c>
      <c r="R30" s="73">
        <f t="shared" si="21"/>
        <v>8.7526720342197137</v>
      </c>
      <c r="S30" s="79">
        <f t="shared" si="22"/>
        <v>385.11517472966671</v>
      </c>
      <c r="T30" s="76">
        <f t="shared" si="23"/>
        <v>598.86537883714254</v>
      </c>
      <c r="U30" s="76">
        <f t="shared" si="24"/>
        <v>8.6258478688552458</v>
      </c>
      <c r="V30" s="77">
        <f t="shared" si="25"/>
        <v>8.5422906652815271</v>
      </c>
      <c r="W30" s="80">
        <f t="shared" si="26"/>
        <v>439.11628752862714</v>
      </c>
      <c r="X30" s="72">
        <f t="shared" si="27"/>
        <v>608.15794078584918</v>
      </c>
      <c r="Y30" s="72">
        <f t="shared" si="28"/>
        <v>11.842944431284419</v>
      </c>
      <c r="Z30" s="73">
        <f t="shared" si="29"/>
        <v>6.3183491734580048</v>
      </c>
      <c r="AA30" s="73">
        <f t="shared" si="30"/>
        <v>8.7652149035078981</v>
      </c>
      <c r="AB30" s="79">
        <f t="shared" si="31"/>
        <v>385.70750888872948</v>
      </c>
      <c r="AC30" s="76">
        <f t="shared" si="32"/>
        <v>610.67451197134233</v>
      </c>
      <c r="AD30" s="76">
        <f t="shared" si="33"/>
        <v>12.871740820027867</v>
      </c>
      <c r="AE30" s="77">
        <f t="shared" si="34"/>
        <v>5.8373998173949113</v>
      </c>
      <c r="AF30" s="80">
        <f t="shared" si="35"/>
        <v>355.97664565512957</v>
      </c>
      <c r="AG30" s="72">
        <f t="shared" si="36"/>
        <v>608.17482045337442</v>
      </c>
      <c r="AH30" s="72">
        <f t="shared" si="37"/>
        <v>11.853874900314597</v>
      </c>
      <c r="AI30" s="73">
        <f t="shared" si="38"/>
        <v>6.3126982244379093</v>
      </c>
      <c r="AJ30" s="73">
        <f t="shared" si="39"/>
        <v>8.7618501359582233</v>
      </c>
      <c r="AK30" s="79">
        <f t="shared" si="40"/>
        <v>385.54874344882279</v>
      </c>
      <c r="AL30" s="76">
        <f t="shared" si="41"/>
        <v>607.49809779343695</v>
      </c>
      <c r="AM30" s="76">
        <f t="shared" si="42"/>
        <v>11.314947629554403</v>
      </c>
      <c r="AN30" s="77">
        <f t="shared" si="43"/>
        <v>6.6060112172002743</v>
      </c>
      <c r="AO30" s="80">
        <f t="shared" si="44"/>
        <v>380.66794825144916</v>
      </c>
      <c r="AP30" s="72">
        <f t="shared" si="45"/>
        <v>608.17027910618481</v>
      </c>
      <c r="AQ30" s="72">
        <f t="shared" si="46"/>
        <v>11.850944396707062</v>
      </c>
      <c r="AR30" s="73">
        <f t="shared" si="47"/>
        <v>6.3142120798891064</v>
      </c>
      <c r="AS30" s="73">
        <f t="shared" si="48"/>
        <v>8.7627521142493396</v>
      </c>
      <c r="AT30" s="79">
        <f t="shared" si="49"/>
        <v>385.5913125852681</v>
      </c>
      <c r="AU30" s="76">
        <f t="shared" si="50"/>
        <v>608.03656634795868</v>
      </c>
      <c r="AV30" s="76">
        <f t="shared" si="51"/>
        <v>11.761129824280072</v>
      </c>
      <c r="AW30" s="77">
        <f t="shared" si="52"/>
        <v>6.3610320899995676</v>
      </c>
      <c r="AX30" s="80">
        <f t="shared" si="53"/>
        <v>373.21206568636143</v>
      </c>
      <c r="AY30" s="64">
        <f t="shared" si="54"/>
        <v>6.5736659222153317</v>
      </c>
      <c r="AZ30" s="31">
        <f t="shared" si="55"/>
        <v>385.49068491312175</v>
      </c>
      <c r="BA30" s="31">
        <f t="shared" si="56"/>
        <v>387.24323678039184</v>
      </c>
      <c r="BB30" s="84">
        <f t="shared" si="57"/>
        <v>387.24323678039184</v>
      </c>
    </row>
    <row r="31" spans="1:54" x14ac:dyDescent="0.4">
      <c r="A31">
        <f t="shared" si="6"/>
        <v>66</v>
      </c>
      <c r="B31">
        <v>1.1000000000000001</v>
      </c>
      <c r="C31" s="31">
        <f t="shared" si="58"/>
        <v>387.24323678039184</v>
      </c>
      <c r="D31" s="31">
        <f t="shared" si="7"/>
        <v>11.88225061882358</v>
      </c>
      <c r="E31" s="31">
        <f t="shared" si="8"/>
        <v>608.21940187398729</v>
      </c>
      <c r="F31" s="65">
        <f t="shared" si="9"/>
        <v>3.313116615813108</v>
      </c>
      <c r="G31">
        <f t="shared" si="10"/>
        <v>2.8735025845539002E-5</v>
      </c>
      <c r="H31">
        <f t="shared" si="11"/>
        <v>5.0097988732494409E-5</v>
      </c>
      <c r="I31" s="32">
        <f t="shared" si="12"/>
        <v>5.3624125123150556E-5</v>
      </c>
      <c r="J31" s="68">
        <f t="shared" si="13"/>
        <v>0.37158362001485484</v>
      </c>
      <c r="K31" s="64">
        <f t="shared" si="14"/>
        <v>6.7935532608996452</v>
      </c>
      <c r="L31" s="64">
        <f t="shared" si="15"/>
        <v>9.0276862287669246</v>
      </c>
      <c r="M31" s="79">
        <f t="shared" si="16"/>
        <v>391.85657380852234</v>
      </c>
      <c r="N31" s="80">
        <f t="shared" si="17"/>
        <v>190.18613416696172</v>
      </c>
      <c r="O31" s="72">
        <f t="shared" si="18"/>
        <v>608.36075201280823</v>
      </c>
      <c r="P31" s="72">
        <f t="shared" si="19"/>
        <v>11.967809188493574</v>
      </c>
      <c r="Q31" s="73">
        <f t="shared" si="20"/>
        <v>6.7465532844016254</v>
      </c>
      <c r="R31" s="73">
        <f t="shared" si="21"/>
        <v>9.003484436556791</v>
      </c>
      <c r="S31" s="79">
        <f t="shared" si="22"/>
        <v>390.71526640750176</v>
      </c>
      <c r="T31" s="76">
        <f t="shared" si="23"/>
        <v>599.29965048655652</v>
      </c>
      <c r="U31" s="76">
        <f t="shared" si="24"/>
        <v>8.6727404125685492</v>
      </c>
      <c r="V31" s="77">
        <f t="shared" si="25"/>
        <v>9.1711352859716762</v>
      </c>
      <c r="W31" s="80">
        <f t="shared" si="26"/>
        <v>448.52654360203678</v>
      </c>
      <c r="X31" s="72">
        <f t="shared" si="27"/>
        <v>608.32471153730035</v>
      </c>
      <c r="Y31" s="72">
        <f t="shared" si="28"/>
        <v>11.946598213445181</v>
      </c>
      <c r="Z31" s="73">
        <f t="shared" si="29"/>
        <v>6.7581312825447526</v>
      </c>
      <c r="AA31" s="73">
        <f t="shared" si="30"/>
        <v>9.0094811898002636</v>
      </c>
      <c r="AB31" s="79">
        <f t="shared" si="31"/>
        <v>390.99866507066503</v>
      </c>
      <c r="AC31" s="76">
        <f t="shared" si="32"/>
        <v>611.37943492614477</v>
      </c>
      <c r="AD31" s="76">
        <f t="shared" si="33"/>
        <v>13.057702533706609</v>
      </c>
      <c r="AE31" s="77">
        <f t="shared" si="34"/>
        <v>6.2141177514298418</v>
      </c>
      <c r="AF31" s="80">
        <f t="shared" si="35"/>
        <v>361.90912804656301</v>
      </c>
      <c r="AG31" s="72">
        <f t="shared" si="36"/>
        <v>608.33359346763928</v>
      </c>
      <c r="AH31" s="72">
        <f t="shared" si="37"/>
        <v>11.951862399168803</v>
      </c>
      <c r="AI31" s="73">
        <f t="shared" si="38"/>
        <v>6.7552533000302999</v>
      </c>
      <c r="AJ31" s="73">
        <f t="shared" si="39"/>
        <v>9.0079926904133938</v>
      </c>
      <c r="AK31" s="79">
        <f t="shared" si="40"/>
        <v>390.92835851071999</v>
      </c>
      <c r="AL31" s="76">
        <f t="shared" si="41"/>
        <v>607.61094450451287</v>
      </c>
      <c r="AM31" s="76">
        <f t="shared" si="42"/>
        <v>11.420903667407593</v>
      </c>
      <c r="AN31" s="77">
        <f t="shared" si="43"/>
        <v>7.0609078319291454</v>
      </c>
      <c r="AO31" s="80">
        <f t="shared" si="44"/>
        <v>388.1729850447573</v>
      </c>
      <c r="AP31" s="72">
        <f t="shared" si="45"/>
        <v>608.33138588314785</v>
      </c>
      <c r="AQ31" s="72">
        <f t="shared" si="46"/>
        <v>11.950556273239595</v>
      </c>
      <c r="AR31" s="73">
        <f t="shared" si="47"/>
        <v>6.7559670928718809</v>
      </c>
      <c r="AS31" s="73">
        <f t="shared" si="48"/>
        <v>9.0083619973505442</v>
      </c>
      <c r="AT31" s="79">
        <f t="shared" si="49"/>
        <v>390.94580437731412</v>
      </c>
      <c r="AU31" s="76">
        <f t="shared" si="50"/>
        <v>608.24697773094613</v>
      </c>
      <c r="AV31" s="76">
        <f t="shared" si="51"/>
        <v>11.899455295907359</v>
      </c>
      <c r="AW31" s="77">
        <f t="shared" si="52"/>
        <v>6.7840384530735731</v>
      </c>
      <c r="AX31" s="80">
        <f t="shared" si="53"/>
        <v>380.0885743925727</v>
      </c>
      <c r="AY31" s="64">
        <f t="shared" si="54"/>
        <v>7.0307630352816002</v>
      </c>
      <c r="AZ31" s="31">
        <f t="shared" si="55"/>
        <v>390.89702359155024</v>
      </c>
      <c r="BA31" s="31">
        <f t="shared" si="56"/>
        <v>394.67430777148246</v>
      </c>
      <c r="BB31" s="84">
        <f t="shared" si="57"/>
        <v>394.67430777148246</v>
      </c>
    </row>
    <row r="32" spans="1:54" x14ac:dyDescent="0.4">
      <c r="A32">
        <f t="shared" si="6"/>
        <v>72</v>
      </c>
      <c r="B32">
        <v>1.2</v>
      </c>
      <c r="C32" s="31">
        <f t="shared" si="58"/>
        <v>394.67430777148246</v>
      </c>
      <c r="D32" s="31">
        <f t="shared" si="7"/>
        <v>12.020301165522826</v>
      </c>
      <c r="E32" s="31">
        <f t="shared" si="8"/>
        <v>608.45288911131411</v>
      </c>
      <c r="F32" s="65">
        <f t="shared" si="9"/>
        <v>3.5741710312077593</v>
      </c>
      <c r="G32">
        <f t="shared" si="10"/>
        <v>2.7665739805066675E-5</v>
      </c>
      <c r="H32">
        <f t="shared" si="11"/>
        <v>4.8233745411630557E-5</v>
      </c>
      <c r="I32" s="32">
        <f t="shared" si="12"/>
        <v>5.2692003462718633E-5</v>
      </c>
      <c r="J32" s="68">
        <f t="shared" si="13"/>
        <v>0.36047995334742905</v>
      </c>
      <c r="K32" s="64">
        <f t="shared" si="14"/>
        <v>7.2014522353369088</v>
      </c>
      <c r="L32" s="64">
        <f t="shared" si="15"/>
        <v>9.2223827354972059</v>
      </c>
      <c r="M32" s="79">
        <f t="shared" si="16"/>
        <v>395.06376624717211</v>
      </c>
      <c r="N32" s="80">
        <f t="shared" si="17"/>
        <v>193.24745263706816</v>
      </c>
      <c r="O32" s="72">
        <f t="shared" si="18"/>
        <v>608.46598690404346</v>
      </c>
      <c r="P32" s="72">
        <f t="shared" si="19"/>
        <v>12.027570433842914</v>
      </c>
      <c r="Q32" s="73">
        <f t="shared" si="20"/>
        <v>7.1972547220707792</v>
      </c>
      <c r="R32" s="73">
        <f t="shared" si="21"/>
        <v>9.2205152975056048</v>
      </c>
      <c r="S32" s="79">
        <f t="shared" si="22"/>
        <v>394.9752674924768</v>
      </c>
      <c r="T32" s="76">
        <f t="shared" si="23"/>
        <v>599.68298492302006</v>
      </c>
      <c r="U32" s="76">
        <f t="shared" si="24"/>
        <v>8.715949257944029</v>
      </c>
      <c r="V32" s="77">
        <f t="shared" si="25"/>
        <v>9.7884856662173068</v>
      </c>
      <c r="W32" s="80">
        <f t="shared" si="26"/>
        <v>457.18999392547147</v>
      </c>
      <c r="X32" s="72">
        <f t="shared" si="27"/>
        <v>608.4630027417038</v>
      </c>
      <c r="Y32" s="72">
        <f t="shared" si="28"/>
        <v>12.025918300400564</v>
      </c>
      <c r="Z32" s="73">
        <f t="shared" si="29"/>
        <v>7.1982081854906799</v>
      </c>
      <c r="AA32" s="73">
        <f t="shared" si="30"/>
        <v>9.2209397271112366</v>
      </c>
      <c r="AB32" s="79">
        <f t="shared" si="31"/>
        <v>394.99538581834946</v>
      </c>
      <c r="AC32" s="76">
        <f t="shared" si="32"/>
        <v>612.11761299303771</v>
      </c>
      <c r="AD32" s="76">
        <f t="shared" si="33"/>
        <v>13.230659874458544</v>
      </c>
      <c r="AE32" s="77">
        <f t="shared" si="34"/>
        <v>6.5820601513118762</v>
      </c>
      <c r="AF32" s="80">
        <f t="shared" si="35"/>
        <v>367.28799736934991</v>
      </c>
      <c r="AG32" s="72">
        <f t="shared" si="36"/>
        <v>608.46368072032067</v>
      </c>
      <c r="AH32" s="72">
        <f t="shared" si="37"/>
        <v>12.026293862695404</v>
      </c>
      <c r="AI32" s="73">
        <f t="shared" si="38"/>
        <v>7.1979914170767989</v>
      </c>
      <c r="AJ32" s="73">
        <f t="shared" si="39"/>
        <v>9.2208432461940522</v>
      </c>
      <c r="AK32" s="79">
        <f t="shared" si="40"/>
        <v>394.99081276864382</v>
      </c>
      <c r="AL32" s="76">
        <f t="shared" si="41"/>
        <v>607.72090513755631</v>
      </c>
      <c r="AM32" s="76">
        <f t="shared" si="42"/>
        <v>11.517653431896797</v>
      </c>
      <c r="AN32" s="77">
        <f t="shared" si="43"/>
        <v>7.5066928357838956</v>
      </c>
      <c r="AO32" s="80">
        <f t="shared" si="44"/>
        <v>395.07617056914353</v>
      </c>
      <c r="AP32" s="72">
        <f t="shared" si="45"/>
        <v>608.46352658952082</v>
      </c>
      <c r="AQ32" s="72">
        <f t="shared" si="46"/>
        <v>12.026208493710381</v>
      </c>
      <c r="AR32" s="73">
        <f t="shared" si="47"/>
        <v>7.1980406892375175</v>
      </c>
      <c r="AS32" s="73">
        <f t="shared" si="48"/>
        <v>9.2208651772635619</v>
      </c>
      <c r="AT32" s="79">
        <f t="shared" si="49"/>
        <v>394.99185227999027</v>
      </c>
      <c r="AU32" s="76">
        <f t="shared" si="50"/>
        <v>608.46640554675264</v>
      </c>
      <c r="AV32" s="76">
        <f t="shared" si="51"/>
        <v>12.027802017166675</v>
      </c>
      <c r="AW32" s="77">
        <f t="shared" si="52"/>
        <v>7.1971210979442866</v>
      </c>
      <c r="AX32" s="80">
        <f t="shared" si="53"/>
        <v>386.37008084585182</v>
      </c>
      <c r="AY32" s="64">
        <f t="shared" si="54"/>
        <v>7.4832318456416429</v>
      </c>
      <c r="AZ32" s="31">
        <f t="shared" si="55"/>
        <v>394.98832958986509</v>
      </c>
      <c r="BA32" s="31">
        <f t="shared" si="56"/>
        <v>401.4810606774542</v>
      </c>
      <c r="BB32" s="84">
        <f t="shared" si="57"/>
        <v>401.4810606774542</v>
      </c>
    </row>
    <row r="33" spans="1:54" x14ac:dyDescent="0.4">
      <c r="A33">
        <f t="shared" si="6"/>
        <v>78</v>
      </c>
      <c r="B33">
        <v>1.3</v>
      </c>
      <c r="C33" s="31">
        <f t="shared" si="58"/>
        <v>401.4810606774542</v>
      </c>
      <c r="D33" s="31">
        <f t="shared" si="7"/>
        <v>12.14783888717877</v>
      </c>
      <c r="E33" s="31">
        <f t="shared" si="8"/>
        <v>608.69521490843692</v>
      </c>
      <c r="F33" s="65">
        <f t="shared" si="9"/>
        <v>3.8328929723745433</v>
      </c>
      <c r="G33">
        <f t="shared" si="10"/>
        <v>2.6715703025384785E-5</v>
      </c>
      <c r="H33">
        <f t="shared" si="11"/>
        <v>4.6577406832371981E-5</v>
      </c>
      <c r="I33" s="32">
        <f t="shared" si="12"/>
        <v>5.1863834173089342E-5</v>
      </c>
      <c r="J33" s="68">
        <f t="shared" si="13"/>
        <v>0.35054241426105831</v>
      </c>
      <c r="K33" s="64">
        <f t="shared" si="14"/>
        <v>7.6013609371090647</v>
      </c>
      <c r="L33" s="64">
        <f t="shared" si="15"/>
        <v>9.3880070559495081</v>
      </c>
      <c r="M33" s="79">
        <f t="shared" si="16"/>
        <v>397.15870145540168</v>
      </c>
      <c r="N33" s="80">
        <f t="shared" si="17"/>
        <v>196.07220359651964</v>
      </c>
      <c r="O33" s="72">
        <f t="shared" si="18"/>
        <v>608.53800048875416</v>
      </c>
      <c r="P33" s="72">
        <f t="shared" si="19"/>
        <v>12.066730830679543</v>
      </c>
      <c r="Q33" s="73">
        <f t="shared" si="20"/>
        <v>7.6504779617276508</v>
      </c>
      <c r="R33" s="73">
        <f t="shared" si="21"/>
        <v>9.4067243303319383</v>
      </c>
      <c r="S33" s="79">
        <f t="shared" si="22"/>
        <v>398.05334350264906</v>
      </c>
      <c r="T33" s="76">
        <f t="shared" si="23"/>
        <v>600.02440880771337</v>
      </c>
      <c r="U33" s="76">
        <f t="shared" si="24"/>
        <v>8.756005300377609</v>
      </c>
      <c r="V33" s="77">
        <f t="shared" si="25"/>
        <v>10.395691723466232</v>
      </c>
      <c r="W33" s="80">
        <f t="shared" si="26"/>
        <v>465.21961142499538</v>
      </c>
      <c r="X33" s="72">
        <f t="shared" si="27"/>
        <v>608.56957063639959</v>
      </c>
      <c r="Y33" s="72">
        <f t="shared" si="28"/>
        <v>12.083484233060759</v>
      </c>
      <c r="Z33" s="73">
        <f t="shared" si="29"/>
        <v>7.6402671410916092</v>
      </c>
      <c r="AA33" s="73">
        <f t="shared" si="30"/>
        <v>9.4028615892021836</v>
      </c>
      <c r="AB33" s="79">
        <f t="shared" si="31"/>
        <v>397.86924747634652</v>
      </c>
      <c r="AC33" s="76">
        <f t="shared" si="32"/>
        <v>612.8841249275448</v>
      </c>
      <c r="AD33" s="76">
        <f t="shared" si="33"/>
        <v>13.392464596963</v>
      </c>
      <c r="AE33" s="77">
        <f t="shared" si="34"/>
        <v>6.9423795857616373</v>
      </c>
      <c r="AF33" s="80">
        <f t="shared" si="35"/>
        <v>372.19971934754318</v>
      </c>
      <c r="AG33" s="72">
        <f t="shared" si="36"/>
        <v>608.56303367909209</v>
      </c>
      <c r="AH33" s="72">
        <f t="shared" si="37"/>
        <v>12.08003531679654</v>
      </c>
      <c r="AI33" s="73">
        <f t="shared" si="38"/>
        <v>7.6423663877665327</v>
      </c>
      <c r="AJ33" s="73">
        <f t="shared" si="39"/>
        <v>9.4036569431154593</v>
      </c>
      <c r="AK33" s="79">
        <f t="shared" si="40"/>
        <v>397.90717591572104</v>
      </c>
      <c r="AL33" s="76">
        <f t="shared" si="41"/>
        <v>607.82906879596658</v>
      </c>
      <c r="AM33" s="76">
        <f t="shared" si="42"/>
        <v>11.606566712115642</v>
      </c>
      <c r="AN33" s="77">
        <f t="shared" si="43"/>
        <v>7.9445295429506819</v>
      </c>
      <c r="AO33" s="80">
        <f t="shared" si="44"/>
        <v>401.46978184288298</v>
      </c>
      <c r="AP33" s="72">
        <f t="shared" si="45"/>
        <v>608.56437873104983</v>
      </c>
      <c r="AQ33" s="72">
        <f t="shared" si="46"/>
        <v>12.080745818718896</v>
      </c>
      <c r="AR33" s="73">
        <f t="shared" si="47"/>
        <v>7.6419338093976492</v>
      </c>
      <c r="AS33" s="73">
        <f t="shared" si="48"/>
        <v>9.403493100932689</v>
      </c>
      <c r="AT33" s="79">
        <f t="shared" si="49"/>
        <v>397.8993636419753</v>
      </c>
      <c r="AU33" s="76">
        <f t="shared" si="50"/>
        <v>608.69478900454476</v>
      </c>
      <c r="AV33" s="76">
        <f t="shared" si="51"/>
        <v>12.147626697906398</v>
      </c>
      <c r="AW33" s="77">
        <f t="shared" si="52"/>
        <v>7.6014883954952941</v>
      </c>
      <c r="AX33" s="80">
        <f t="shared" si="53"/>
        <v>392.14796927197574</v>
      </c>
      <c r="AY33" s="64">
        <f t="shared" si="54"/>
        <v>7.9323918184571616</v>
      </c>
      <c r="AZ33" s="31">
        <f t="shared" si="55"/>
        <v>397.93228263417302</v>
      </c>
      <c r="BA33" s="31">
        <f t="shared" si="56"/>
        <v>407.75927047184928</v>
      </c>
      <c r="BB33" s="84">
        <f t="shared" si="57"/>
        <v>407.75927047184928</v>
      </c>
    </row>
    <row r="34" spans="1:54" x14ac:dyDescent="0.4">
      <c r="A34">
        <f t="shared" si="6"/>
        <v>84</v>
      </c>
      <c r="B34">
        <v>1.4</v>
      </c>
      <c r="C34" s="31">
        <f t="shared" si="58"/>
        <v>407.75927047184928</v>
      </c>
      <c r="D34" s="31">
        <f t="shared" si="7"/>
        <v>12.266393409777791</v>
      </c>
      <c r="E34" s="31">
        <f t="shared" si="8"/>
        <v>608.94572641308525</v>
      </c>
      <c r="F34" s="65">
        <f t="shared" si="9"/>
        <v>4.0895188005062399</v>
      </c>
      <c r="G34">
        <f t="shared" si="10"/>
        <v>2.586389025508068E-5</v>
      </c>
      <c r="H34">
        <f t="shared" si="11"/>
        <v>4.5092316587516159E-5</v>
      </c>
      <c r="I34" s="32">
        <f t="shared" si="12"/>
        <v>5.1121289050661431E-5</v>
      </c>
      <c r="J34" s="68">
        <f t="shared" si="13"/>
        <v>0.34157208187355104</v>
      </c>
      <c r="K34" s="64">
        <f t="shared" si="14"/>
        <v>7.9941822984936044</v>
      </c>
      <c r="L34" s="64">
        <f t="shared" si="15"/>
        <v>9.5283188707304074</v>
      </c>
      <c r="M34" s="79">
        <f t="shared" si="16"/>
        <v>398.32069880412217</v>
      </c>
      <c r="N34" s="80">
        <f t="shared" si="17"/>
        <v>198.69333259435768</v>
      </c>
      <c r="O34" s="72">
        <f t="shared" si="18"/>
        <v>608.5791016748218</v>
      </c>
      <c r="P34" s="72">
        <f t="shared" si="19"/>
        <v>12.088494308129487</v>
      </c>
      <c r="Q34" s="73">
        <f t="shared" si="20"/>
        <v>8.1069440269217452</v>
      </c>
      <c r="R34" s="73">
        <f t="shared" si="21"/>
        <v>9.564771509819094</v>
      </c>
      <c r="S34" s="79">
        <f t="shared" si="22"/>
        <v>400.08543788189888</v>
      </c>
      <c r="T34" s="76">
        <f t="shared" si="23"/>
        <v>600.33087943939472</v>
      </c>
      <c r="U34" s="76">
        <f t="shared" si="24"/>
        <v>8.7933337787520554</v>
      </c>
      <c r="V34" s="77">
        <f t="shared" si="25"/>
        <v>10.993841577724778</v>
      </c>
      <c r="W34" s="80">
        <f t="shared" si="26"/>
        <v>472.70359712965728</v>
      </c>
      <c r="X34" s="72">
        <f t="shared" si="27"/>
        <v>608.64314646560172</v>
      </c>
      <c r="Y34" s="72">
        <f t="shared" si="28"/>
        <v>12.121604605177936</v>
      </c>
      <c r="Z34" s="73">
        <f t="shared" si="29"/>
        <v>8.0856506364285377</v>
      </c>
      <c r="AA34" s="73">
        <f t="shared" si="30"/>
        <v>9.5580136604638586</v>
      </c>
      <c r="AB34" s="79">
        <f t="shared" si="31"/>
        <v>399.76069391680477</v>
      </c>
      <c r="AC34" s="76">
        <f t="shared" si="32"/>
        <v>613.6746731044982</v>
      </c>
      <c r="AD34" s="76">
        <f t="shared" si="33"/>
        <v>13.544574660093589</v>
      </c>
      <c r="AE34" s="77">
        <f t="shared" si="34"/>
        <v>7.2960059339271703</v>
      </c>
      <c r="AF34" s="80">
        <f t="shared" si="35"/>
        <v>376.71181565369841</v>
      </c>
      <c r="AG34" s="72">
        <f t="shared" si="36"/>
        <v>608.63121195280701</v>
      </c>
      <c r="AH34" s="72">
        <f t="shared" si="37"/>
        <v>12.115506473152491</v>
      </c>
      <c r="AI34" s="73">
        <f t="shared" si="38"/>
        <v>8.0895617833550855</v>
      </c>
      <c r="AJ34" s="73">
        <f t="shared" si="39"/>
        <v>9.5592592881759497</v>
      </c>
      <c r="AK34" s="79">
        <f t="shared" si="40"/>
        <v>399.8206317145308</v>
      </c>
      <c r="AL34" s="76">
        <f t="shared" si="41"/>
        <v>607.9360306687081</v>
      </c>
      <c r="AM34" s="76">
        <f t="shared" si="42"/>
        <v>11.688722100714108</v>
      </c>
      <c r="AN34" s="77">
        <f t="shared" si="43"/>
        <v>8.3753545368846183</v>
      </c>
      <c r="AO34" s="80">
        <f t="shared" si="44"/>
        <v>407.42583976733971</v>
      </c>
      <c r="AP34" s="72">
        <f t="shared" si="45"/>
        <v>608.63340959692675</v>
      </c>
      <c r="AQ34" s="72">
        <f t="shared" si="46"/>
        <v>12.116631823936286</v>
      </c>
      <c r="AR34" s="73">
        <f t="shared" si="47"/>
        <v>8.0888396599416055</v>
      </c>
      <c r="AS34" s="73">
        <f t="shared" si="48"/>
        <v>9.5590294529494759</v>
      </c>
      <c r="AT34" s="79">
        <f t="shared" si="49"/>
        <v>399.80957511384207</v>
      </c>
      <c r="AU34" s="76">
        <f t="shared" si="50"/>
        <v>608.9317271977236</v>
      </c>
      <c r="AV34" s="76">
        <f t="shared" si="51"/>
        <v>12.260074873508643</v>
      </c>
      <c r="AW34" s="77">
        <f t="shared" si="52"/>
        <v>7.9981184252137014</v>
      </c>
      <c r="AX34" s="80">
        <f t="shared" si="53"/>
        <v>397.49362264713056</v>
      </c>
      <c r="AY34" s="64">
        <f t="shared" si="54"/>
        <v>8.3792895725496557</v>
      </c>
      <c r="AZ34" s="31">
        <f t="shared" si="55"/>
        <v>399.86908465676913</v>
      </c>
      <c r="BA34" s="31">
        <f t="shared" si="56"/>
        <v>413.58371879945651</v>
      </c>
      <c r="BB34" s="84">
        <f t="shared" si="57"/>
        <v>413.58371879945651</v>
      </c>
    </row>
    <row r="35" spans="1:54" x14ac:dyDescent="0.4">
      <c r="A35">
        <f t="shared" si="6"/>
        <v>90</v>
      </c>
      <c r="B35">
        <v>1.5</v>
      </c>
      <c r="C35" s="31">
        <f t="shared" si="58"/>
        <v>413.58371879945651</v>
      </c>
      <c r="D35" s="31">
        <f t="shared" si="7"/>
        <v>12.377168834117729</v>
      </c>
      <c r="E35" s="31">
        <f t="shared" si="8"/>
        <v>609.2035814598222</v>
      </c>
      <c r="F35" s="65">
        <f t="shared" si="9"/>
        <v>4.3442505785831136</v>
      </c>
      <c r="G35">
        <f t="shared" si="10"/>
        <v>2.5094151727411418E-5</v>
      </c>
      <c r="H35">
        <f t="shared" si="11"/>
        <v>4.375031841798508E-5</v>
      </c>
      <c r="I35" s="32">
        <f t="shared" si="12"/>
        <v>5.0450289965895892E-5</v>
      </c>
      <c r="J35" s="68">
        <f t="shared" si="13"/>
        <v>0.33341512969451487</v>
      </c>
      <c r="K35" s="64">
        <f t="shared" si="14"/>
        <v>8.3806668462534812</v>
      </c>
      <c r="L35" s="64">
        <f t="shared" si="15"/>
        <v>9.6465955301891224</v>
      </c>
      <c r="M35" s="79">
        <f t="shared" si="16"/>
        <v>398.70149785071743</v>
      </c>
      <c r="N35" s="80">
        <f t="shared" si="17"/>
        <v>201.13736843044921</v>
      </c>
      <c r="O35" s="72">
        <f t="shared" si="18"/>
        <v>608.59275430372918</v>
      </c>
      <c r="P35" s="72">
        <f t="shared" si="19"/>
        <v>12.095633014044189</v>
      </c>
      <c r="Q35" s="73">
        <f t="shared" si="20"/>
        <v>8.5671351804525688</v>
      </c>
      <c r="R35" s="73">
        <f t="shared" si="21"/>
        <v>9.6971911888958857</v>
      </c>
      <c r="S35" s="79">
        <f t="shared" si="22"/>
        <v>401.19492097149168</v>
      </c>
      <c r="T35" s="76">
        <f t="shared" si="23"/>
        <v>600.60784192297263</v>
      </c>
      <c r="U35" s="76">
        <f t="shared" si="24"/>
        <v>8.8282788569532258</v>
      </c>
      <c r="V35" s="77">
        <f t="shared" si="25"/>
        <v>11.583835979498044</v>
      </c>
      <c r="W35" s="80">
        <f t="shared" si="26"/>
        <v>479.71259417120604</v>
      </c>
      <c r="X35" s="72">
        <f t="shared" si="27"/>
        <v>608.68443577250287</v>
      </c>
      <c r="Y35" s="72">
        <f t="shared" si="28"/>
        <v>12.142456607609249</v>
      </c>
      <c r="Z35" s="73">
        <f t="shared" si="29"/>
        <v>8.5353843173977317</v>
      </c>
      <c r="AA35" s="73">
        <f t="shared" si="30"/>
        <v>9.6888594859095249</v>
      </c>
      <c r="AB35" s="79">
        <f t="shared" si="31"/>
        <v>400.78984241787566</v>
      </c>
      <c r="AC35" s="76">
        <f t="shared" si="32"/>
        <v>614.48556066621961</v>
      </c>
      <c r="AD35" s="76">
        <f t="shared" si="33"/>
        <v>13.688168412433688</v>
      </c>
      <c r="AE35" s="77">
        <f t="shared" si="34"/>
        <v>7.6437026863039863</v>
      </c>
      <c r="AF35" s="80">
        <f t="shared" si="35"/>
        <v>380.87821212285365</v>
      </c>
      <c r="AG35" s="72">
        <f t="shared" si="36"/>
        <v>608.66926792360664</v>
      </c>
      <c r="AH35" s="72">
        <f t="shared" si="37"/>
        <v>12.13484022773941</v>
      </c>
      <c r="AI35" s="73">
        <f t="shared" si="38"/>
        <v>8.540528687048198</v>
      </c>
      <c r="AJ35" s="73">
        <f t="shared" si="39"/>
        <v>9.690217196099038</v>
      </c>
      <c r="AK35" s="79">
        <f t="shared" si="40"/>
        <v>400.85599448278538</v>
      </c>
      <c r="AL35" s="76">
        <f t="shared" si="41"/>
        <v>608.04209929716694</v>
      </c>
      <c r="AM35" s="76">
        <f t="shared" si="42"/>
        <v>11.764988022709321</v>
      </c>
      <c r="AN35" s="77">
        <f t="shared" si="43"/>
        <v>8.7999378364076613</v>
      </c>
      <c r="AO35" s="80">
        <f t="shared" si="44"/>
        <v>413.00192064551669</v>
      </c>
      <c r="AP35" s="72">
        <f t="shared" si="45"/>
        <v>608.67173760744595</v>
      </c>
      <c r="AQ35" s="72">
        <f t="shared" si="46"/>
        <v>12.136083782924121</v>
      </c>
      <c r="AR35" s="73">
        <f t="shared" si="47"/>
        <v>8.5396882094679274</v>
      </c>
      <c r="AS35" s="73">
        <f t="shared" si="48"/>
        <v>9.6899955821327239</v>
      </c>
      <c r="AT35" s="79">
        <f t="shared" si="49"/>
        <v>400.84520052515143</v>
      </c>
      <c r="AU35" s="76">
        <f t="shared" si="50"/>
        <v>609.17666329597512</v>
      </c>
      <c r="AV35" s="76">
        <f t="shared" si="51"/>
        <v>12.366069429056093</v>
      </c>
      <c r="AW35" s="77">
        <f t="shared" si="52"/>
        <v>8.3878184369886739</v>
      </c>
      <c r="AX35" s="80">
        <f t="shared" si="53"/>
        <v>402.46412281134138</v>
      </c>
      <c r="AY35" s="64">
        <f t="shared" si="54"/>
        <v>8.8247539166955988</v>
      </c>
      <c r="AZ35" s="31">
        <f t="shared" si="55"/>
        <v>400.92148959932604</v>
      </c>
      <c r="BA35" s="31">
        <f t="shared" si="56"/>
        <v>419.01421243772944</v>
      </c>
      <c r="BB35" s="84">
        <f t="shared" si="57"/>
        <v>419.01421243772944</v>
      </c>
    </row>
    <row r="36" spans="1:54" x14ac:dyDescent="0.4">
      <c r="A36">
        <f t="shared" si="6"/>
        <v>96</v>
      </c>
      <c r="B36">
        <v>1.6</v>
      </c>
      <c r="C36" s="31">
        <f t="shared" si="58"/>
        <v>419.01421243772944</v>
      </c>
      <c r="D36" s="31">
        <f t="shared" si="7"/>
        <v>12.481136160656384</v>
      </c>
      <c r="E36" s="31">
        <f t="shared" si="8"/>
        <v>609.46789421627136</v>
      </c>
      <c r="F36" s="65">
        <f t="shared" si="9"/>
        <v>4.5972610995110283</v>
      </c>
      <c r="G36">
        <f t="shared" si="10"/>
        <v>2.4393851088599297E-5</v>
      </c>
      <c r="H36">
        <f t="shared" si="11"/>
        <v>4.2529381513276678E-5</v>
      </c>
      <c r="I36" s="32">
        <f t="shared" si="12"/>
        <v>4.9839821513541691E-5</v>
      </c>
      <c r="J36" s="68">
        <f t="shared" si="13"/>
        <v>0.32595044806389317</v>
      </c>
      <c r="K36" s="64">
        <f t="shared" si="14"/>
        <v>8.7614440248003991</v>
      </c>
      <c r="L36" s="64">
        <f t="shared" si="15"/>
        <v>9.7457330127273067</v>
      </c>
      <c r="M36" s="79">
        <f t="shared" si="16"/>
        <v>398.43124635756908</v>
      </c>
      <c r="N36" s="80">
        <f t="shared" si="17"/>
        <v>203.42597369105448</v>
      </c>
      <c r="O36" s="72">
        <f t="shared" si="18"/>
        <v>608.5830557023221</v>
      </c>
      <c r="P36" s="72">
        <f t="shared" si="19"/>
        <v>12.090566369660642</v>
      </c>
      <c r="Q36" s="73">
        <f t="shared" si="20"/>
        <v>9.0313399556314735</v>
      </c>
      <c r="R36" s="73">
        <f t="shared" si="21"/>
        <v>9.8065072052935438</v>
      </c>
      <c r="S36" s="79">
        <f t="shared" si="22"/>
        <v>401.49875997489079</v>
      </c>
      <c r="T36" s="76">
        <f t="shared" si="23"/>
        <v>600.85962592758165</v>
      </c>
      <c r="U36" s="76">
        <f t="shared" si="24"/>
        <v>8.8611228814942748</v>
      </c>
      <c r="V36" s="77">
        <f t="shared" si="25"/>
        <v>12.166432277389518</v>
      </c>
      <c r="W36" s="80">
        <f t="shared" si="26"/>
        <v>486.30416013435934</v>
      </c>
      <c r="X36" s="72">
        <f t="shared" si="27"/>
        <v>608.69588342665566</v>
      </c>
      <c r="Y36" s="72">
        <f t="shared" si="28"/>
        <v>12.148171870680828</v>
      </c>
      <c r="Z36" s="73">
        <f t="shared" si="29"/>
        <v>8.990180599372998</v>
      </c>
      <c r="AA36" s="73">
        <f t="shared" si="30"/>
        <v>9.7977178603723907</v>
      </c>
      <c r="AB36" s="79">
        <f t="shared" si="31"/>
        <v>401.06455093781176</v>
      </c>
      <c r="AC36" s="76">
        <f t="shared" si="32"/>
        <v>615.3136173959648</v>
      </c>
      <c r="AD36" s="76">
        <f t="shared" si="33"/>
        <v>13.824214297556036</v>
      </c>
      <c r="AE36" s="77">
        <f t="shared" si="34"/>
        <v>7.9861055927523781</v>
      </c>
      <c r="AF36" s="80">
        <f t="shared" si="35"/>
        <v>384.74269605825361</v>
      </c>
      <c r="AG36" s="72">
        <f t="shared" si="36"/>
        <v>608.67954245001465</v>
      </c>
      <c r="AH36" s="72">
        <f t="shared" si="37"/>
        <v>12.140004959221535</v>
      </c>
      <c r="AI36" s="73">
        <f t="shared" si="38"/>
        <v>8.9959870266604653</v>
      </c>
      <c r="AJ36" s="73">
        <f t="shared" si="39"/>
        <v>9.7989679749234266</v>
      </c>
      <c r="AK36" s="79">
        <f t="shared" si="40"/>
        <v>401.1264923288864</v>
      </c>
      <c r="AL36" s="76">
        <f t="shared" si="41"/>
        <v>608.14741472242986</v>
      </c>
      <c r="AM36" s="76">
        <f t="shared" si="42"/>
        <v>11.836075027597996</v>
      </c>
      <c r="AN36" s="77">
        <f t="shared" si="43"/>
        <v>9.2189218739195233</v>
      </c>
      <c r="AO36" s="80">
        <f t="shared" si="44"/>
        <v>418.24483721362009</v>
      </c>
      <c r="AP36" s="72">
        <f t="shared" si="45"/>
        <v>608.68186597531053</v>
      </c>
      <c r="AQ36" s="72">
        <f t="shared" si="46"/>
        <v>12.141169738568118</v>
      </c>
      <c r="AR36" s="73">
        <f t="shared" si="47"/>
        <v>8.9951583218982609</v>
      </c>
      <c r="AS36" s="73">
        <f t="shared" si="48"/>
        <v>9.7987897615702444</v>
      </c>
      <c r="AT36" s="79">
        <f t="shared" si="49"/>
        <v>401.1176658659594</v>
      </c>
      <c r="AU36" s="76">
        <f t="shared" si="50"/>
        <v>609.42898069408784</v>
      </c>
      <c r="AV36" s="76">
        <f t="shared" si="51"/>
        <v>12.466366232623242</v>
      </c>
      <c r="AW36" s="77">
        <f t="shared" si="52"/>
        <v>8.7712643606246434</v>
      </c>
      <c r="AX36" s="80">
        <f t="shared" si="53"/>
        <v>407.10588822461551</v>
      </c>
      <c r="AY36" s="64">
        <f t="shared" si="54"/>
        <v>9.2694237510311588</v>
      </c>
      <c r="AZ36" s="31">
        <f t="shared" si="55"/>
        <v>401.20186727688707</v>
      </c>
      <c r="BA36" s="31">
        <f t="shared" si="56"/>
        <v>424.09939540771211</v>
      </c>
      <c r="BB36" s="84">
        <f t="shared" si="57"/>
        <v>424.09939540771211</v>
      </c>
    </row>
    <row r="37" spans="1:54" x14ac:dyDescent="0.4">
      <c r="A37">
        <f t="shared" si="6"/>
        <v>102</v>
      </c>
      <c r="B37">
        <v>1.7</v>
      </c>
      <c r="C37" s="31">
        <f t="shared" si="58"/>
        <v>424.09939540771211</v>
      </c>
      <c r="D37" s="31">
        <f t="shared" si="7"/>
        <v>12.579091391377826</v>
      </c>
      <c r="E37" s="31">
        <f t="shared" si="8"/>
        <v>609.73780314714634</v>
      </c>
      <c r="F37" s="65">
        <f t="shared" si="9"/>
        <v>4.848699243946557</v>
      </c>
      <c r="G37">
        <f t="shared" si="10"/>
        <v>2.375293772597458E-5</v>
      </c>
      <c r="H37">
        <f t="shared" si="11"/>
        <v>4.1411983164937877E-5</v>
      </c>
      <c r="I37" s="32">
        <f t="shared" si="12"/>
        <v>4.9281122339372294E-5</v>
      </c>
      <c r="J37" s="68">
        <f t="shared" si="13"/>
        <v>0.31908115233772089</v>
      </c>
      <c r="K37" s="64">
        <f t="shared" si="14"/>
        <v>9.137047417713223</v>
      </c>
      <c r="L37" s="64">
        <f t="shared" si="15"/>
        <v>9.8283216584646187</v>
      </c>
      <c r="M37" s="79">
        <f t="shared" si="16"/>
        <v>397.62292030441785</v>
      </c>
      <c r="N37" s="80">
        <f t="shared" si="17"/>
        <v>205.57706726013097</v>
      </c>
      <c r="O37" s="72">
        <f t="shared" si="18"/>
        <v>608.55431996251968</v>
      </c>
      <c r="P37" s="72">
        <f t="shared" si="19"/>
        <v>12.075421729005214</v>
      </c>
      <c r="Q37" s="73">
        <f t="shared" si="20"/>
        <v>9.4996820949305505</v>
      </c>
      <c r="R37" s="73">
        <f t="shared" si="21"/>
        <v>9.8953125667091264</v>
      </c>
      <c r="S37" s="79">
        <f t="shared" si="22"/>
        <v>401.1117073842409</v>
      </c>
      <c r="T37" s="76">
        <f t="shared" si="23"/>
        <v>601.08972365277509</v>
      </c>
      <c r="U37" s="76">
        <f t="shared" si="24"/>
        <v>8.8921004230271823</v>
      </c>
      <c r="V37" s="77">
        <f t="shared" si="25"/>
        <v>12.742275008863068</v>
      </c>
      <c r="W37" s="80">
        <f t="shared" si="26"/>
        <v>492.52584853037365</v>
      </c>
      <c r="X37" s="72">
        <f t="shared" si="27"/>
        <v>608.68131113884272</v>
      </c>
      <c r="Y37" s="72">
        <f t="shared" si="28"/>
        <v>12.140891706681096</v>
      </c>
      <c r="Z37" s="73">
        <f t="shared" si="29"/>
        <v>9.450426561219194</v>
      </c>
      <c r="AA37" s="73">
        <f t="shared" si="30"/>
        <v>9.8868922720272412</v>
      </c>
      <c r="AB37" s="79">
        <f t="shared" si="31"/>
        <v>400.68677226496175</v>
      </c>
      <c r="AC37" s="76">
        <f t="shared" si="32"/>
        <v>616.15612348293052</v>
      </c>
      <c r="AD37" s="76">
        <f t="shared" si="33"/>
        <v>13.953519001038593</v>
      </c>
      <c r="AE37" s="77">
        <f t="shared" si="34"/>
        <v>8.3237504295262355</v>
      </c>
      <c r="AF37" s="80">
        <f t="shared" si="35"/>
        <v>388.3413181121029</v>
      </c>
      <c r="AG37" s="72">
        <f t="shared" si="36"/>
        <v>608.66542564653264</v>
      </c>
      <c r="AH37" s="72">
        <f t="shared" si="37"/>
        <v>12.132902865684795</v>
      </c>
      <c r="AI37" s="73">
        <f t="shared" si="38"/>
        <v>9.4564023393156109</v>
      </c>
      <c r="AJ37" s="73">
        <f t="shared" si="39"/>
        <v>9.8879247781769166</v>
      </c>
      <c r="AK37" s="79">
        <f t="shared" si="40"/>
        <v>400.73907528595709</v>
      </c>
      <c r="AL37" s="76">
        <f t="shared" si="41"/>
        <v>608.25201846741845</v>
      </c>
      <c r="AM37" s="76">
        <f t="shared" si="42"/>
        <v>11.902572312614961</v>
      </c>
      <c r="AN37" s="77">
        <f t="shared" si="43"/>
        <v>9.6328491569728065</v>
      </c>
      <c r="AO37" s="80">
        <f t="shared" si="44"/>
        <v>423.1931848593224</v>
      </c>
      <c r="AP37" s="72">
        <f t="shared" si="45"/>
        <v>608.66737454765541</v>
      </c>
      <c r="AQ37" s="72">
        <f t="shared" si="46"/>
        <v>12.133885951671791</v>
      </c>
      <c r="AR37" s="73">
        <f t="shared" si="47"/>
        <v>9.4556664589694321</v>
      </c>
      <c r="AS37" s="73">
        <f t="shared" si="48"/>
        <v>9.8877977953819212</v>
      </c>
      <c r="AT37" s="79">
        <f t="shared" si="49"/>
        <v>400.73264579513261</v>
      </c>
      <c r="AU37" s="76">
        <f t="shared" si="50"/>
        <v>609.68805491916203</v>
      </c>
      <c r="AV37" s="76">
        <f t="shared" si="51"/>
        <v>12.561592758485965</v>
      </c>
      <c r="AW37" s="77">
        <f t="shared" si="52"/>
        <v>9.1490290418450613</v>
      </c>
      <c r="AX37" s="80">
        <f t="shared" si="53"/>
        <v>411.45719482600708</v>
      </c>
      <c r="AY37" s="64">
        <f t="shared" si="54"/>
        <v>9.7137601364552442</v>
      </c>
      <c r="AZ37" s="31">
        <f t="shared" si="55"/>
        <v>400.81755018257309</v>
      </c>
      <c r="BA37" s="31">
        <f t="shared" si="56"/>
        <v>428.87938658195151</v>
      </c>
      <c r="BB37" s="84">
        <f t="shared" si="57"/>
        <v>428.87938658195151</v>
      </c>
    </row>
    <row r="38" spans="1:54" x14ac:dyDescent="0.4">
      <c r="A38">
        <f t="shared" si="6"/>
        <v>108</v>
      </c>
      <c r="B38">
        <v>1.8</v>
      </c>
      <c r="C38" s="31">
        <f t="shared" si="58"/>
        <v>428.87938658195151</v>
      </c>
      <c r="D38" s="31">
        <f t="shared" si="7"/>
        <v>12.671695892465767</v>
      </c>
      <c r="E38" s="31">
        <f t="shared" si="8"/>
        <v>610.0125025195041</v>
      </c>
      <c r="F38" s="65">
        <f t="shared" si="9"/>
        <v>5.0986943163547487</v>
      </c>
      <c r="G38">
        <f t="shared" si="10"/>
        <v>2.3163301797621844E-5</v>
      </c>
      <c r="H38">
        <f t="shared" si="11"/>
        <v>4.0383984295068225E-5</v>
      </c>
      <c r="I38" s="32">
        <f t="shared" si="12"/>
        <v>4.8767122904437471E-5</v>
      </c>
      <c r="J38" s="68">
        <f t="shared" si="13"/>
        <v>0.31272864292183128</v>
      </c>
      <c r="K38" s="64">
        <f t="shared" si="14"/>
        <v>9.5079338622910061</v>
      </c>
      <c r="L38" s="64">
        <f t="shared" si="15"/>
        <v>9.8967032736496936</v>
      </c>
      <c r="M38" s="79">
        <f t="shared" si="16"/>
        <v>396.37563236817726</v>
      </c>
      <c r="N38" s="80">
        <f t="shared" si="17"/>
        <v>207.60564218295187</v>
      </c>
      <c r="O38" s="72">
        <f t="shared" si="18"/>
        <v>608.51077166343634</v>
      </c>
      <c r="P38" s="72">
        <f t="shared" si="19"/>
        <v>12.052081499530551</v>
      </c>
      <c r="Q38" s="73">
        <f t="shared" si="20"/>
        <v>9.9721400279063985</v>
      </c>
      <c r="R38" s="73">
        <f t="shared" si="21"/>
        <v>9.9663239172599578</v>
      </c>
      <c r="S38" s="79">
        <f t="shared" si="22"/>
        <v>400.14911670668261</v>
      </c>
      <c r="T38" s="76">
        <f t="shared" si="23"/>
        <v>601.30098757885742</v>
      </c>
      <c r="U38" s="76">
        <f t="shared" si="24"/>
        <v>8.9214085560979814</v>
      </c>
      <c r="V38" s="77">
        <f t="shared" si="25"/>
        <v>13.311918388973019</v>
      </c>
      <c r="W38" s="80">
        <f t="shared" si="26"/>
        <v>498.41742166378356</v>
      </c>
      <c r="X38" s="72">
        <f t="shared" si="27"/>
        <v>608.64549466040091</v>
      </c>
      <c r="Y38" s="72">
        <f t="shared" si="28"/>
        <v>12.122800660792372</v>
      </c>
      <c r="Z38" s="73">
        <f t="shared" si="29"/>
        <v>9.9161618192980452</v>
      </c>
      <c r="AA38" s="73">
        <f t="shared" si="30"/>
        <v>9.9587758151006014</v>
      </c>
      <c r="AB38" s="79">
        <f t="shared" si="31"/>
        <v>399.75755401110416</v>
      </c>
      <c r="AC38" s="76">
        <f t="shared" si="32"/>
        <v>617.01074132862891</v>
      </c>
      <c r="AD38" s="76">
        <f t="shared" si="33"/>
        <v>14.076762254379663</v>
      </c>
      <c r="AE38" s="77">
        <f t="shared" si="34"/>
        <v>8.6570934674837403</v>
      </c>
      <c r="AF38" s="80">
        <f t="shared" si="35"/>
        <v>391.70411751818051</v>
      </c>
      <c r="AG38" s="72">
        <f t="shared" si="36"/>
        <v>608.63109689041789</v>
      </c>
      <c r="AH38" s="72">
        <f t="shared" si="37"/>
        <v>12.115447522665182</v>
      </c>
      <c r="AI38" s="73">
        <f t="shared" si="38"/>
        <v>9.9219454479468112</v>
      </c>
      <c r="AJ38" s="73">
        <f t="shared" si="39"/>
        <v>9.9595658113471046</v>
      </c>
      <c r="AK38" s="79">
        <f t="shared" si="40"/>
        <v>399.79872284568904</v>
      </c>
      <c r="AL38" s="76">
        <f t="shared" si="41"/>
        <v>608.35589579983275</v>
      </c>
      <c r="AM38" s="76">
        <f t="shared" si="42"/>
        <v>11.964974129652335</v>
      </c>
      <c r="AN38" s="77">
        <f t="shared" si="43"/>
        <v>10.042182623669007</v>
      </c>
      <c r="AO38" s="80">
        <f t="shared" si="44"/>
        <v>427.8791696640053</v>
      </c>
      <c r="AP38" s="72">
        <f t="shared" si="45"/>
        <v>608.63260603180026</v>
      </c>
      <c r="AQ38" s="72">
        <f t="shared" si="46"/>
        <v>12.116220468781961</v>
      </c>
      <c r="AR38" s="73">
        <f t="shared" si="47"/>
        <v>9.9213370846815003</v>
      </c>
      <c r="AS38" s="73">
        <f t="shared" si="48"/>
        <v>9.9594828246372966</v>
      </c>
      <c r="AT38" s="79">
        <f t="shared" si="49"/>
        <v>399.79440026104868</v>
      </c>
      <c r="AU38" s="76">
        <f t="shared" si="50"/>
        <v>609.95328137638523</v>
      </c>
      <c r="AV38" s="76">
        <f t="shared" si="51"/>
        <v>12.65227598502295</v>
      </c>
      <c r="AW38" s="77">
        <f t="shared" si="52"/>
        <v>9.5216030720430318</v>
      </c>
      <c r="AX38" s="80">
        <f t="shared" si="53"/>
        <v>415.54998659141626</v>
      </c>
      <c r="AY38" s="64">
        <f t="shared" si="54"/>
        <v>10.158047741500194</v>
      </c>
      <c r="AZ38" s="31">
        <f t="shared" si="55"/>
        <v>399.87494845613111</v>
      </c>
      <c r="BA38" s="31">
        <f t="shared" si="56"/>
        <v>433.38767385934636</v>
      </c>
      <c r="BB38" s="84">
        <f t="shared" si="57"/>
        <v>433.38767385934636</v>
      </c>
    </row>
    <row r="39" spans="1:54" x14ac:dyDescent="0.4">
      <c r="A39">
        <f t="shared" si="6"/>
        <v>114</v>
      </c>
      <c r="B39">
        <v>1.9</v>
      </c>
      <c r="C39" s="31">
        <f t="shared" si="58"/>
        <v>433.38767385934636</v>
      </c>
      <c r="D39" s="31">
        <f t="shared" si="7"/>
        <v>12.759505566854791</v>
      </c>
      <c r="E39" s="31">
        <f t="shared" si="8"/>
        <v>610.29125521614219</v>
      </c>
      <c r="F39" s="65">
        <f t="shared" si="9"/>
        <v>5.347359446297073</v>
      </c>
      <c r="G39">
        <f t="shared" si="10"/>
        <v>2.2618315844953113E-5</v>
      </c>
      <c r="H39">
        <f t="shared" si="11"/>
        <v>3.9433830282229417E-5</v>
      </c>
      <c r="I39" s="32">
        <f t="shared" si="12"/>
        <v>4.8292045898018064E-5</v>
      </c>
      <c r="J39" s="68">
        <f t="shared" si="13"/>
        <v>0.3068283602682127</v>
      </c>
      <c r="K39" s="64">
        <f t="shared" si="14"/>
        <v>9.8744979757864559</v>
      </c>
      <c r="L39" s="64">
        <f t="shared" si="15"/>
        <v>9.9530148666458977</v>
      </c>
      <c r="M39" s="79">
        <f t="shared" si="16"/>
        <v>394.77715154132522</v>
      </c>
      <c r="N39" s="80">
        <f t="shared" si="17"/>
        <v>209.52437150325642</v>
      </c>
      <c r="O39" s="72">
        <f t="shared" si="18"/>
        <v>608.45633911668472</v>
      </c>
      <c r="P39" s="72">
        <f t="shared" si="19"/>
        <v>12.022220421181538</v>
      </c>
      <c r="Q39" s="73">
        <f t="shared" si="20"/>
        <v>10.448560400807089</v>
      </c>
      <c r="R39" s="73">
        <f t="shared" si="21"/>
        <v>10.022416148987078</v>
      </c>
      <c r="S39" s="79">
        <f t="shared" si="22"/>
        <v>398.72871654715016</v>
      </c>
      <c r="T39" s="76">
        <f t="shared" si="23"/>
        <v>601.49577386658746</v>
      </c>
      <c r="U39" s="76">
        <f t="shared" si="24"/>
        <v>8.9492145054049264</v>
      </c>
      <c r="V39" s="77">
        <f t="shared" si="25"/>
        <v>13.875843284218034</v>
      </c>
      <c r="W39" s="80">
        <f t="shared" si="26"/>
        <v>504.0124791642499</v>
      </c>
      <c r="X39" s="72">
        <f t="shared" si="27"/>
        <v>608.59373365961073</v>
      </c>
      <c r="Y39" s="72">
        <f t="shared" si="28"/>
        <v>12.096143397765598</v>
      </c>
      <c r="Z39" s="73">
        <f t="shared" si="29"/>
        <v>10.38705122679975</v>
      </c>
      <c r="AA39" s="73">
        <f t="shared" si="30"/>
        <v>10.015930771093437</v>
      </c>
      <c r="AB39" s="79">
        <f t="shared" si="31"/>
        <v>398.38074655816274</v>
      </c>
      <c r="AC39" s="76">
        <f t="shared" si="32"/>
        <v>617.87545703088813</v>
      </c>
      <c r="AD39" s="76">
        <f t="shared" si="33"/>
        <v>14.194522631909821</v>
      </c>
      <c r="AE39" s="77">
        <f t="shared" si="34"/>
        <v>8.9865268638779856</v>
      </c>
      <c r="AF39" s="80">
        <f t="shared" si="35"/>
        <v>394.85638988067126</v>
      </c>
      <c r="AG39" s="72">
        <f t="shared" si="36"/>
        <v>608.58124849138414</v>
      </c>
      <c r="AH39" s="72">
        <f t="shared" si="37"/>
        <v>12.089619786557437</v>
      </c>
      <c r="AI39" s="73">
        <f t="shared" si="38"/>
        <v>10.392442921555114</v>
      </c>
      <c r="AJ39" s="73">
        <f t="shared" si="39"/>
        <v>10.016507557181313</v>
      </c>
      <c r="AK39" s="79">
        <f t="shared" si="40"/>
        <v>398.41186139059391</v>
      </c>
      <c r="AL39" s="76">
        <f t="shared" si="41"/>
        <v>608.45900151101318</v>
      </c>
      <c r="AM39" s="76">
        <f t="shared" si="42"/>
        <v>12.023699317279675</v>
      </c>
      <c r="AN39" s="77">
        <f t="shared" si="43"/>
        <v>10.447320957977624</v>
      </c>
      <c r="AO39" s="80">
        <f t="shared" si="44"/>
        <v>432.32995221940121</v>
      </c>
      <c r="AP39" s="72">
        <f t="shared" si="45"/>
        <v>608.58236179296125</v>
      </c>
      <c r="AQ39" s="72">
        <f t="shared" si="46"/>
        <v>12.090203005378873</v>
      </c>
      <c r="AR39" s="73">
        <f t="shared" si="47"/>
        <v>10.391960611301636</v>
      </c>
      <c r="AS39" s="73">
        <f t="shared" si="48"/>
        <v>10.01645602684037</v>
      </c>
      <c r="AT39" s="79">
        <f t="shared" si="49"/>
        <v>398.40908291877315</v>
      </c>
      <c r="AU39" s="76">
        <f t="shared" si="50"/>
        <v>610.22408944453366</v>
      </c>
      <c r="AV39" s="76">
        <f t="shared" si="51"/>
        <v>12.738863031758054</v>
      </c>
      <c r="AW39" s="77">
        <f t="shared" si="52"/>
        <v>9.8894104839128563</v>
      </c>
      <c r="AX39" s="80">
        <f t="shared" si="53"/>
        <v>419.41120662749802</v>
      </c>
      <c r="AY39" s="64">
        <f t="shared" si="54"/>
        <v>10.602389593806262</v>
      </c>
      <c r="AZ39" s="31">
        <f t="shared" si="55"/>
        <v>398.48260185366996</v>
      </c>
      <c r="BA39" s="31">
        <f t="shared" si="56"/>
        <v>437.65250697295511</v>
      </c>
      <c r="BB39" s="84">
        <f t="shared" si="57"/>
        <v>437.65250697295511</v>
      </c>
    </row>
    <row r="40" spans="1:54" x14ac:dyDescent="0.4">
      <c r="A40">
        <f t="shared" si="6"/>
        <v>120</v>
      </c>
      <c r="B40">
        <v>2</v>
      </c>
      <c r="C40" s="31">
        <f t="shared" si="58"/>
        <v>437.65250697295511</v>
      </c>
      <c r="D40" s="31">
        <f t="shared" si="7"/>
        <v>12.8429924473032</v>
      </c>
      <c r="E40" s="31">
        <f t="shared" si="8"/>
        <v>610.57339574567925</v>
      </c>
      <c r="F40" s="65">
        <f t="shared" si="9"/>
        <v>5.5947942693548889</v>
      </c>
      <c r="G40">
        <f t="shared" si="10"/>
        <v>2.211250238099577E-5</v>
      </c>
      <c r="H40">
        <f t="shared" si="11"/>
        <v>3.8551971419310976E-5</v>
      </c>
      <c r="I40" s="32">
        <f t="shared" si="12"/>
        <v>4.7851116466558843E-5</v>
      </c>
      <c r="J40" s="68">
        <f t="shared" si="13"/>
        <v>0.30132669058413059</v>
      </c>
      <c r="K40" s="64">
        <f t="shared" si="14"/>
        <v>10.237083340187361</v>
      </c>
      <c r="L40" s="64">
        <f t="shared" si="15"/>
        <v>9.9992226776230364</v>
      </c>
      <c r="M40" s="79">
        <f t="shared" si="16"/>
        <v>392.90585313058421</v>
      </c>
      <c r="N40" s="80">
        <f t="shared" si="17"/>
        <v>211.34406464989738</v>
      </c>
      <c r="O40" s="72">
        <f t="shared" si="18"/>
        <v>608.39453014796402</v>
      </c>
      <c r="P40" s="72">
        <f t="shared" si="19"/>
        <v>11.987335583294186</v>
      </c>
      <c r="Q40" s="73">
        <f t="shared" si="20"/>
        <v>10.928667836858288</v>
      </c>
      <c r="R40" s="73">
        <f t="shared" si="21"/>
        <v>10.066640086062403</v>
      </c>
      <c r="S40" s="79">
        <f t="shared" si="22"/>
        <v>396.97154382948935</v>
      </c>
      <c r="T40" s="76">
        <f t="shared" si="23"/>
        <v>601.67604823632053</v>
      </c>
      <c r="U40" s="76">
        <f t="shared" si="24"/>
        <v>8.9756614278846811</v>
      </c>
      <c r="V40" s="77">
        <f t="shared" si="25"/>
        <v>14.434470262473038</v>
      </c>
      <c r="W40" s="80">
        <f t="shared" si="26"/>
        <v>509.33967956919963</v>
      </c>
      <c r="X40" s="72">
        <f t="shared" si="27"/>
        <v>608.53145855466437</v>
      </c>
      <c r="Y40" s="72">
        <f t="shared" si="28"/>
        <v>12.063228314441709</v>
      </c>
      <c r="Z40" s="73">
        <f t="shared" si="29"/>
        <v>10.862357092173889</v>
      </c>
      <c r="AA40" s="73">
        <f t="shared" si="30"/>
        <v>10.061138365787922</v>
      </c>
      <c r="AB40" s="79">
        <f t="shared" si="31"/>
        <v>396.66531145445248</v>
      </c>
      <c r="AC40" s="76">
        <f t="shared" si="32"/>
        <v>618.74853099364111</v>
      </c>
      <c r="AD40" s="76">
        <f t="shared" si="33"/>
        <v>14.307297036226476</v>
      </c>
      <c r="AE40" s="77">
        <f t="shared" si="34"/>
        <v>9.3123904363657957</v>
      </c>
      <c r="AF40" s="80">
        <f t="shared" si="35"/>
        <v>397.81963644376856</v>
      </c>
      <c r="AG40" s="72">
        <f t="shared" si="36"/>
        <v>608.52080073847014</v>
      </c>
      <c r="AH40" s="72">
        <f t="shared" si="37"/>
        <v>12.057499094768811</v>
      </c>
      <c r="AI40" s="73">
        <f t="shared" si="38"/>
        <v>10.867328096663085</v>
      </c>
      <c r="AJ40" s="73">
        <f t="shared" si="39"/>
        <v>10.061556868874835</v>
      </c>
      <c r="AK40" s="79">
        <f t="shared" si="40"/>
        <v>396.68875874824249</v>
      </c>
      <c r="AL40" s="76">
        <f t="shared" si="41"/>
        <v>608.56127567951546</v>
      </c>
      <c r="AM40" s="76">
        <f t="shared" si="42"/>
        <v>12.079106017048632</v>
      </c>
      <c r="AN40" s="77">
        <f t="shared" si="43"/>
        <v>10.84861031711681</v>
      </c>
      <c r="AO40" s="80">
        <f t="shared" si="44"/>
        <v>436.56865433829773</v>
      </c>
      <c r="AP40" s="72">
        <f t="shared" si="45"/>
        <v>608.52161475012122</v>
      </c>
      <c r="AQ40" s="72">
        <f t="shared" si="46"/>
        <v>12.057937689660621</v>
      </c>
      <c r="AR40" s="73">
        <f t="shared" si="47"/>
        <v>10.866947345529638</v>
      </c>
      <c r="AS40" s="73">
        <f t="shared" si="48"/>
        <v>10.061524849211661</v>
      </c>
      <c r="AT40" s="79">
        <f t="shared" si="49"/>
        <v>396.68696569138194</v>
      </c>
      <c r="AU40" s="76">
        <f t="shared" si="50"/>
        <v>610.49994876724077</v>
      </c>
      <c r="AV40" s="76">
        <f t="shared" si="51"/>
        <v>12.821736713050509</v>
      </c>
      <c r="AW40" s="77">
        <f t="shared" si="52"/>
        <v>10.252820785736303</v>
      </c>
      <c r="AX40" s="80">
        <f t="shared" si="53"/>
        <v>423.06379440095662</v>
      </c>
      <c r="AY40" s="64">
        <f t="shared" si="54"/>
        <v>11.046699021614607</v>
      </c>
      <c r="AZ40" s="31">
        <f t="shared" si="55"/>
        <v>396.75314493089155</v>
      </c>
      <c r="BA40" s="31">
        <f t="shared" si="56"/>
        <v>441.69794118805567</v>
      </c>
      <c r="BB40" s="84">
        <f t="shared" si="57"/>
        <v>441.69794118805567</v>
      </c>
    </row>
    <row r="41" spans="1:54" x14ac:dyDescent="0.4">
      <c r="A41">
        <f t="shared" si="6"/>
        <v>126</v>
      </c>
      <c r="B41">
        <v>2.1</v>
      </c>
      <c r="C41" s="31">
        <f t="shared" si="58"/>
        <v>441.69794118805567</v>
      </c>
      <c r="D41" s="31">
        <f t="shared" si="7"/>
        <v>12.922560980464098</v>
      </c>
      <c r="E41" s="31">
        <f t="shared" si="8"/>
        <v>610.85832819259531</v>
      </c>
      <c r="F41" s="65">
        <f t="shared" si="9"/>
        <v>5.841087062790991</v>
      </c>
      <c r="G41">
        <f t="shared" si="10"/>
        <v>2.1641288447201202E-5</v>
      </c>
      <c r="H41">
        <f t="shared" si="11"/>
        <v>3.7730434996384826E-5</v>
      </c>
      <c r="I41" s="32">
        <f t="shared" si="12"/>
        <v>4.7440348255095768E-5</v>
      </c>
      <c r="J41" s="68">
        <f t="shared" si="13"/>
        <v>0.29617866999011422</v>
      </c>
      <c r="K41" s="64">
        <f t="shared" si="14"/>
        <v>10.595991233883025</v>
      </c>
      <c r="L41" s="64">
        <f t="shared" si="15"/>
        <v>10.037149039273576</v>
      </c>
      <c r="M41" s="79">
        <f t="shared" si="16"/>
        <v>390.83224990663086</v>
      </c>
      <c r="N41" s="80">
        <f t="shared" si="17"/>
        <v>213.07401657817968</v>
      </c>
      <c r="O41" s="72">
        <f t="shared" si="18"/>
        <v>608.32837253471894</v>
      </c>
      <c r="P41" s="72">
        <f t="shared" si="19"/>
        <v>11.948770986834402</v>
      </c>
      <c r="Q41" s="73">
        <f t="shared" si="20"/>
        <v>11.412072352459679</v>
      </c>
      <c r="R41" s="73">
        <f t="shared" si="21"/>
        <v>10.102224838181332</v>
      </c>
      <c r="S41" s="79">
        <f t="shared" si="22"/>
        <v>395.00216559308075</v>
      </c>
      <c r="T41" s="76">
        <f t="shared" si="23"/>
        <v>601.84346542657568</v>
      </c>
      <c r="U41" s="76">
        <f t="shared" si="24"/>
        <v>9.0008728520542185</v>
      </c>
      <c r="V41" s="77">
        <f t="shared" si="25"/>
        <v>14.988169781230534</v>
      </c>
      <c r="W41" s="80">
        <f t="shared" si="26"/>
        <v>514.42367178603115</v>
      </c>
      <c r="X41" s="72">
        <f t="shared" si="27"/>
        <v>608.46390924974276</v>
      </c>
      <c r="Y41" s="72">
        <f t="shared" si="28"/>
        <v>12.026420427344158</v>
      </c>
      <c r="Z41" s="73">
        <f t="shared" si="29"/>
        <v>11.340915708755974</v>
      </c>
      <c r="AA41" s="73">
        <f t="shared" si="30"/>
        <v>10.097412076837117</v>
      </c>
      <c r="AB41" s="79">
        <f t="shared" si="31"/>
        <v>394.72603844947855</v>
      </c>
      <c r="AC41" s="76">
        <f t="shared" si="32"/>
        <v>619.62845652945578</v>
      </c>
      <c r="AD41" s="76">
        <f t="shared" si="33"/>
        <v>14.415515654789637</v>
      </c>
      <c r="AE41" s="77">
        <f t="shared" si="34"/>
        <v>9.6349808063010105</v>
      </c>
      <c r="AF41" s="80">
        <f t="shared" si="35"/>
        <v>400.61228657986317</v>
      </c>
      <c r="AG41" s="72">
        <f t="shared" si="36"/>
        <v>608.45462369293227</v>
      </c>
      <c r="AH41" s="72">
        <f t="shared" si="37"/>
        <v>12.021266526390097</v>
      </c>
      <c r="AI41" s="73">
        <f t="shared" si="38"/>
        <v>11.345604777597998</v>
      </c>
      <c r="AJ41" s="73">
        <f t="shared" si="39"/>
        <v>10.097733061078518</v>
      </c>
      <c r="AK41" s="79">
        <f t="shared" si="40"/>
        <v>394.74461036271282</v>
      </c>
      <c r="AL41" s="76">
        <f t="shared" si="41"/>
        <v>608.66265325480117</v>
      </c>
      <c r="AM41" s="76">
        <f t="shared" si="42"/>
        <v>12.131502940792217</v>
      </c>
      <c r="AN41" s="77">
        <f t="shared" si="43"/>
        <v>11.246353448635915</v>
      </c>
      <c r="AO41" s="80">
        <f t="shared" si="44"/>
        <v>440.61512566420168</v>
      </c>
      <c r="AP41" s="72">
        <f t="shared" si="45"/>
        <v>608.45524681286747</v>
      </c>
      <c r="AQ41" s="72">
        <f t="shared" si="46"/>
        <v>12.021613116758433</v>
      </c>
      <c r="AR41" s="73">
        <f t="shared" si="47"/>
        <v>11.345289295686317</v>
      </c>
      <c r="AS41" s="73">
        <f t="shared" si="48"/>
        <v>10.097711482623232</v>
      </c>
      <c r="AT41" s="79">
        <f t="shared" si="49"/>
        <v>394.74336255144124</v>
      </c>
      <c r="AU41" s="76">
        <f t="shared" si="50"/>
        <v>610.78037109272441</v>
      </c>
      <c r="AV41" s="76">
        <f t="shared" si="51"/>
        <v>12.90122745042016</v>
      </c>
      <c r="AW41" s="77">
        <f t="shared" si="52"/>
        <v>10.612158329152958</v>
      </c>
      <c r="AX41" s="80">
        <f t="shared" si="53"/>
        <v>426.52744517030055</v>
      </c>
      <c r="AY41" s="64">
        <f t="shared" si="54"/>
        <v>11.490693062477549</v>
      </c>
      <c r="AZ41" s="31">
        <f t="shared" si="55"/>
        <v>394.80404423917832</v>
      </c>
      <c r="BA41" s="31">
        <f t="shared" si="56"/>
        <v>445.54463230009912</v>
      </c>
      <c r="BB41" s="84">
        <f t="shared" si="57"/>
        <v>445.54463230009912</v>
      </c>
    </row>
    <row r="42" spans="1:54" x14ac:dyDescent="0.4">
      <c r="A42">
        <f t="shared" si="6"/>
        <v>132</v>
      </c>
      <c r="B42">
        <v>2.2000000000000002</v>
      </c>
      <c r="C42" s="31">
        <f t="shared" si="58"/>
        <v>445.54463230009912</v>
      </c>
      <c r="D42" s="31">
        <f t="shared" si="7"/>
        <v>12.998560506146998</v>
      </c>
      <c r="E42" s="31">
        <f t="shared" si="8"/>
        <v>611.14552170421223</v>
      </c>
      <c r="F42" s="65">
        <f t="shared" si="9"/>
        <v>6.0863164653491335</v>
      </c>
      <c r="G42">
        <f t="shared" si="10"/>
        <v>2.1200821437268114E-5</v>
      </c>
      <c r="H42">
        <f t="shared" si="11"/>
        <v>3.696250419934018E-5</v>
      </c>
      <c r="I42" s="32">
        <f t="shared" si="12"/>
        <v>4.7056382856573448E-5</v>
      </c>
      <c r="J42" s="68">
        <f t="shared" si="13"/>
        <v>0.2913462538501646</v>
      </c>
      <c r="K42" s="64">
        <f t="shared" si="14"/>
        <v>10.951487536033717</v>
      </c>
      <c r="L42" s="64">
        <f t="shared" si="15"/>
        <v>10.06849385445884</v>
      </c>
      <c r="M42" s="79">
        <f t="shared" si="16"/>
        <v>388.62021008114084</v>
      </c>
      <c r="N42" s="80">
        <f t="shared" si="17"/>
        <v>214.72227860268325</v>
      </c>
      <c r="O42" s="72">
        <f t="shared" si="18"/>
        <v>608.26040261801768</v>
      </c>
      <c r="P42" s="72">
        <f t="shared" si="19"/>
        <v>11.907737941052115</v>
      </c>
      <c r="Q42" s="73">
        <f t="shared" si="20"/>
        <v>11.898275381328393</v>
      </c>
      <c r="R42" s="73">
        <f t="shared" si="21"/>
        <v>10.132565727761932</v>
      </c>
      <c r="S42" s="79">
        <f t="shared" si="22"/>
        <v>392.94827909617362</v>
      </c>
      <c r="T42" s="76">
        <f t="shared" si="23"/>
        <v>601.99942970333439</v>
      </c>
      <c r="U42" s="76">
        <f t="shared" si="24"/>
        <v>9.0249561334756265</v>
      </c>
      <c r="V42" s="77">
        <f t="shared" si="25"/>
        <v>15.537270249491531</v>
      </c>
      <c r="W42" s="80">
        <f t="shared" si="26"/>
        <v>519.28581571472114</v>
      </c>
      <c r="X42" s="72">
        <f t="shared" si="27"/>
        <v>608.39590906255899</v>
      </c>
      <c r="Y42" s="72">
        <f t="shared" si="28"/>
        <v>11.988125621224443</v>
      </c>
      <c r="Z42" s="73">
        <f t="shared" si="29"/>
        <v>11.821123089830349</v>
      </c>
      <c r="AA42" s="73">
        <f t="shared" si="30"/>
        <v>10.127967542017949</v>
      </c>
      <c r="AB42" s="79">
        <f t="shared" si="31"/>
        <v>392.68247746873277</v>
      </c>
      <c r="AC42" s="76">
        <f t="shared" si="32"/>
        <v>620.51392524380049</v>
      </c>
      <c r="AD42" s="76">
        <f t="shared" si="33"/>
        <v>14.5195536044266</v>
      </c>
      <c r="AE42" s="77">
        <f t="shared" si="34"/>
        <v>9.954558595022311</v>
      </c>
      <c r="AF42" s="80">
        <f t="shared" si="35"/>
        <v>403.25025571942467</v>
      </c>
      <c r="AG42" s="72">
        <f t="shared" si="36"/>
        <v>608.38728700579316</v>
      </c>
      <c r="AH42" s="72">
        <f t="shared" si="37"/>
        <v>11.983176643585953</v>
      </c>
      <c r="AI42" s="73">
        <f t="shared" si="38"/>
        <v>11.825837544739345</v>
      </c>
      <c r="AJ42" s="73">
        <f t="shared" si="39"/>
        <v>10.128250115064326</v>
      </c>
      <c r="AK42" s="79">
        <f t="shared" si="40"/>
        <v>392.69899866281452</v>
      </c>
      <c r="AL42" s="76">
        <f t="shared" si="41"/>
        <v>608.76306978566777</v>
      </c>
      <c r="AM42" s="76">
        <f t="shared" si="42"/>
        <v>12.181158121027902</v>
      </c>
      <c r="AN42" s="77">
        <f t="shared" si="43"/>
        <v>11.640816873977345</v>
      </c>
      <c r="AO42" s="80">
        <f t="shared" si="44"/>
        <v>444.48653597822096</v>
      </c>
      <c r="AP42" s="72">
        <f t="shared" si="45"/>
        <v>608.38782174574999</v>
      </c>
      <c r="AQ42" s="72">
        <f t="shared" si="46"/>
        <v>11.983484206637545</v>
      </c>
      <c r="AR42" s="73">
        <f t="shared" si="47"/>
        <v>11.825544421793794</v>
      </c>
      <c r="AS42" s="73">
        <f t="shared" si="48"/>
        <v>10.128232552540176</v>
      </c>
      <c r="AT42" s="79">
        <f t="shared" si="49"/>
        <v>392.69797255682244</v>
      </c>
      <c r="AU42" s="76">
        <f t="shared" si="50"/>
        <v>611.06490961884128</v>
      </c>
      <c r="AV42" s="76">
        <f t="shared" si="51"/>
        <v>12.977622526764415</v>
      </c>
      <c r="AW42" s="77">
        <f t="shared" si="52"/>
        <v>10.967709699970225</v>
      </c>
      <c r="AX42" s="80">
        <f t="shared" si="53"/>
        <v>429.81919678857338</v>
      </c>
      <c r="AY42" s="64">
        <f t="shared" si="54"/>
        <v>11.93389198201916</v>
      </c>
      <c r="AZ42" s="31">
        <f t="shared" si="55"/>
        <v>392.75693194613581</v>
      </c>
      <c r="BA42" s="31">
        <f t="shared" si="56"/>
        <v>449.21045105023506</v>
      </c>
      <c r="BB42" s="84">
        <f t="shared" si="57"/>
        <v>449.21045105023506</v>
      </c>
    </row>
    <row r="43" spans="1:54" x14ac:dyDescent="0.4">
      <c r="A43">
        <f t="shared" si="6"/>
        <v>138</v>
      </c>
      <c r="B43">
        <v>2.2999999999999998</v>
      </c>
      <c r="C43" s="31">
        <f t="shared" si="58"/>
        <v>449.21045105023506</v>
      </c>
      <c r="D43" s="31">
        <f t="shared" si="7"/>
        <v>13.071294957840172</v>
      </c>
      <c r="E43" s="31">
        <f t="shared" si="8"/>
        <v>611.43450494522631</v>
      </c>
      <c r="F43" s="65">
        <f t="shared" si="9"/>
        <v>6.3305528761541412</v>
      </c>
      <c r="G43">
        <f t="shared" si="10"/>
        <v>2.0787828875216618E-5</v>
      </c>
      <c r="H43">
        <f t="shared" si="11"/>
        <v>3.624247364041615E-5</v>
      </c>
      <c r="I43" s="32">
        <f t="shared" si="12"/>
        <v>4.669636757711143E-5</v>
      </c>
      <c r="J43" s="68">
        <f t="shared" si="13"/>
        <v>0.2867969933973214</v>
      </c>
      <c r="K43" s="64">
        <f t="shared" si="14"/>
        <v>11.303808249792223</v>
      </c>
      <c r="L43" s="64">
        <f t="shared" si="15"/>
        <v>10.094851970554107</v>
      </c>
      <c r="M43" s="79">
        <f t="shared" si="16"/>
        <v>386.32793756706258</v>
      </c>
      <c r="N43" s="80">
        <f t="shared" si="17"/>
        <v>216.29587113371841</v>
      </c>
      <c r="O43" s="72">
        <f t="shared" si="18"/>
        <v>608.19268787745523</v>
      </c>
      <c r="P43" s="72">
        <f t="shared" si="19"/>
        <v>11.865332230770541</v>
      </c>
      <c r="Q43" s="73">
        <f t="shared" si="20"/>
        <v>12.386675048376398</v>
      </c>
      <c r="R43" s="73">
        <f t="shared" si="21"/>
        <v>10.161198408312359</v>
      </c>
      <c r="S43" s="79">
        <f t="shared" si="22"/>
        <v>390.93975934011331</v>
      </c>
      <c r="T43" s="76">
        <f t="shared" si="23"/>
        <v>602.14514155066126</v>
      </c>
      <c r="U43" s="76">
        <f t="shared" si="24"/>
        <v>9.048005177871449</v>
      </c>
      <c r="V43" s="77">
        <f t="shared" si="25"/>
        <v>16.082064484256584</v>
      </c>
      <c r="W43" s="80">
        <f t="shared" si="26"/>
        <v>523.94474704864376</v>
      </c>
      <c r="X43" s="72">
        <f t="shared" si="27"/>
        <v>608.33174367737536</v>
      </c>
      <c r="Y43" s="72">
        <f t="shared" si="28"/>
        <v>11.950768065568457</v>
      </c>
      <c r="Z43" s="73">
        <f t="shared" si="29"/>
        <v>12.300934737072387</v>
      </c>
      <c r="AA43" s="73">
        <f t="shared" si="30"/>
        <v>10.156143956455303</v>
      </c>
      <c r="AB43" s="79">
        <f t="shared" si="31"/>
        <v>390.65597674930848</v>
      </c>
      <c r="AC43" s="76">
        <f t="shared" si="32"/>
        <v>621.40379808553212</v>
      </c>
      <c r="AD43" s="76">
        <f t="shared" si="33"/>
        <v>14.619740113168197</v>
      </c>
      <c r="AE43" s="77">
        <f t="shared" si="34"/>
        <v>10.27135415631863</v>
      </c>
      <c r="AF43" s="80">
        <f t="shared" si="35"/>
        <v>405.74738185129809</v>
      </c>
      <c r="AG43" s="72">
        <f t="shared" si="36"/>
        <v>608.32285893656149</v>
      </c>
      <c r="AH43" s="72">
        <f t="shared" si="37"/>
        <v>11.94549712398172</v>
      </c>
      <c r="AI43" s="73">
        <f t="shared" si="38"/>
        <v>12.306182779686258</v>
      </c>
      <c r="AJ43" s="73">
        <f t="shared" si="39"/>
        <v>10.156452083033482</v>
      </c>
      <c r="AK43" s="79">
        <f t="shared" si="40"/>
        <v>390.67353465783094</v>
      </c>
      <c r="AL43" s="76">
        <f t="shared" si="41"/>
        <v>608.86246472749792</v>
      </c>
      <c r="AM43" s="76">
        <f t="shared" si="42"/>
        <v>12.2283057940266</v>
      </c>
      <c r="AN43" s="77">
        <f t="shared" si="43"/>
        <v>12.032236617023718</v>
      </c>
      <c r="AO43" s="80">
        <f t="shared" si="44"/>
        <v>448.19783882711033</v>
      </c>
      <c r="AP43" s="72">
        <f t="shared" si="45"/>
        <v>608.32340736074548</v>
      </c>
      <c r="AQ43" s="72">
        <f t="shared" si="46"/>
        <v>11.945823189978787</v>
      </c>
      <c r="AR43" s="73">
        <f t="shared" si="47"/>
        <v>12.30585797167914</v>
      </c>
      <c r="AS43" s="73">
        <f t="shared" si="48"/>
        <v>10.156433008641187</v>
      </c>
      <c r="AT43" s="79">
        <f t="shared" si="49"/>
        <v>390.67244874602386</v>
      </c>
      <c r="AU43" s="76">
        <f t="shared" si="50"/>
        <v>611.35315699690454</v>
      </c>
      <c r="AV43" s="76">
        <f t="shared" si="51"/>
        <v>13.0511733678503</v>
      </c>
      <c r="AW43" s="77">
        <f t="shared" si="52"/>
        <v>11.319729619939604</v>
      </c>
      <c r="AX43" s="80">
        <f t="shared" si="53"/>
        <v>432.9538890631016</v>
      </c>
      <c r="AY43" s="64">
        <f t="shared" si="54"/>
        <v>12.37562942679409</v>
      </c>
      <c r="AZ43" s="31">
        <f t="shared" si="55"/>
        <v>390.73542987331916</v>
      </c>
      <c r="BA43" s="31">
        <f t="shared" si="56"/>
        <v>452.71096419753849</v>
      </c>
      <c r="BB43" s="84">
        <f t="shared" si="57"/>
        <v>452.71096419753849</v>
      </c>
    </row>
    <row r="44" spans="1:54" x14ac:dyDescent="0.4">
      <c r="A44">
        <f t="shared" si="6"/>
        <v>144</v>
      </c>
      <c r="B44">
        <v>2.4</v>
      </c>
      <c r="C44" s="31">
        <f t="shared" si="58"/>
        <v>452.71096419753849</v>
      </c>
      <c r="D44" s="31">
        <f t="shared" si="7"/>
        <v>13.141030499992077</v>
      </c>
      <c r="E44" s="31">
        <f t="shared" si="8"/>
        <v>611.72486030069695</v>
      </c>
      <c r="F44" s="65">
        <f t="shared" si="9"/>
        <v>6.5738596030947649</v>
      </c>
      <c r="G44">
        <f t="shared" si="10"/>
        <v>2.0399510249226171E-5</v>
      </c>
      <c r="H44">
        <f t="shared" si="11"/>
        <v>3.556546077625312E-5</v>
      </c>
      <c r="I44" s="32">
        <f t="shared" si="12"/>
        <v>4.6357861145029915E-5</v>
      </c>
      <c r="J44" s="68">
        <f t="shared" si="13"/>
        <v>0.28250301066936445</v>
      </c>
      <c r="K44" s="64">
        <f t="shared" si="14"/>
        <v>11.653163967401035</v>
      </c>
      <c r="L44" s="64">
        <f t="shared" si="15"/>
        <v>10.117727383173531</v>
      </c>
      <c r="M44" s="79">
        <f t="shared" si="16"/>
        <v>384.00876932157348</v>
      </c>
      <c r="N44" s="80">
        <f t="shared" si="17"/>
        <v>217.80095268628932</v>
      </c>
      <c r="O44" s="72">
        <f t="shared" si="18"/>
        <v>608.12687172697031</v>
      </c>
      <c r="P44" s="72">
        <f t="shared" si="19"/>
        <v>11.82254874579559</v>
      </c>
      <c r="Q44" s="73">
        <f t="shared" si="20"/>
        <v>12.876571126490134</v>
      </c>
      <c r="R44" s="73">
        <f t="shared" si="21"/>
        <v>10.191759771633798</v>
      </c>
      <c r="S44" s="79">
        <f t="shared" si="22"/>
        <v>389.10721459029719</v>
      </c>
      <c r="T44" s="76">
        <f t="shared" si="23"/>
        <v>602.28163413133302</v>
      </c>
      <c r="U44" s="76">
        <f t="shared" si="24"/>
        <v>9.0701026112791805</v>
      </c>
      <c r="V44" s="77">
        <f t="shared" si="25"/>
        <v>16.622814937608677</v>
      </c>
      <c r="W44" s="80">
        <f t="shared" si="26"/>
        <v>528.4168251689216</v>
      </c>
      <c r="X44" s="72">
        <f t="shared" si="27"/>
        <v>608.27514158490408</v>
      </c>
      <c r="Y44" s="72">
        <f t="shared" si="28"/>
        <v>11.916762401074379</v>
      </c>
      <c r="Z44" s="73">
        <f t="shared" si="29"/>
        <v>12.777883912893172</v>
      </c>
      <c r="AA44" s="73">
        <f t="shared" si="30"/>
        <v>10.185276066923812</v>
      </c>
      <c r="AB44" s="79">
        <f t="shared" si="31"/>
        <v>388.76488943028363</v>
      </c>
      <c r="AC44" s="76">
        <f t="shared" si="32"/>
        <v>622.29708109654803</v>
      </c>
      <c r="AD44" s="76">
        <f t="shared" si="33"/>
        <v>14.716365843720762</v>
      </c>
      <c r="AE44" s="77">
        <f t="shared" si="34"/>
        <v>10.585572192688982</v>
      </c>
      <c r="AF44" s="80">
        <f t="shared" si="35"/>
        <v>408.11577105853149</v>
      </c>
      <c r="AG44" s="72">
        <f t="shared" si="36"/>
        <v>608.26476816181048</v>
      </c>
      <c r="AH44" s="72">
        <f t="shared" si="37"/>
        <v>11.910418373847282</v>
      </c>
      <c r="AI44" s="73">
        <f t="shared" si="38"/>
        <v>12.784471963502762</v>
      </c>
      <c r="AJ44" s="73">
        <f t="shared" si="39"/>
        <v>10.185702483532253</v>
      </c>
      <c r="AK44" s="79">
        <f t="shared" si="40"/>
        <v>388.78779577746536</v>
      </c>
      <c r="AL44" s="76">
        <f t="shared" si="41"/>
        <v>608.96078322585743</v>
      </c>
      <c r="AM44" s="76">
        <f t="shared" si="42"/>
        <v>12.273151876765816</v>
      </c>
      <c r="AN44" s="77">
        <f t="shared" si="43"/>
        <v>12.420822822128818</v>
      </c>
      <c r="AO44" s="80">
        <f t="shared" si="44"/>
        <v>451.76213871410243</v>
      </c>
      <c r="AP44" s="72">
        <f t="shared" si="45"/>
        <v>608.2654603502408</v>
      </c>
      <c r="AQ44" s="72">
        <f t="shared" si="46"/>
        <v>11.910842796164312</v>
      </c>
      <c r="AR44" s="73">
        <f t="shared" si="47"/>
        <v>12.784030958774808</v>
      </c>
      <c r="AS44" s="73">
        <f t="shared" si="48"/>
        <v>10.185673911823908</v>
      </c>
      <c r="AT44" s="79">
        <f t="shared" si="49"/>
        <v>388.78626276869039</v>
      </c>
      <c r="AU44" s="76">
        <f t="shared" si="50"/>
        <v>611.64474267619778</v>
      </c>
      <c r="AV44" s="76">
        <f t="shared" si="51"/>
        <v>13.122101337898535</v>
      </c>
      <c r="AW44" s="77">
        <f t="shared" si="52"/>
        <v>11.668445711020759</v>
      </c>
      <c r="AX44" s="80">
        <f t="shared" si="53"/>
        <v>435.94452760298867</v>
      </c>
      <c r="AY44" s="64">
        <f t="shared" si="54"/>
        <v>12.815076703138514</v>
      </c>
      <c r="AZ44" s="31">
        <f t="shared" si="55"/>
        <v>388.86154064168414</v>
      </c>
      <c r="BA44" s="31">
        <f t="shared" si="56"/>
        <v>456.05981563613602</v>
      </c>
      <c r="BB44" s="84">
        <f t="shared" si="57"/>
        <v>456.05981563613602</v>
      </c>
    </row>
    <row r="45" spans="1:54" x14ac:dyDescent="0.4">
      <c r="A45">
        <f t="shared" si="6"/>
        <v>150</v>
      </c>
      <c r="B45">
        <v>2.5</v>
      </c>
      <c r="C45" s="31">
        <f t="shared" si="58"/>
        <v>456.05981563613602</v>
      </c>
      <c r="D45" s="31">
        <f t="shared" si="7"/>
        <v>13.208001610453199</v>
      </c>
      <c r="E45" s="31">
        <f t="shared" si="8"/>
        <v>612.01621824163976</v>
      </c>
      <c r="F45" s="65">
        <f t="shared" si="9"/>
        <v>6.8162938135074862</v>
      </c>
      <c r="G45">
        <f t="shared" si="10"/>
        <v>2.0033452573898374E-5</v>
      </c>
      <c r="H45">
        <f t="shared" si="11"/>
        <v>3.4927258695190364E-5</v>
      </c>
      <c r="I45" s="32">
        <f t="shared" si="12"/>
        <v>4.6038760104498537E-5</v>
      </c>
      <c r="J45" s="68">
        <f t="shared" si="13"/>
        <v>0.27844019515859947</v>
      </c>
      <c r="K45" s="64">
        <f t="shared" si="14"/>
        <v>11.999743514591675</v>
      </c>
      <c r="L45" s="64">
        <f t="shared" si="15"/>
        <v>10.138544959545577</v>
      </c>
      <c r="M45" s="79">
        <f t="shared" si="16"/>
        <v>381.71183018695086</v>
      </c>
      <c r="N45" s="80">
        <f t="shared" si="17"/>
        <v>219.24295554251739</v>
      </c>
      <c r="O45" s="72">
        <f t="shared" si="18"/>
        <v>608.06423115301163</v>
      </c>
      <c r="P45" s="72">
        <f t="shared" si="19"/>
        <v>11.78029409104818</v>
      </c>
      <c r="Q45" s="73">
        <f t="shared" si="20"/>
        <v>13.367169966658313</v>
      </c>
      <c r="R45" s="73">
        <f t="shared" si="21"/>
        <v>10.227936402221179</v>
      </c>
      <c r="S45" s="79">
        <f t="shared" si="22"/>
        <v>387.58010971012982</v>
      </c>
      <c r="T45" s="76">
        <f t="shared" si="23"/>
        <v>602.40980207003429</v>
      </c>
      <c r="U45" s="76">
        <f t="shared" si="24"/>
        <v>9.0913215272437249</v>
      </c>
      <c r="V45" s="77">
        <f t="shared" si="25"/>
        <v>17.159757970204993</v>
      </c>
      <c r="W45" s="80">
        <f t="shared" si="26"/>
        <v>532.71649212884336</v>
      </c>
      <c r="X45" s="72">
        <f t="shared" si="27"/>
        <v>608.22934167916458</v>
      </c>
      <c r="Y45" s="72">
        <f t="shared" si="28"/>
        <v>11.888482101514137</v>
      </c>
      <c r="Z45" s="73">
        <f t="shared" si="29"/>
        <v>13.249122164987087</v>
      </c>
      <c r="AA45" s="73">
        <f t="shared" si="30"/>
        <v>10.218522324364713</v>
      </c>
      <c r="AB45" s="79">
        <f t="shared" si="31"/>
        <v>387.11825413893109</v>
      </c>
      <c r="AC45" s="76">
        <f t="shared" si="32"/>
        <v>623.1929050468641</v>
      </c>
      <c r="AD45" s="76">
        <f t="shared" si="33"/>
        <v>14.809688795749114</v>
      </c>
      <c r="AE45" s="77">
        <f t="shared" si="34"/>
        <v>10.897395509528732</v>
      </c>
      <c r="AF45" s="80">
        <f t="shared" si="35"/>
        <v>410.36607397746701</v>
      </c>
      <c r="AG45" s="72">
        <f t="shared" si="36"/>
        <v>608.21572895454574</v>
      </c>
      <c r="AH45" s="72">
        <f t="shared" si="37"/>
        <v>11.879939333745133</v>
      </c>
      <c r="AI45" s="73">
        <f t="shared" si="38"/>
        <v>13.258352760388341</v>
      </c>
      <c r="AJ45" s="73">
        <f t="shared" si="39"/>
        <v>10.219240225969738</v>
      </c>
      <c r="AK45" s="79">
        <f t="shared" si="40"/>
        <v>387.15411596652905</v>
      </c>
      <c r="AL45" s="76">
        <f t="shared" si="41"/>
        <v>609.05797694461626</v>
      </c>
      <c r="AM45" s="76">
        <f t="shared" si="42"/>
        <v>12.315878370781542</v>
      </c>
      <c r="AN45" s="77">
        <f t="shared" si="43"/>
        <v>12.80676351368032</v>
      </c>
      <c r="AO45" s="80">
        <f t="shared" si="44"/>
        <v>455.19098502643266</v>
      </c>
      <c r="AP45" s="72">
        <f t="shared" si="45"/>
        <v>608.21678202292992</v>
      </c>
      <c r="AQ45" s="72">
        <f t="shared" si="46"/>
        <v>11.880602485301353</v>
      </c>
      <c r="AR45" s="73">
        <f t="shared" si="47"/>
        <v>13.257635659867871</v>
      </c>
      <c r="AS45" s="73">
        <f t="shared" si="48"/>
        <v>10.219184346877167</v>
      </c>
      <c r="AT45" s="79">
        <f t="shared" si="49"/>
        <v>387.15132868080212</v>
      </c>
      <c r="AU45" s="76">
        <f t="shared" si="50"/>
        <v>611.93932999044819</v>
      </c>
      <c r="AV45" s="76">
        <f t="shared" si="51"/>
        <v>13.190602400872111</v>
      </c>
      <c r="AW45" s="77">
        <f t="shared" si="52"/>
        <v>12.014062379491673</v>
      </c>
      <c r="AX45" s="80">
        <f t="shared" si="53"/>
        <v>438.8025751039562</v>
      </c>
      <c r="AY45" s="64">
        <f t="shared" si="54"/>
        <v>13.251282490600914</v>
      </c>
      <c r="AZ45" s="31">
        <f t="shared" si="55"/>
        <v>387.25095212409803</v>
      </c>
      <c r="BA45" s="31">
        <f t="shared" si="56"/>
        <v>459.26903155917483</v>
      </c>
      <c r="BB45" s="84">
        <f t="shared" si="57"/>
        <v>459.26903155917483</v>
      </c>
    </row>
    <row r="46" spans="1:54" x14ac:dyDescent="0.4">
      <c r="A46">
        <f t="shared" si="6"/>
        <v>156</v>
      </c>
      <c r="B46">
        <v>2.6</v>
      </c>
      <c r="C46" s="31">
        <f t="shared" si="58"/>
        <v>459.26903155917483</v>
      </c>
      <c r="D46" s="31">
        <f t="shared" si="7"/>
        <v>13.272415975423284</v>
      </c>
      <c r="E46" s="31">
        <f t="shared" si="8"/>
        <v>612.30825205928863</v>
      </c>
      <c r="F46" s="65">
        <f t="shared" si="9"/>
        <v>7.0579073272834947</v>
      </c>
      <c r="G46">
        <f t="shared" si="10"/>
        <v>1.9687563756051217E-5</v>
      </c>
      <c r="H46">
        <f t="shared" si="11"/>
        <v>3.4324219944073566E-5</v>
      </c>
      <c r="I46" s="32">
        <f t="shared" si="12"/>
        <v>4.5737240728940138E-5</v>
      </c>
      <c r="J46" s="68">
        <f t="shared" si="13"/>
        <v>0.27458756745950313</v>
      </c>
      <c r="K46" s="64">
        <f t="shared" si="14"/>
        <v>12.343716951244495</v>
      </c>
      <c r="L46" s="64">
        <f t="shared" si="15"/>
        <v>10.1586601996095</v>
      </c>
      <c r="M46" s="79">
        <f t="shared" si="16"/>
        <v>379.48257545640661</v>
      </c>
      <c r="N46" s="80">
        <f t="shared" si="17"/>
        <v>220.62669567845015</v>
      </c>
      <c r="O46" s="72">
        <f t="shared" si="18"/>
        <v>608.00573995242689</v>
      </c>
      <c r="P46" s="72">
        <f t="shared" si="19"/>
        <v>11.73939757182222</v>
      </c>
      <c r="Q46" s="73">
        <f t="shared" si="20"/>
        <v>13.857589593289525</v>
      </c>
      <c r="R46" s="73">
        <f t="shared" si="21"/>
        <v>10.273401618238733</v>
      </c>
      <c r="S46" s="79">
        <f t="shared" si="22"/>
        <v>386.4845213190203</v>
      </c>
      <c r="T46" s="76">
        <f t="shared" si="23"/>
        <v>602.5304244025848</v>
      </c>
      <c r="U46" s="76">
        <f t="shared" si="24"/>
        <v>9.111726906637486</v>
      </c>
      <c r="V46" s="77">
        <f t="shared" si="25"/>
        <v>17.693107376486388</v>
      </c>
      <c r="W46" s="80">
        <f t="shared" si="26"/>
        <v>536.85656318047631</v>
      </c>
      <c r="X46" s="72">
        <f t="shared" si="27"/>
        <v>608.19722780381437</v>
      </c>
      <c r="Y46" s="72">
        <f t="shared" si="28"/>
        <v>11.868225193807733</v>
      </c>
      <c r="Z46" s="73">
        <f t="shared" si="29"/>
        <v>13.711484742008201</v>
      </c>
      <c r="AA46" s="73">
        <f t="shared" si="30"/>
        <v>10.258662746060146</v>
      </c>
      <c r="AB46" s="79">
        <f t="shared" si="31"/>
        <v>385.8085380212857</v>
      </c>
      <c r="AC46" s="76">
        <f t="shared" si="32"/>
        <v>624.0905082809827</v>
      </c>
      <c r="AD46" s="76">
        <f t="shared" si="33"/>
        <v>14.899939108047748</v>
      </c>
      <c r="AE46" s="77">
        <f t="shared" si="34"/>
        <v>11.206988095749223</v>
      </c>
      <c r="AF46" s="80">
        <f t="shared" si="35"/>
        <v>412.50770914833134</v>
      </c>
      <c r="AG46" s="72">
        <f t="shared" si="36"/>
        <v>608.17771682821206</v>
      </c>
      <c r="AH46" s="72">
        <f t="shared" si="37"/>
        <v>11.855739997082392</v>
      </c>
      <c r="AI46" s="73">
        <f t="shared" si="38"/>
        <v>13.725483882681129</v>
      </c>
      <c r="AJ46" s="73">
        <f t="shared" si="39"/>
        <v>10.260027576562642</v>
      </c>
      <c r="AK46" s="79">
        <f t="shared" si="40"/>
        <v>385.87224545358271</v>
      </c>
      <c r="AL46" s="76">
        <f t="shared" si="41"/>
        <v>609.15400430136538</v>
      </c>
      <c r="AM46" s="76">
        <f t="shared" si="42"/>
        <v>12.356646937032824</v>
      </c>
      <c r="AN46" s="77">
        <f t="shared" si="43"/>
        <v>13.190227684303702</v>
      </c>
      <c r="AO46" s="80">
        <f t="shared" si="44"/>
        <v>458.49460961298098</v>
      </c>
      <c r="AP46" s="72">
        <f t="shared" si="45"/>
        <v>608.17954585271934</v>
      </c>
      <c r="AQ46" s="72">
        <f t="shared" si="46"/>
        <v>11.85691621624175</v>
      </c>
      <c r="AR46" s="73">
        <f t="shared" si="47"/>
        <v>13.724163573268145</v>
      </c>
      <c r="AS46" s="73">
        <f t="shared" si="48"/>
        <v>10.259898437332435</v>
      </c>
      <c r="AT46" s="79">
        <f t="shared" si="49"/>
        <v>385.86622817188714</v>
      </c>
      <c r="AU46" s="76">
        <f t="shared" si="50"/>
        <v>612.23661321874033</v>
      </c>
      <c r="AV46" s="76">
        <f t="shared" si="51"/>
        <v>13.256850905294066</v>
      </c>
      <c r="AW46" s="77">
        <f t="shared" si="52"/>
        <v>12.356764011085261</v>
      </c>
      <c r="AX46" s="80">
        <f t="shared" si="53"/>
        <v>441.53818681982597</v>
      </c>
      <c r="AY46" s="64">
        <f t="shared" si="54"/>
        <v>13.683226119858947</v>
      </c>
      <c r="AZ46" s="31">
        <f t="shared" si="55"/>
        <v>386.00788324144395</v>
      </c>
      <c r="BA46" s="31">
        <f t="shared" si="56"/>
        <v>462.34926719040362</v>
      </c>
      <c r="BB46" s="84">
        <f t="shared" si="57"/>
        <v>462.34926719040362</v>
      </c>
    </row>
    <row r="47" spans="1:54" x14ac:dyDescent="0.4">
      <c r="A47">
        <f t="shared" si="6"/>
        <v>162</v>
      </c>
      <c r="B47">
        <v>2.7</v>
      </c>
      <c r="C47" s="31">
        <f t="shared" si="58"/>
        <v>462.34926719040362</v>
      </c>
      <c r="D47" s="31">
        <f t="shared" si="7"/>
        <v>13.334458466370601</v>
      </c>
      <c r="E47" s="31">
        <f t="shared" si="8"/>
        <v>612.60067305640621</v>
      </c>
      <c r="F47" s="65">
        <f t="shared" si="9"/>
        <v>7.2987472832240767</v>
      </c>
      <c r="G47">
        <f t="shared" si="10"/>
        <v>1.9360019484678767E-5</v>
      </c>
      <c r="H47">
        <f t="shared" si="11"/>
        <v>3.3753163933725224E-5</v>
      </c>
      <c r="I47" s="32">
        <f t="shared" si="12"/>
        <v>4.5451712723765967E-5</v>
      </c>
      <c r="J47" s="68">
        <f t="shared" si="13"/>
        <v>0.27092677024349643</v>
      </c>
      <c r="K47" s="64">
        <f t="shared" si="14"/>
        <v>12.685238061892846</v>
      </c>
      <c r="L47" s="64">
        <f t="shared" si="15"/>
        <v>10.179367428662236</v>
      </c>
      <c r="M47" s="79">
        <f t="shared" si="16"/>
        <v>377.36324406294835</v>
      </c>
      <c r="N47" s="80">
        <f t="shared" si="17"/>
        <v>221.95646261078048</v>
      </c>
      <c r="O47" s="72">
        <f t="shared" si="18"/>
        <v>607.95213220160917</v>
      </c>
      <c r="P47" s="72">
        <f t="shared" si="19"/>
        <v>11.700620857958931</v>
      </c>
      <c r="Q47" s="73">
        <f t="shared" si="20"/>
        <v>14.346865088469439</v>
      </c>
      <c r="R47" s="73">
        <f t="shared" si="21"/>
        <v>10.331742494914167</v>
      </c>
      <c r="S47" s="79">
        <f t="shared" si="22"/>
        <v>385.94059595397079</v>
      </c>
      <c r="T47" s="76">
        <f t="shared" si="23"/>
        <v>602.64418304120488</v>
      </c>
      <c r="U47" s="76">
        <f t="shared" si="24"/>
        <v>9.1313767813384015</v>
      </c>
      <c r="V47" s="77">
        <f t="shared" si="25"/>
        <v>18.22305731646777</v>
      </c>
      <c r="W47" s="80">
        <f t="shared" si="26"/>
        <v>540.84846399374317</v>
      </c>
      <c r="X47" s="72">
        <f t="shared" si="27"/>
        <v>608.18151043089188</v>
      </c>
      <c r="Y47" s="72">
        <f t="shared" si="28"/>
        <v>11.858178260647422</v>
      </c>
      <c r="Z47" s="73">
        <f t="shared" si="29"/>
        <v>14.161582068685998</v>
      </c>
      <c r="AA47" s="73">
        <f t="shared" si="30"/>
        <v>10.30788825782027</v>
      </c>
      <c r="AB47" s="79">
        <f t="shared" si="31"/>
        <v>384.90430166820357</v>
      </c>
      <c r="AC47" s="76">
        <f t="shared" si="32"/>
        <v>624.98922222153237</v>
      </c>
      <c r="AD47" s="76">
        <f t="shared" si="33"/>
        <v>14.987322999667741</v>
      </c>
      <c r="AE47" s="77">
        <f t="shared" si="34"/>
        <v>11.514497672519211</v>
      </c>
      <c r="AF47" s="80">
        <f t="shared" si="35"/>
        <v>414.54904507061582</v>
      </c>
      <c r="AG47" s="72">
        <f t="shared" si="36"/>
        <v>608.15197328018667</v>
      </c>
      <c r="AH47" s="72">
        <f t="shared" si="37"/>
        <v>11.839055042539858</v>
      </c>
      <c r="AI47" s="73">
        <f t="shared" si="38"/>
        <v>14.183767897590084</v>
      </c>
      <c r="AJ47" s="73">
        <f t="shared" si="39"/>
        <v>10.310625204122093</v>
      </c>
      <c r="AK47" s="79">
        <f t="shared" si="40"/>
        <v>385.02520056721971</v>
      </c>
      <c r="AL47" s="76">
        <f t="shared" si="41"/>
        <v>609.24883034304662</v>
      </c>
      <c r="AM47" s="76">
        <f t="shared" si="42"/>
        <v>12.395601823205794</v>
      </c>
      <c r="AN47" s="77">
        <f t="shared" si="43"/>
        <v>13.571367852456696</v>
      </c>
      <c r="AO47" s="80">
        <f t="shared" si="44"/>
        <v>461.68212052938168</v>
      </c>
      <c r="AP47" s="72">
        <f t="shared" si="45"/>
        <v>608.15539193680002</v>
      </c>
      <c r="AQ47" s="72">
        <f t="shared" si="46"/>
        <v>11.841284806374569</v>
      </c>
      <c r="AR47" s="73">
        <f t="shared" si="47"/>
        <v>14.181176751728374</v>
      </c>
      <c r="AS47" s="73">
        <f t="shared" si="48"/>
        <v>10.310303917849069</v>
      </c>
      <c r="AT47" s="79">
        <f t="shared" si="49"/>
        <v>385.01103861799004</v>
      </c>
      <c r="AU47" s="76">
        <f t="shared" si="50"/>
        <v>612.53631475126917</v>
      </c>
      <c r="AV47" s="76">
        <f t="shared" si="51"/>
        <v>13.321002684263402</v>
      </c>
      <c r="AW47" s="77">
        <f t="shared" si="52"/>
        <v>12.69671762106303</v>
      </c>
      <c r="AX47" s="80">
        <f t="shared" si="53"/>
        <v>444.16040261638466</v>
      </c>
      <c r="AY47" s="64">
        <f t="shared" si="54"/>
        <v>14.109879033622576</v>
      </c>
      <c r="AZ47" s="31">
        <f t="shared" si="55"/>
        <v>385.22028420184603</v>
      </c>
      <c r="BA47" s="31">
        <f t="shared" si="56"/>
        <v>465.31000805253132</v>
      </c>
      <c r="BB47" s="84">
        <f t="shared" si="57"/>
        <v>465.31000805253132</v>
      </c>
    </row>
    <row r="48" spans="1:54" x14ac:dyDescent="0.4">
      <c r="A48">
        <f t="shared" si="6"/>
        <v>168</v>
      </c>
      <c r="B48">
        <v>2.8</v>
      </c>
      <c r="C48" s="31">
        <f t="shared" si="58"/>
        <v>465.31000805253132</v>
      </c>
      <c r="D48" s="31">
        <f t="shared" si="7"/>
        <v>13.394294399326942</v>
      </c>
      <c r="E48" s="31">
        <f t="shared" si="8"/>
        <v>612.8932262184087</v>
      </c>
      <c r="F48" s="65">
        <f t="shared" si="9"/>
        <v>7.5388567025758562</v>
      </c>
      <c r="G48">
        <f t="shared" si="10"/>
        <v>1.9049220511441795E-5</v>
      </c>
      <c r="H48">
        <f t="shared" si="11"/>
        <v>3.3211302459752893E-5</v>
      </c>
      <c r="I48" s="32">
        <f t="shared" si="12"/>
        <v>4.5180781986779798E-5</v>
      </c>
      <c r="J48" s="68">
        <f t="shared" si="13"/>
        <v>0.26744165740528575</v>
      </c>
      <c r="K48" s="64">
        <f t="shared" si="14"/>
        <v>13.024446438099703</v>
      </c>
      <c r="L48" s="64">
        <f t="shared" si="15"/>
        <v>10.201906724464262</v>
      </c>
      <c r="M48" s="79">
        <f t="shared" si="16"/>
        <v>375.39323994187754</v>
      </c>
      <c r="N48" s="80">
        <f t="shared" si="17"/>
        <v>223.23609341806494</v>
      </c>
      <c r="O48" s="72">
        <f t="shared" si="18"/>
        <v>607.90396220739012</v>
      </c>
      <c r="P48" s="72">
        <f t="shared" si="19"/>
        <v>11.664666563682712</v>
      </c>
      <c r="Q48" s="73">
        <f t="shared" si="20"/>
        <v>14.833954342655348</v>
      </c>
      <c r="R48" s="73">
        <f t="shared" si="21"/>
        <v>10.40637866211431</v>
      </c>
      <c r="S48" s="79">
        <f t="shared" si="22"/>
        <v>386.0597910782742</v>
      </c>
      <c r="T48" s="76">
        <f t="shared" si="23"/>
        <v>602.75167775715568</v>
      </c>
      <c r="U48" s="76">
        <f t="shared" si="24"/>
        <v>9.1503231954964583</v>
      </c>
      <c r="V48" s="77">
        <f t="shared" si="25"/>
        <v>18.749784772343862</v>
      </c>
      <c r="W48" s="80">
        <f t="shared" si="26"/>
        <v>544.70242593450939</v>
      </c>
      <c r="X48" s="72">
        <f t="shared" si="27"/>
        <v>608.18494200880446</v>
      </c>
      <c r="Y48" s="72">
        <f t="shared" si="28"/>
        <v>11.860379366007541</v>
      </c>
      <c r="Z48" s="73">
        <f t="shared" si="29"/>
        <v>14.595916679795788</v>
      </c>
      <c r="AA48" s="73">
        <f t="shared" si="30"/>
        <v>10.367609925657412</v>
      </c>
      <c r="AB48" s="79">
        <f t="shared" si="31"/>
        <v>384.44383964686392</v>
      </c>
      <c r="AC48" s="76">
        <f t="shared" si="32"/>
        <v>625.88845907650966</v>
      </c>
      <c r="AD48" s="76">
        <f t="shared" si="33"/>
        <v>15.072026030249008</v>
      </c>
      <c r="AE48" s="77">
        <f t="shared" si="34"/>
        <v>11.82005781791991</v>
      </c>
      <c r="AF48" s="80">
        <f t="shared" si="35"/>
        <v>416.49754981485916</v>
      </c>
      <c r="AG48" s="72">
        <f t="shared" si="36"/>
        <v>608.13901811323842</v>
      </c>
      <c r="AH48" s="72">
        <f t="shared" si="37"/>
        <v>11.830565642767349</v>
      </c>
      <c r="AI48" s="73">
        <f t="shared" si="38"/>
        <v>14.631594339236443</v>
      </c>
      <c r="AJ48" s="73">
        <f t="shared" si="39"/>
        <v>10.373130415933581</v>
      </c>
      <c r="AK48" s="79">
        <f t="shared" si="40"/>
        <v>384.67759318641055</v>
      </c>
      <c r="AL48" s="76">
        <f t="shared" si="41"/>
        <v>609.34242641167805</v>
      </c>
      <c r="AM48" s="76">
        <f t="shared" si="42"/>
        <v>12.432872280001865</v>
      </c>
      <c r="AN48" s="77">
        <f t="shared" si="43"/>
        <v>13.950322196576366</v>
      </c>
      <c r="AO48" s="80">
        <f t="shared" si="44"/>
        <v>464.76166133317827</v>
      </c>
      <c r="AP48" s="72">
        <f t="shared" si="45"/>
        <v>608.14558190571233</v>
      </c>
      <c r="AQ48" s="72">
        <f t="shared" si="46"/>
        <v>11.834874692927077</v>
      </c>
      <c r="AR48" s="73">
        <f t="shared" si="47"/>
        <v>14.626424874863703</v>
      </c>
      <c r="AS48" s="73">
        <f t="shared" si="48"/>
        <v>10.372324364129387</v>
      </c>
      <c r="AT48" s="79">
        <f t="shared" si="49"/>
        <v>384.64354997681482</v>
      </c>
      <c r="AU48" s="76">
        <f t="shared" si="50"/>
        <v>612.83818242851396</v>
      </c>
      <c r="AV48" s="76">
        <f t="shared" si="51"/>
        <v>13.383197614957782</v>
      </c>
      <c r="AW48" s="77">
        <f t="shared" si="52"/>
        <v>13.034075068871784</v>
      </c>
      <c r="AX48" s="80">
        <f t="shared" si="53"/>
        <v>446.67730489906359</v>
      </c>
      <c r="AY48" s="64">
        <f t="shared" si="54"/>
        <v>14.530266261532901</v>
      </c>
      <c r="AZ48" s="31">
        <f t="shared" si="55"/>
        <v>384.95619347209089</v>
      </c>
      <c r="BA48" s="31">
        <f t="shared" si="56"/>
        <v>468.15973549540263</v>
      </c>
      <c r="BB48" s="84">
        <f t="shared" si="57"/>
        <v>468.15973549540263</v>
      </c>
    </row>
    <row r="49" spans="1:54" x14ac:dyDescent="0.4">
      <c r="A49">
        <f t="shared" si="6"/>
        <v>174</v>
      </c>
      <c r="B49">
        <v>2.9</v>
      </c>
      <c r="C49" s="31">
        <f t="shared" si="58"/>
        <v>468.15973549540263</v>
      </c>
      <c r="D49" s="31">
        <f t="shared" si="7"/>
        <v>13.452072227483059</v>
      </c>
      <c r="E49" s="31">
        <f t="shared" si="8"/>
        <v>613.18568635163979</v>
      </c>
      <c r="F49" s="65">
        <f t="shared" si="9"/>
        <v>7.7782749685062225</v>
      </c>
      <c r="G49">
        <f t="shared" si="10"/>
        <v>1.8753757997877371E-5</v>
      </c>
      <c r="H49">
        <f t="shared" si="11"/>
        <v>3.2696179287252843E-5</v>
      </c>
      <c r="I49" s="32">
        <f t="shared" si="12"/>
        <v>4.492322040052978E-5</v>
      </c>
      <c r="J49" s="68">
        <f t="shared" si="13"/>
        <v>0.26411795968427798</v>
      </c>
      <c r="K49" s="64">
        <f t="shared" si="14"/>
        <v>13.361469231477068</v>
      </c>
      <c r="L49" s="64">
        <f t="shared" si="15"/>
        <v>10.227469814302573</v>
      </c>
      <c r="M49" s="79">
        <f t="shared" si="16"/>
        <v>373.60945516468007</v>
      </c>
      <c r="N49" s="80">
        <f t="shared" si="17"/>
        <v>224.46903417360275</v>
      </c>
      <c r="O49" s="72">
        <f t="shared" si="18"/>
        <v>607.86165857761421</v>
      </c>
      <c r="P49" s="72">
        <f t="shared" si="19"/>
        <v>11.632185929587788</v>
      </c>
      <c r="Q49" s="73">
        <f t="shared" si="20"/>
        <v>15.317744219240344</v>
      </c>
      <c r="R49" s="73">
        <f t="shared" si="21"/>
        <v>10.500475072820578</v>
      </c>
      <c r="S49" s="79">
        <f t="shared" si="22"/>
        <v>386.94198777689604</v>
      </c>
      <c r="T49" s="76">
        <f t="shared" si="23"/>
        <v>602.85343843223507</v>
      </c>
      <c r="U49" s="76">
        <f t="shared" si="24"/>
        <v>9.1686130053764749</v>
      </c>
      <c r="V49" s="77">
        <f t="shared" si="25"/>
        <v>19.2734516211863</v>
      </c>
      <c r="W49" s="80">
        <f t="shared" si="26"/>
        <v>548.42764802965632</v>
      </c>
      <c r="X49" s="72">
        <f t="shared" si="27"/>
        <v>608.21056252255562</v>
      </c>
      <c r="Y49" s="72">
        <f t="shared" si="28"/>
        <v>11.876680261302159</v>
      </c>
      <c r="Z49" s="73">
        <f t="shared" si="29"/>
        <v>15.011023028505594</v>
      </c>
      <c r="AA49" s="73">
        <f t="shared" si="30"/>
        <v>10.438319555194347</v>
      </c>
      <c r="AB49" s="79">
        <f t="shared" si="31"/>
        <v>384.43090215330767</v>
      </c>
      <c r="AC49" s="76">
        <f t="shared" si="32"/>
        <v>626.78770137899653</v>
      </c>
      <c r="AD49" s="76">
        <f t="shared" si="33"/>
        <v>15.154215817032641</v>
      </c>
      <c r="AE49" s="77">
        <f t="shared" si="34"/>
        <v>12.123789750431708</v>
      </c>
      <c r="AF49" s="80">
        <f t="shared" si="35"/>
        <v>418.3599149013308</v>
      </c>
      <c r="AG49" s="72">
        <f t="shared" si="36"/>
        <v>608.13865560299405</v>
      </c>
      <c r="AH49" s="72">
        <f t="shared" si="37"/>
        <v>11.830327186686029</v>
      </c>
      <c r="AI49" s="73">
        <f t="shared" si="38"/>
        <v>15.068056905508726</v>
      </c>
      <c r="AJ49" s="73">
        <f t="shared" si="39"/>
        <v>10.449204439945529</v>
      </c>
      <c r="AK49" s="79">
        <f t="shared" si="40"/>
        <v>384.87728241324595</v>
      </c>
      <c r="AL49" s="76">
        <f t="shared" si="41"/>
        <v>609.43476969646611</v>
      </c>
      <c r="AM49" s="76">
        <f t="shared" si="42"/>
        <v>12.468574570369055</v>
      </c>
      <c r="AN49" s="77">
        <f t="shared" si="43"/>
        <v>14.327216348277085</v>
      </c>
      <c r="AO49" s="80">
        <f t="shared" si="44"/>
        <v>467.74054304453864</v>
      </c>
      <c r="AP49" s="72">
        <f t="shared" si="45"/>
        <v>608.15121023511722</v>
      </c>
      <c r="AQ49" s="72">
        <f t="shared" si="46"/>
        <v>11.838556765497497</v>
      </c>
      <c r="AR49" s="73">
        <f t="shared" si="47"/>
        <v>15.057893192137925</v>
      </c>
      <c r="AS49" s="73">
        <f t="shared" si="48"/>
        <v>10.447242848517536</v>
      </c>
      <c r="AT49" s="79">
        <f t="shared" si="49"/>
        <v>384.79708690160015</v>
      </c>
      <c r="AU49" s="76">
        <f t="shared" si="50"/>
        <v>613.14198708515096</v>
      </c>
      <c r="AV49" s="76">
        <f t="shared" si="51"/>
        <v>13.443561747502489</v>
      </c>
      <c r="AW49" s="77">
        <f t="shared" si="52"/>
        <v>13.368974921854168</v>
      </c>
      <c r="AX49" s="80">
        <f t="shared" si="53"/>
        <v>449.09614946091949</v>
      </c>
      <c r="AY49" s="64">
        <f t="shared" si="54"/>
        <v>14.94351874839273</v>
      </c>
      <c r="AZ49" s="31">
        <f t="shared" si="55"/>
        <v>385.26181481126241</v>
      </c>
      <c r="BA49" s="31">
        <f t="shared" si="56"/>
        <v>470.90606385911133</v>
      </c>
      <c r="BB49" s="84">
        <f t="shared" si="57"/>
        <v>470.90606385911133</v>
      </c>
    </row>
    <row r="50" spans="1:54" x14ac:dyDescent="0.4">
      <c r="A50">
        <f t="shared" si="6"/>
        <v>180</v>
      </c>
      <c r="B50">
        <v>3</v>
      </c>
      <c r="C50" s="31">
        <f t="shared" si="58"/>
        <v>470.90606385911133</v>
      </c>
      <c r="D50" s="31">
        <f t="shared" si="7"/>
        <v>13.507925782064426</v>
      </c>
      <c r="E50" s="31">
        <f t="shared" si="8"/>
        <v>613.4778546581822</v>
      </c>
      <c r="F50" s="65">
        <f t="shared" si="9"/>
        <v>8.0170382363576458</v>
      </c>
      <c r="G50">
        <f t="shared" si="10"/>
        <v>1.847238518588269E-5</v>
      </c>
      <c r="H50">
        <f t="shared" si="11"/>
        <v>3.2205620759805816E-5</v>
      </c>
      <c r="I50" s="32">
        <f t="shared" si="12"/>
        <v>4.4677941136806263E-5</v>
      </c>
      <c r="J50" s="68">
        <f t="shared" si="13"/>
        <v>0.26094301042862228</v>
      </c>
      <c r="K50" s="64">
        <f t="shared" si="14"/>
        <v>13.696422638769032</v>
      </c>
      <c r="L50" s="64">
        <f t="shared" si="15"/>
        <v>10.257205126926578</v>
      </c>
      <c r="M50" s="79">
        <f t="shared" si="16"/>
        <v>372.04654548487167</v>
      </c>
      <c r="N50" s="80">
        <f t="shared" si="17"/>
        <v>225.65839127890283</v>
      </c>
      <c r="O50" s="72">
        <f t="shared" si="18"/>
        <v>607.82557123446281</v>
      </c>
      <c r="P50" s="72">
        <f t="shared" si="19"/>
        <v>11.603785755142379</v>
      </c>
      <c r="Q50" s="73">
        <f t="shared" si="20"/>
        <v>15.797057162737914</v>
      </c>
      <c r="R50" s="73">
        <f t="shared" si="21"/>
        <v>10.61685132676751</v>
      </c>
      <c r="S50" s="79">
        <f t="shared" si="22"/>
        <v>388.67257235511357</v>
      </c>
      <c r="T50" s="76">
        <f t="shared" si="23"/>
        <v>602.94993514924636</v>
      </c>
      <c r="U50" s="76">
        <f t="shared" si="24"/>
        <v>9.1862885493701505</v>
      </c>
      <c r="V50" s="77">
        <f t="shared" si="25"/>
        <v>19.794206394919073</v>
      </c>
      <c r="W50" s="80">
        <f t="shared" si="26"/>
        <v>552.03243223915717</v>
      </c>
      <c r="X50" s="72">
        <f t="shared" si="27"/>
        <v>608.26198131737374</v>
      </c>
      <c r="Y50" s="72">
        <f t="shared" si="28"/>
        <v>11.908707987739994</v>
      </c>
      <c r="Z50" s="73">
        <f t="shared" si="29"/>
        <v>15.403625474650003</v>
      </c>
      <c r="AA50" s="73">
        <f t="shared" si="30"/>
        <v>10.519530950102055</v>
      </c>
      <c r="AB50" s="79">
        <f t="shared" si="31"/>
        <v>384.83346335004137</v>
      </c>
      <c r="AC50" s="76">
        <f t="shared" si="32"/>
        <v>627.68649305551878</v>
      </c>
      <c r="AD50" s="76">
        <f t="shared" si="33"/>
        <v>15.234044314519977</v>
      </c>
      <c r="AE50" s="77">
        <f t="shared" si="34"/>
        <v>12.425803835690676</v>
      </c>
      <c r="AF50" s="80">
        <f t="shared" si="35"/>
        <v>420.14215858804226</v>
      </c>
      <c r="AG50" s="72">
        <f t="shared" si="36"/>
        <v>608.14997350882209</v>
      </c>
      <c r="AH50" s="72">
        <f t="shared" si="37"/>
        <v>11.837748708654068</v>
      </c>
      <c r="AI50" s="73">
        <f t="shared" si="38"/>
        <v>15.493106279378049</v>
      </c>
      <c r="AJ50" s="73">
        <f t="shared" si="39"/>
        <v>10.540194421523317</v>
      </c>
      <c r="AK50" s="79">
        <f t="shared" si="40"/>
        <v>385.6604071999131</v>
      </c>
      <c r="AL50" s="76">
        <f t="shared" si="41"/>
        <v>609.52584273375794</v>
      </c>
      <c r="AM50" s="76">
        <f t="shared" si="42"/>
        <v>12.502813651672396</v>
      </c>
      <c r="AN50" s="77">
        <f t="shared" si="43"/>
        <v>14.702164908760711</v>
      </c>
      <c r="AO50" s="80">
        <f t="shared" si="44"/>
        <v>470.62535422713847</v>
      </c>
      <c r="AP50" s="72">
        <f t="shared" si="45"/>
        <v>608.17347184448079</v>
      </c>
      <c r="AQ50" s="72">
        <f t="shared" si="46"/>
        <v>11.853005435137099</v>
      </c>
      <c r="AR50" s="73">
        <f t="shared" si="47"/>
        <v>15.473762025328352</v>
      </c>
      <c r="AS50" s="73">
        <f t="shared" si="48"/>
        <v>10.535656268622596</v>
      </c>
      <c r="AT50" s="79">
        <f t="shared" si="49"/>
        <v>385.47946391082314</v>
      </c>
      <c r="AU50" s="76">
        <f t="shared" si="50"/>
        <v>613.44752030786947</v>
      </c>
      <c r="AV50" s="76">
        <f t="shared" si="51"/>
        <v>13.5022090877744</v>
      </c>
      <c r="AW50" s="77">
        <f t="shared" si="52"/>
        <v>13.701544033756981</v>
      </c>
      <c r="AX50" s="80">
        <f t="shared" si="53"/>
        <v>451.42347465273582</v>
      </c>
      <c r="AY50" s="64">
        <f t="shared" si="54"/>
        <v>15.348908764402719</v>
      </c>
      <c r="AZ50" s="31">
        <f t="shared" si="55"/>
        <v>386.16147670397277</v>
      </c>
      <c r="BA50" s="31">
        <f t="shared" si="56"/>
        <v>473.55585492676846</v>
      </c>
      <c r="BB50" s="84">
        <f t="shared" si="57"/>
        <v>473.55585492676846</v>
      </c>
    </row>
    <row r="51" spans="1:54" x14ac:dyDescent="0.4">
      <c r="A51">
        <f t="shared" si="6"/>
        <v>186</v>
      </c>
      <c r="B51">
        <v>3.1</v>
      </c>
      <c r="C51" s="31">
        <f t="shared" si="58"/>
        <v>473.55585492676846</v>
      </c>
      <c r="D51" s="31">
        <f t="shared" si="7"/>
        <v>13.5619761500176</v>
      </c>
      <c r="E51" s="31">
        <f t="shared" si="8"/>
        <v>613.76955570873633</v>
      </c>
      <c r="F51" s="65">
        <f t="shared" si="9"/>
        <v>8.2551797865160275</v>
      </c>
      <c r="G51">
        <f t="shared" si="10"/>
        <v>1.8203994069295861E-5</v>
      </c>
      <c r="H51">
        <f t="shared" si="11"/>
        <v>3.1737695127619343E-5</v>
      </c>
      <c r="I51" s="32">
        <f t="shared" si="12"/>
        <v>4.4443978320713023E-5</v>
      </c>
      <c r="J51" s="68">
        <f t="shared" si="13"/>
        <v>0.25790551907589881</v>
      </c>
      <c r="K51" s="64">
        <f t="shared" si="14"/>
        <v>14.0294131673345</v>
      </c>
      <c r="L51" s="64">
        <f t="shared" si="15"/>
        <v>10.292222145894534</v>
      </c>
      <c r="M51" s="79">
        <f t="shared" si="16"/>
        <v>370.7371666993597</v>
      </c>
      <c r="N51" s="80">
        <f t="shared" si="17"/>
        <v>226.80697463001533</v>
      </c>
      <c r="O51" s="72">
        <f t="shared" si="18"/>
        <v>607.79601120557822</v>
      </c>
      <c r="P51" s="72">
        <f t="shared" si="19"/>
        <v>11.580034700837125</v>
      </c>
      <c r="Q51" s="73">
        <f t="shared" si="20"/>
        <v>16.270658272362471</v>
      </c>
      <c r="R51" s="73">
        <f t="shared" si="21"/>
        <v>10.757890480420912</v>
      </c>
      <c r="S51" s="79">
        <f t="shared" si="22"/>
        <v>391.31959101968329</v>
      </c>
      <c r="T51" s="76">
        <f t="shared" si="23"/>
        <v>603.04158655832191</v>
      </c>
      <c r="U51" s="76">
        <f t="shared" si="24"/>
        <v>9.2033882127639401</v>
      </c>
      <c r="V51" s="77">
        <f t="shared" si="25"/>
        <v>20.312185783617647</v>
      </c>
      <c r="W51" s="80">
        <f t="shared" si="26"/>
        <v>555.52429716527797</v>
      </c>
      <c r="X51" s="72">
        <f t="shared" si="27"/>
        <v>608.34370503828973</v>
      </c>
      <c r="Y51" s="72">
        <f t="shared" si="28"/>
        <v>11.957825833750388</v>
      </c>
      <c r="Z51" s="73">
        <f t="shared" si="29"/>
        <v>15.770807614091554</v>
      </c>
      <c r="AA51" s="73">
        <f t="shared" si="30"/>
        <v>10.609822851627442</v>
      </c>
      <c r="AB51" s="79">
        <f t="shared" si="31"/>
        <v>385.58615549107674</v>
      </c>
      <c r="AC51" s="76">
        <f t="shared" si="32"/>
        <v>628.58443177386084</v>
      </c>
      <c r="AD51" s="76">
        <f t="shared" si="33"/>
        <v>15.311649739261963</v>
      </c>
      <c r="AE51" s="77">
        <f t="shared" si="34"/>
        <v>12.726200867065831</v>
      </c>
      <c r="AF51" s="80">
        <f t="shared" si="35"/>
        <v>421.84971254830532</v>
      </c>
      <c r="AG51" s="72">
        <f t="shared" si="36"/>
        <v>608.17134811823337</v>
      </c>
      <c r="AH51" s="72">
        <f t="shared" si="37"/>
        <v>11.851634899953929</v>
      </c>
      <c r="AI51" s="73">
        <f t="shared" si="38"/>
        <v>15.907606183749024</v>
      </c>
      <c r="AJ51" s="73">
        <f t="shared" si="39"/>
        <v>10.647331585643574</v>
      </c>
      <c r="AK51" s="79">
        <f t="shared" si="40"/>
        <v>387.05897412290517</v>
      </c>
      <c r="AL51" s="76">
        <f t="shared" si="41"/>
        <v>609.61563289352421</v>
      </c>
      <c r="AM51" s="76">
        <f t="shared" si="42"/>
        <v>12.535684592967744</v>
      </c>
      <c r="AN51" s="77">
        <f t="shared" si="43"/>
        <v>15.075272738811469</v>
      </c>
      <c r="AO51" s="80">
        <f t="shared" si="44"/>
        <v>473.4220534124081</v>
      </c>
      <c r="AP51" s="72">
        <f t="shared" si="45"/>
        <v>608.21398966346669</v>
      </c>
      <c r="AQ51" s="72">
        <f t="shared" si="46"/>
        <v>11.878843199716577</v>
      </c>
      <c r="AR51" s="73">
        <f t="shared" si="47"/>
        <v>15.872282863951519</v>
      </c>
      <c r="AS51" s="73">
        <f t="shared" si="48"/>
        <v>10.637436281297113</v>
      </c>
      <c r="AT51" s="79">
        <f t="shared" si="49"/>
        <v>386.67214207982937</v>
      </c>
      <c r="AU51" s="76">
        <f t="shared" si="50"/>
        <v>613.75459240339956</v>
      </c>
      <c r="AV51" s="76">
        <f t="shared" si="51"/>
        <v>13.559243099870724</v>
      </c>
      <c r="AW51" s="77">
        <f t="shared" si="52"/>
        <v>14.03189888969111</v>
      </c>
      <c r="AX51" s="80">
        <f t="shared" si="53"/>
        <v>453.66519305772425</v>
      </c>
      <c r="AY51" s="64">
        <f t="shared" si="54"/>
        <v>15.745864151667577</v>
      </c>
      <c r="AZ51" s="31">
        <f t="shared" si="55"/>
        <v>387.65921567837358</v>
      </c>
      <c r="BA51" s="31">
        <f t="shared" si="56"/>
        <v>476.11531404592893</v>
      </c>
      <c r="BB51" s="84">
        <f t="shared" si="57"/>
        <v>476.11531404592893</v>
      </c>
    </row>
    <row r="52" spans="1:54" x14ac:dyDescent="0.4">
      <c r="A52">
        <f t="shared" si="6"/>
        <v>192</v>
      </c>
      <c r="B52">
        <v>3.2</v>
      </c>
      <c r="C52" s="31">
        <f t="shared" si="58"/>
        <v>476.11531404592893</v>
      </c>
      <c r="D52" s="31">
        <f t="shared" si="7"/>
        <v>13.614333257344422</v>
      </c>
      <c r="E52" s="31">
        <f t="shared" si="8"/>
        <v>614.06063477293606</v>
      </c>
      <c r="F52" s="65">
        <f t="shared" si="9"/>
        <v>8.4927303294059264</v>
      </c>
      <c r="G52">
        <f t="shared" si="10"/>
        <v>1.7947596053813172E-5</v>
      </c>
      <c r="H52">
        <f t="shared" si="11"/>
        <v>3.1290678829122444E-5</v>
      </c>
      <c r="I52" s="32">
        <f t="shared" si="12"/>
        <v>4.422047017146458E-5</v>
      </c>
      <c r="J52" s="68">
        <f t="shared" si="13"/>
        <v>0.2549953828028616</v>
      </c>
      <c r="K52" s="64">
        <f t="shared" si="14"/>
        <v>14.360538719393412</v>
      </c>
      <c r="L52" s="64">
        <f t="shared" si="15"/>
        <v>10.333595181448999</v>
      </c>
      <c r="M52" s="79">
        <f t="shared" si="16"/>
        <v>369.71217851919221</v>
      </c>
      <c r="N52" s="80">
        <f t="shared" si="17"/>
        <v>227.9173341303831</v>
      </c>
      <c r="O52" s="72">
        <f t="shared" si="18"/>
        <v>607.77328389357285</v>
      </c>
      <c r="P52" s="72">
        <f t="shared" si="19"/>
        <v>11.561469056447027</v>
      </c>
      <c r="Q52" s="73">
        <f t="shared" si="20"/>
        <v>16.737262862489075</v>
      </c>
      <c r="R52" s="73">
        <f t="shared" si="21"/>
        <v>10.925450560413037</v>
      </c>
      <c r="S52" s="79">
        <f t="shared" si="22"/>
        <v>394.93108669967995</v>
      </c>
      <c r="T52" s="76">
        <f t="shared" si="23"/>
        <v>603.12876685702099</v>
      </c>
      <c r="U52" s="76">
        <f t="shared" si="24"/>
        <v>9.2199469065678912</v>
      </c>
      <c r="V52" s="77">
        <f t="shared" si="25"/>
        <v>20.827515926642651</v>
      </c>
      <c r="W52" s="80">
        <f t="shared" si="26"/>
        <v>558.91007421121935</v>
      </c>
      <c r="X52" s="72">
        <f t="shared" si="27"/>
        <v>608.46151471006374</v>
      </c>
      <c r="Y52" s="72">
        <f t="shared" si="28"/>
        <v>12.025093579698908</v>
      </c>
      <c r="Z52" s="73">
        <f t="shared" si="29"/>
        <v>16.110184041431673</v>
      </c>
      <c r="AA52" s="73">
        <f t="shared" si="30"/>
        <v>10.70699072631189</v>
      </c>
      <c r="AB52" s="79">
        <f t="shared" si="31"/>
        <v>386.59646818026425</v>
      </c>
      <c r="AC52" s="76">
        <f t="shared" si="32"/>
        <v>629.48116236546423</v>
      </c>
      <c r="AD52" s="76">
        <f t="shared" si="33"/>
        <v>15.387158204567831</v>
      </c>
      <c r="AE52" s="77">
        <f t="shared" si="34"/>
        <v>13.025073160061867</v>
      </c>
      <c r="AF52" s="80">
        <f t="shared" si="35"/>
        <v>423.48749504707484</v>
      </c>
      <c r="AG52" s="72">
        <f t="shared" si="36"/>
        <v>608.20048113923394</v>
      </c>
      <c r="AH52" s="72">
        <f t="shared" si="37"/>
        <v>11.870293804676081</v>
      </c>
      <c r="AI52" s="73">
        <f t="shared" si="38"/>
        <v>16.313274471102872</v>
      </c>
      <c r="AJ52" s="73">
        <f t="shared" si="39"/>
        <v>10.771966894099513</v>
      </c>
      <c r="AK52" s="79">
        <f t="shared" si="40"/>
        <v>389.10948779702886</v>
      </c>
      <c r="AL52" s="76">
        <f t="shared" si="41"/>
        <v>609.70413187616236</v>
      </c>
      <c r="AM52" s="76">
        <f t="shared" si="42"/>
        <v>12.567273776128234</v>
      </c>
      <c r="AN52" s="77">
        <f t="shared" si="43"/>
        <v>15.44663606226897</v>
      </c>
      <c r="AO52" s="80">
        <f t="shared" si="44"/>
        <v>476.13604716721051</v>
      </c>
      <c r="AP52" s="72">
        <f t="shared" si="45"/>
        <v>608.27521067752207</v>
      </c>
      <c r="AQ52" s="72">
        <f t="shared" si="46"/>
        <v>11.916804537295885</v>
      </c>
      <c r="AR52" s="73">
        <f t="shared" si="47"/>
        <v>16.251601108710844</v>
      </c>
      <c r="AS52" s="73">
        <f t="shared" si="48"/>
        <v>10.751672595318475</v>
      </c>
      <c r="AT52" s="79">
        <f t="shared" si="49"/>
        <v>388.32869474744331</v>
      </c>
      <c r="AU52" s="76">
        <f t="shared" si="50"/>
        <v>614.06303056596425</v>
      </c>
      <c r="AV52" s="76">
        <f t="shared" si="51"/>
        <v>13.61475797979659</v>
      </c>
      <c r="AW52" s="77">
        <f t="shared" si="52"/>
        <v>14.360146758482358</v>
      </c>
      <c r="AX52" s="80">
        <f t="shared" si="53"/>
        <v>455.82666893921402</v>
      </c>
      <c r="AY52" s="64">
        <f t="shared" si="54"/>
        <v>16.133961798898788</v>
      </c>
      <c r="AZ52" s="31">
        <f t="shared" si="55"/>
        <v>389.74143435610409</v>
      </c>
      <c r="BA52" s="31">
        <f t="shared" si="56"/>
        <v>478.59007134117968</v>
      </c>
      <c r="BB52" s="84">
        <f t="shared" si="57"/>
        <v>478.59007134117968</v>
      </c>
    </row>
    <row r="53" spans="1:54" x14ac:dyDescent="0.4">
      <c r="A53">
        <f t="shared" si="6"/>
        <v>198</v>
      </c>
      <c r="B53">
        <v>3.3</v>
      </c>
      <c r="C53" s="31">
        <f t="shared" si="58"/>
        <v>478.59007134117968</v>
      </c>
      <c r="D53" s="31">
        <f t="shared" si="7"/>
        <v>13.665097212097567</v>
      </c>
      <c r="E53" s="31">
        <f t="shared" si="8"/>
        <v>614.35095546744412</v>
      </c>
      <c r="F53" s="65">
        <f t="shared" si="9"/>
        <v>8.7297182703143594</v>
      </c>
      <c r="G53">
        <f t="shared" si="10"/>
        <v>1.7702305822253065E-5</v>
      </c>
      <c r="H53">
        <f t="shared" si="11"/>
        <v>3.0863028360911817E-5</v>
      </c>
      <c r="I53" s="32">
        <f t="shared" si="12"/>
        <v>4.4006644937359267E-5</v>
      </c>
      <c r="J53" s="68">
        <f t="shared" si="13"/>
        <v>0.25220352894067416</v>
      </c>
      <c r="K53" s="64">
        <f t="shared" si="14"/>
        <v>14.689889525728988</v>
      </c>
      <c r="L53" s="64">
        <f t="shared" si="15"/>
        <v>10.382366655272154</v>
      </c>
      <c r="M53" s="79">
        <f t="shared" si="16"/>
        <v>369.00082132436125</v>
      </c>
      <c r="N53" s="80">
        <f t="shared" si="17"/>
        <v>228.99179074592061</v>
      </c>
      <c r="O53" s="72">
        <f t="shared" si="18"/>
        <v>607.7577172669985</v>
      </c>
      <c r="P53" s="72">
        <f t="shared" si="19"/>
        <v>11.548598054151423</v>
      </c>
      <c r="Q53" s="73">
        <f t="shared" si="20"/>
        <v>17.195544537204817</v>
      </c>
      <c r="R53" s="73">
        <f t="shared" si="21"/>
        <v>11.12078220483335</v>
      </c>
      <c r="S53" s="79">
        <f t="shared" si="22"/>
        <v>399.53272929293263</v>
      </c>
      <c r="T53" s="76">
        <f t="shared" si="23"/>
        <v>603.21181164785071</v>
      </c>
      <c r="U53" s="76">
        <f t="shared" si="24"/>
        <v>9.2359964756900048</v>
      </c>
      <c r="V53" s="77">
        <f t="shared" si="25"/>
        <v>21.340313527246767</v>
      </c>
      <c r="W53" s="80">
        <f t="shared" si="26"/>
        <v>562.19598935428417</v>
      </c>
      <c r="X53" s="72">
        <f t="shared" si="27"/>
        <v>608.62287456961371</v>
      </c>
      <c r="Y53" s="72">
        <f t="shared" si="28"/>
        <v>12.111227101550709</v>
      </c>
      <c r="Z53" s="73">
        <f t="shared" si="29"/>
        <v>16.420063804553816</v>
      </c>
      <c r="AA53" s="73">
        <f t="shared" si="30"/>
        <v>10.808297150884119</v>
      </c>
      <c r="AB53" s="79">
        <f t="shared" si="31"/>
        <v>387.75420311873802</v>
      </c>
      <c r="AC53" s="76">
        <f t="shared" si="32"/>
        <v>630.37637115347502</v>
      </c>
      <c r="AD53" s="76">
        <f t="shared" si="33"/>
        <v>15.460685116454746</v>
      </c>
      <c r="AE53" s="77">
        <f t="shared" si="34"/>
        <v>13.322505492463749</v>
      </c>
      <c r="AF53" s="80">
        <f t="shared" si="35"/>
        <v>425.0599730658725</v>
      </c>
      <c r="AG53" s="72">
        <f t="shared" si="36"/>
        <v>608.23450144737308</v>
      </c>
      <c r="AH53" s="72">
        <f t="shared" si="37"/>
        <v>11.89170348143198</v>
      </c>
      <c r="AI53" s="73">
        <f t="shared" si="38"/>
        <v>16.712510651512364</v>
      </c>
      <c r="AJ53" s="73">
        <f t="shared" si="39"/>
        <v>10.915796046262681</v>
      </c>
      <c r="AK53" s="79">
        <f t="shared" si="40"/>
        <v>391.8608444660756</v>
      </c>
      <c r="AL53" s="76">
        <f t="shared" si="41"/>
        <v>609.79133523364101</v>
      </c>
      <c r="AM53" s="76">
        <f t="shared" si="42"/>
        <v>12.597659919377783</v>
      </c>
      <c r="AN53" s="77">
        <f t="shared" si="43"/>
        <v>15.816343414830508</v>
      </c>
      <c r="AO53" s="80">
        <f t="shared" si="44"/>
        <v>478.77225640586789</v>
      </c>
      <c r="AP53" s="72">
        <f t="shared" si="45"/>
        <v>608.36088823409273</v>
      </c>
      <c r="AQ53" s="72">
        <f t="shared" si="46"/>
        <v>11.967888612624321</v>
      </c>
      <c r="AR53" s="73">
        <f t="shared" si="47"/>
        <v>16.609572860441734</v>
      </c>
      <c r="AS53" s="73">
        <f t="shared" si="48"/>
        <v>10.876589433389121</v>
      </c>
      <c r="AT53" s="79">
        <f t="shared" si="49"/>
        <v>390.37226880036354</v>
      </c>
      <c r="AU53" s="76">
        <f t="shared" si="50"/>
        <v>614.37267722979482</v>
      </c>
      <c r="AV53" s="76">
        <f t="shared" si="51"/>
        <v>13.668839741150045</v>
      </c>
      <c r="AW53" s="77">
        <f t="shared" si="52"/>
        <v>14.686386685125703</v>
      </c>
      <c r="AX53" s="80">
        <f t="shared" si="53"/>
        <v>457.91278403742558</v>
      </c>
      <c r="AY53" s="64">
        <f t="shared" si="54"/>
        <v>16.512905121672432</v>
      </c>
      <c r="AZ53" s="31">
        <f t="shared" si="55"/>
        <v>392.38001141952742</v>
      </c>
      <c r="BA53" s="31">
        <f t="shared" si="56"/>
        <v>480.98525071586255</v>
      </c>
      <c r="BB53" s="84">
        <f t="shared" si="57"/>
        <v>480.98525071586255</v>
      </c>
    </row>
    <row r="54" spans="1:54" x14ac:dyDescent="0.4">
      <c r="A54">
        <f t="shared" si="6"/>
        <v>204</v>
      </c>
      <c r="B54">
        <v>3.4</v>
      </c>
      <c r="C54" s="31">
        <f t="shared" si="58"/>
        <v>480.98525071586255</v>
      </c>
      <c r="D54" s="31">
        <f t="shared" si="7"/>
        <v>13.714359449779224</v>
      </c>
      <c r="E54" s="31">
        <f t="shared" si="8"/>
        <v>614.64039768475072</v>
      </c>
      <c r="F54" s="65">
        <f t="shared" si="9"/>
        <v>8.9661699403208921</v>
      </c>
      <c r="G54">
        <f t="shared" si="10"/>
        <v>1.7467327794554125E-5</v>
      </c>
      <c r="H54">
        <f t="shared" si="11"/>
        <v>3.0453356671478733E-5</v>
      </c>
      <c r="I54" s="32">
        <f t="shared" si="12"/>
        <v>4.380180909264272E-5</v>
      </c>
      <c r="J54" s="68">
        <f t="shared" si="13"/>
        <v>0.24952178236530531</v>
      </c>
      <c r="K54" s="64">
        <f t="shared" si="14"/>
        <v>15.017548953583715</v>
      </c>
      <c r="L54" s="64">
        <f t="shared" si="15"/>
        <v>10.439549974694753</v>
      </c>
      <c r="M54" s="79">
        <f t="shared" si="16"/>
        <v>368.63087015029294</v>
      </c>
      <c r="N54" s="80">
        <f t="shared" si="17"/>
        <v>230.03246305426606</v>
      </c>
      <c r="O54" s="72">
        <f t="shared" si="18"/>
        <v>607.74968705530159</v>
      </c>
      <c r="P54" s="72">
        <f t="shared" si="19"/>
        <v>11.541908791266813</v>
      </c>
      <c r="Q54" s="73">
        <f t="shared" si="20"/>
        <v>17.644143816418705</v>
      </c>
      <c r="R54" s="73">
        <f t="shared" si="21"/>
        <v>11.344455970087871</v>
      </c>
      <c r="S54" s="79">
        <f t="shared" si="22"/>
        <v>405.12584973311687</v>
      </c>
      <c r="T54" s="76">
        <f t="shared" si="23"/>
        <v>603.29102288058789</v>
      </c>
      <c r="U54" s="76">
        <f t="shared" si="24"/>
        <v>9.2515660486515898</v>
      </c>
      <c r="V54" s="77">
        <f t="shared" si="25"/>
        <v>21.850686819405752</v>
      </c>
      <c r="W54" s="80">
        <f t="shared" si="26"/>
        <v>565.38773305031839</v>
      </c>
      <c r="X54" s="72">
        <f t="shared" si="27"/>
        <v>608.83732190609066</v>
      </c>
      <c r="Y54" s="72">
        <f t="shared" si="28"/>
        <v>12.216557730545384</v>
      </c>
      <c r="Z54" s="73">
        <f t="shared" si="29"/>
        <v>16.699593452650234</v>
      </c>
      <c r="AA54" s="73">
        <f t="shared" si="30"/>
        <v>10.910792911315117</v>
      </c>
      <c r="AB54" s="79">
        <f t="shared" si="31"/>
        <v>388.94309958172607</v>
      </c>
      <c r="AC54" s="76">
        <f t="shared" si="32"/>
        <v>631.2697810467007</v>
      </c>
      <c r="AD54" s="76">
        <f t="shared" si="33"/>
        <v>15.532336371812443</v>
      </c>
      <c r="AE54" s="77">
        <f t="shared" si="34"/>
        <v>13.618575915880456</v>
      </c>
      <c r="AF54" s="80">
        <f t="shared" si="35"/>
        <v>426.57121532199295</v>
      </c>
      <c r="AG54" s="72">
        <f t="shared" si="36"/>
        <v>608.27016067688362</v>
      </c>
      <c r="AH54" s="72">
        <f t="shared" si="37"/>
        <v>11.913720666669644</v>
      </c>
      <c r="AI54" s="73">
        <f t="shared" si="38"/>
        <v>17.108131593082241</v>
      </c>
      <c r="AJ54" s="73">
        <f t="shared" si="39"/>
        <v>11.081028740168446</v>
      </c>
      <c r="AK54" s="79">
        <f t="shared" si="40"/>
        <v>395.37990618360897</v>
      </c>
      <c r="AL54" s="76">
        <f t="shared" si="41"/>
        <v>609.87724192265023</v>
      </c>
      <c r="AM54" s="76">
        <f t="shared" si="42"/>
        <v>12.626914953964331</v>
      </c>
      <c r="AN54" s="77">
        <f t="shared" si="43"/>
        <v>16.184476463806501</v>
      </c>
      <c r="AO54" s="80">
        <f t="shared" si="44"/>
        <v>481.33517301287281</v>
      </c>
      <c r="AP54" s="72">
        <f t="shared" si="45"/>
        <v>608.47668508818799</v>
      </c>
      <c r="AQ54" s="72">
        <f t="shared" si="46"/>
        <v>12.033473705117146</v>
      </c>
      <c r="AR54" s="73">
        <f t="shared" si="47"/>
        <v>16.943628159058278</v>
      </c>
      <c r="AS54" s="73">
        <f t="shared" si="48"/>
        <v>11.009451677545808</v>
      </c>
      <c r="AT54" s="79">
        <f t="shared" si="49"/>
        <v>392.69264981093136</v>
      </c>
      <c r="AU54" s="76">
        <f t="shared" si="50"/>
        <v>614.68338859092989</v>
      </c>
      <c r="AV54" s="76">
        <f t="shared" si="51"/>
        <v>13.721567145314932</v>
      </c>
      <c r="AW54" s="77">
        <f t="shared" si="52"/>
        <v>15.010710349680263</v>
      </c>
      <c r="AX54" s="80">
        <f t="shared" si="53"/>
        <v>459.92799376207404</v>
      </c>
      <c r="AY54" s="64">
        <f t="shared" si="54"/>
        <v>16.882493321247804</v>
      </c>
      <c r="AZ54" s="31">
        <f t="shared" si="55"/>
        <v>395.53537632734583</v>
      </c>
      <c r="BA54" s="31">
        <f t="shared" si="56"/>
        <v>483.30552878681453</v>
      </c>
      <c r="BB54" s="84">
        <f t="shared" si="57"/>
        <v>483.30552878681453</v>
      </c>
    </row>
    <row r="55" spans="1:54" x14ac:dyDescent="0.4">
      <c r="A55">
        <f t="shared" si="6"/>
        <v>210</v>
      </c>
      <c r="B55">
        <v>3.5</v>
      </c>
      <c r="C55" s="31">
        <f t="shared" si="58"/>
        <v>483.30552878681453</v>
      </c>
      <c r="D55" s="31">
        <f t="shared" si="7"/>
        <v>13.762203715232626</v>
      </c>
      <c r="E55" s="31">
        <f t="shared" si="8"/>
        <v>614.92885576889591</v>
      </c>
      <c r="F55" s="65">
        <f t="shared" si="9"/>
        <v>9.2021097984834714</v>
      </c>
      <c r="G55">
        <f t="shared" si="10"/>
        <v>1.7241944702453184E-5</v>
      </c>
      <c r="H55">
        <f t="shared" si="11"/>
        <v>3.006041324176817E-5</v>
      </c>
      <c r="I55" s="32">
        <f t="shared" si="12"/>
        <v>4.3605337377787437E-5</v>
      </c>
      <c r="J55" s="68">
        <f t="shared" si="13"/>
        <v>0.24694275329810944</v>
      </c>
      <c r="K55" s="64">
        <f t="shared" si="14"/>
        <v>15.343594208825749</v>
      </c>
      <c r="L55" s="64">
        <f t="shared" si="15"/>
        <v>10.50613205893627</v>
      </c>
      <c r="M55" s="79">
        <f t="shared" si="16"/>
        <v>368.62876944744596</v>
      </c>
      <c r="N55" s="80">
        <f t="shared" si="17"/>
        <v>231.04129005164995</v>
      </c>
      <c r="O55" s="72">
        <f t="shared" si="18"/>
        <v>607.74964158353725</v>
      </c>
      <c r="P55" s="72">
        <f t="shared" si="19"/>
        <v>11.541870816214509</v>
      </c>
      <c r="Q55" s="73">
        <f t="shared" si="20"/>
        <v>18.081677364326485</v>
      </c>
      <c r="R55" s="73">
        <f t="shared" si="21"/>
        <v>11.596302847122935</v>
      </c>
      <c r="S55" s="79">
        <f t="shared" si="22"/>
        <v>411.68598387611218</v>
      </c>
      <c r="T55" s="76">
        <f t="shared" si="23"/>
        <v>603.36667304375487</v>
      </c>
      <c r="U55" s="76">
        <f t="shared" si="24"/>
        <v>9.266682338644987</v>
      </c>
      <c r="V55" s="77">
        <f t="shared" si="25"/>
        <v>22.358736410232002</v>
      </c>
      <c r="W55" s="80">
        <f t="shared" si="26"/>
        <v>568.49052028562812</v>
      </c>
      <c r="X55" s="72">
        <f t="shared" si="27"/>
        <v>609.11674616846187</v>
      </c>
      <c r="Y55" s="72">
        <f t="shared" si="28"/>
        <v>12.340992274047899</v>
      </c>
      <c r="Z55" s="73">
        <f t="shared" si="29"/>
        <v>16.94886703239851</v>
      </c>
      <c r="AA55" s="73">
        <f t="shared" si="30"/>
        <v>11.011667105779214</v>
      </c>
      <c r="AB55" s="79">
        <f t="shared" si="31"/>
        <v>390.05313983692179</v>
      </c>
      <c r="AC55" s="76">
        <f t="shared" si="32"/>
        <v>632.16114728349407</v>
      </c>
      <c r="AD55" s="76">
        <f t="shared" si="33"/>
        <v>15.602209391736659</v>
      </c>
      <c r="AE55" s="77">
        <f t="shared" si="34"/>
        <v>13.913356459459198</v>
      </c>
      <c r="AF55" s="80">
        <f t="shared" si="35"/>
        <v>428.02493773893337</v>
      </c>
      <c r="AG55" s="72">
        <f t="shared" si="36"/>
        <v>608.30413135085598</v>
      </c>
      <c r="AH55" s="72">
        <f t="shared" si="37"/>
        <v>11.934306094440956</v>
      </c>
      <c r="AI55" s="73">
        <f t="shared" si="38"/>
        <v>17.50305296297589</v>
      </c>
      <c r="AJ55" s="73">
        <f t="shared" si="39"/>
        <v>11.270469583983424</v>
      </c>
      <c r="AK55" s="79">
        <f t="shared" si="40"/>
        <v>399.75369737005417</v>
      </c>
      <c r="AL55" s="76">
        <f t="shared" si="41"/>
        <v>609.96185389329582</v>
      </c>
      <c r="AM55" s="76">
        <f t="shared" si="42"/>
        <v>12.655104778652206</v>
      </c>
      <c r="AN55" s="77">
        <f t="shared" si="43"/>
        <v>16.551110719587861</v>
      </c>
      <c r="AO55" s="80">
        <f t="shared" si="44"/>
        <v>483.82890843021625</v>
      </c>
      <c r="AP55" s="72">
        <f t="shared" si="45"/>
        <v>608.63095557179258</v>
      </c>
      <c r="AQ55" s="72">
        <f t="shared" si="46"/>
        <v>12.115375116057455</v>
      </c>
      <c r="AR55" s="73">
        <f t="shared" si="47"/>
        <v>17.250726327379532</v>
      </c>
      <c r="AS55" s="73">
        <f t="shared" si="48"/>
        <v>11.146504721586044</v>
      </c>
      <c r="AT55" s="79">
        <f t="shared" si="49"/>
        <v>395.1444724387008</v>
      </c>
      <c r="AU55" s="76">
        <f t="shared" si="50"/>
        <v>614.99503328237085</v>
      </c>
      <c r="AV55" s="76">
        <f t="shared" si="51"/>
        <v>13.773012502271801</v>
      </c>
      <c r="AW55" s="77">
        <f t="shared" si="52"/>
        <v>15.333202813959872</v>
      </c>
      <c r="AX55" s="80">
        <f t="shared" si="53"/>
        <v>461.87637541916354</v>
      </c>
      <c r="AY55" s="64">
        <f t="shared" si="54"/>
        <v>17.242591261289917</v>
      </c>
      <c r="AZ55" s="31">
        <f t="shared" si="55"/>
        <v>399.15932338044723</v>
      </c>
      <c r="BA55" s="31">
        <f t="shared" si="56"/>
        <v>485.55518546848532</v>
      </c>
      <c r="BB55" s="84">
        <f t="shared" si="57"/>
        <v>485.55518546848532</v>
      </c>
    </row>
    <row r="56" spans="1:54" x14ac:dyDescent="0.4">
      <c r="A56">
        <f t="shared" si="6"/>
        <v>216</v>
      </c>
      <c r="B56">
        <v>3.6</v>
      </c>
      <c r="C56" s="31">
        <f t="shared" si="58"/>
        <v>485.55518546848532</v>
      </c>
      <c r="D56" s="31">
        <f t="shared" si="7"/>
        <v>13.80870690841628</v>
      </c>
      <c r="E56" s="31">
        <f t="shared" si="8"/>
        <v>615.21623690784679</v>
      </c>
      <c r="F56" s="65">
        <f t="shared" si="9"/>
        <v>9.4375606095292053</v>
      </c>
      <c r="G56">
        <f t="shared" si="10"/>
        <v>1.7025507898560415E-5</v>
      </c>
      <c r="H56">
        <f t="shared" si="11"/>
        <v>2.9683067189566851E-5</v>
      </c>
      <c r="I56" s="32">
        <f t="shared" si="12"/>
        <v>4.3416664351686781E-5</v>
      </c>
      <c r="J56" s="68">
        <f t="shared" si="13"/>
        <v>0.24445974189059316</v>
      </c>
      <c r="K56" s="64">
        <f t="shared" si="14"/>
        <v>15.668096948786197</v>
      </c>
      <c r="L56" s="64">
        <f t="shared" si="15"/>
        <v>10.583075568848496</v>
      </c>
      <c r="M56" s="79">
        <f t="shared" si="16"/>
        <v>369.01975151757949</v>
      </c>
      <c r="N56" s="80">
        <f t="shared" si="17"/>
        <v>232.02005083385114</v>
      </c>
      <c r="O56" s="72">
        <f t="shared" si="18"/>
        <v>607.75812936374041</v>
      </c>
      <c r="P56" s="72">
        <f t="shared" si="19"/>
        <v>11.548940422415708</v>
      </c>
      <c r="Q56" s="73">
        <f t="shared" si="20"/>
        <v>18.506747885968309</v>
      </c>
      <c r="R56" s="73">
        <f t="shared" si="21"/>
        <v>11.875371418052772</v>
      </c>
      <c r="S56" s="79">
        <f t="shared" si="22"/>
        <v>419.16202399490157</v>
      </c>
      <c r="T56" s="76">
        <f t="shared" si="23"/>
        <v>603.43900873643702</v>
      </c>
      <c r="U56" s="76">
        <f t="shared" si="24"/>
        <v>9.2813699038645794</v>
      </c>
      <c r="V56" s="77">
        <f t="shared" si="25"/>
        <v>22.864556017074197</v>
      </c>
      <c r="W56" s="80">
        <f t="shared" si="26"/>
        <v>571.50914240291024</v>
      </c>
      <c r="X56" s="72">
        <f t="shared" si="27"/>
        <v>609.47542697481617</v>
      </c>
      <c r="Y56" s="72">
        <f t="shared" si="28"/>
        <v>12.483975262056362</v>
      </c>
      <c r="Z56" s="73">
        <f t="shared" si="29"/>
        <v>17.168991034798289</v>
      </c>
      <c r="AA56" s="73">
        <f t="shared" si="30"/>
        <v>11.108578173771399</v>
      </c>
      <c r="AB56" s="79">
        <f t="shared" si="31"/>
        <v>390.99191683161359</v>
      </c>
      <c r="AC56" s="76">
        <f t="shared" si="32"/>
        <v>633.05025372898353</v>
      </c>
      <c r="AD56" s="76">
        <f t="shared" si="33"/>
        <v>15.670394016717811</v>
      </c>
      <c r="AE56" s="77">
        <f t="shared" si="34"/>
        <v>14.206913742698051</v>
      </c>
      <c r="AF56" s="80">
        <f t="shared" si="35"/>
        <v>429.42454262263408</v>
      </c>
      <c r="AG56" s="72">
        <f t="shared" si="36"/>
        <v>608.33338145866946</v>
      </c>
      <c r="AH56" s="72">
        <f t="shared" si="37"/>
        <v>11.951737028396231</v>
      </c>
      <c r="AI56" s="73">
        <f t="shared" si="38"/>
        <v>17.899961320193196</v>
      </c>
      <c r="AJ56" s="73">
        <f t="shared" si="39"/>
        <v>11.487494015312979</v>
      </c>
      <c r="AK56" s="79">
        <f t="shared" si="40"/>
        <v>405.08779041252035</v>
      </c>
      <c r="AL56" s="76">
        <f t="shared" si="41"/>
        <v>610.04517571426027</v>
      </c>
      <c r="AM56" s="76">
        <f t="shared" si="42"/>
        <v>12.682289911988843</v>
      </c>
      <c r="AN56" s="77">
        <f t="shared" si="43"/>
        <v>16.916316155755336</v>
      </c>
      <c r="AO56" s="80">
        <f t="shared" si="44"/>
        <v>486.25723554244973</v>
      </c>
      <c r="AP56" s="72">
        <f t="shared" si="45"/>
        <v>608.83579106197942</v>
      </c>
      <c r="AQ56" s="72">
        <f t="shared" si="46"/>
        <v>12.215838622793488</v>
      </c>
      <c r="AR56" s="73">
        <f t="shared" si="47"/>
        <v>17.527434834127973</v>
      </c>
      <c r="AS56" s="73">
        <f t="shared" si="48"/>
        <v>11.283011582207074</v>
      </c>
      <c r="AT56" s="79">
        <f t="shared" si="49"/>
        <v>397.54872299240839</v>
      </c>
      <c r="AU56" s="76">
        <f t="shared" si="50"/>
        <v>615.30749118725623</v>
      </c>
      <c r="AV56" s="76">
        <f t="shared" si="51"/>
        <v>13.823242363141574</v>
      </c>
      <c r="AW56" s="77">
        <f t="shared" si="52"/>
        <v>15.653943173449658</v>
      </c>
      <c r="AX56" s="80">
        <f t="shared" si="53"/>
        <v>463.76166979265577</v>
      </c>
      <c r="AY56" s="64">
        <f t="shared" si="54"/>
        <v>17.593108020508126</v>
      </c>
      <c r="AZ56" s="31">
        <f t="shared" si="55"/>
        <v>403.19761355786102</v>
      </c>
      <c r="BA56" s="31">
        <f t="shared" si="56"/>
        <v>487.7381475901625</v>
      </c>
      <c r="BB56" s="84">
        <f t="shared" si="57"/>
        <v>487.7381475901625</v>
      </c>
    </row>
    <row r="57" spans="1:54" x14ac:dyDescent="0.4">
      <c r="A57">
        <f t="shared" si="6"/>
        <v>222</v>
      </c>
      <c r="B57">
        <v>3.7</v>
      </c>
      <c r="C57" s="31">
        <f t="shared" si="58"/>
        <v>487.7381475901625</v>
      </c>
      <c r="D57" s="31">
        <f t="shared" si="7"/>
        <v>13.853939816219848</v>
      </c>
      <c r="E57" s="31">
        <f t="shared" si="8"/>
        <v>615.5024597156953</v>
      </c>
      <c r="F57" s="65">
        <f t="shared" si="9"/>
        <v>9.6725436005760557</v>
      </c>
      <c r="G57">
        <f t="shared" si="10"/>
        <v>1.6817429096431942E-5</v>
      </c>
      <c r="H57">
        <f t="shared" si="11"/>
        <v>2.9320292868759287E-5</v>
      </c>
      <c r="I57" s="32">
        <f t="shared" si="12"/>
        <v>4.3235277191282997E-5</v>
      </c>
      <c r="J57" s="68">
        <f t="shared" si="13"/>
        <v>0.24206665669288255</v>
      </c>
      <c r="K57" s="64">
        <f t="shared" si="14"/>
        <v>15.991123819246246</v>
      </c>
      <c r="L57" s="64">
        <f t="shared" si="15"/>
        <v>10.671320882758856</v>
      </c>
      <c r="M57" s="79">
        <f t="shared" si="16"/>
        <v>369.82794102191883</v>
      </c>
      <c r="N57" s="80">
        <f t="shared" si="17"/>
        <v>232.9703816522524</v>
      </c>
      <c r="O57" s="72">
        <f t="shared" si="18"/>
        <v>607.77583298053264</v>
      </c>
      <c r="P57" s="72">
        <f t="shared" si="19"/>
        <v>11.563564687592976</v>
      </c>
      <c r="Q57" s="73">
        <f t="shared" si="20"/>
        <v>18.91795477265547</v>
      </c>
      <c r="R57" s="73">
        <f t="shared" si="21"/>
        <v>12.179904842375038</v>
      </c>
      <c r="S57" s="79">
        <f t="shared" si="22"/>
        <v>427.47606341998272</v>
      </c>
      <c r="T57" s="76">
        <f t="shared" si="23"/>
        <v>603.50825372585484</v>
      </c>
      <c r="U57" s="76">
        <f t="shared" si="24"/>
        <v>9.295651373569715</v>
      </c>
      <c r="V57" s="77">
        <f t="shared" si="25"/>
        <v>23.368233115023106</v>
      </c>
      <c r="W57" s="80">
        <f t="shared" si="26"/>
        <v>574.44801202199233</v>
      </c>
      <c r="X57" s="72">
        <f t="shared" si="27"/>
        <v>609.9296777751149</v>
      </c>
      <c r="Y57" s="72">
        <f t="shared" si="28"/>
        <v>12.644455732511137</v>
      </c>
      <c r="Z57" s="73">
        <f t="shared" si="29"/>
        <v>17.362094478673267</v>
      </c>
      <c r="AA57" s="73">
        <f t="shared" si="30"/>
        <v>11.199921002314117</v>
      </c>
      <c r="AB57" s="79">
        <f t="shared" si="31"/>
        <v>391.69364646205815</v>
      </c>
      <c r="AC57" s="76">
        <f t="shared" si="32"/>
        <v>633.93690964493589</v>
      </c>
      <c r="AD57" s="76">
        <f t="shared" si="33"/>
        <v>15.736973285435379</v>
      </c>
      <c r="AE57" s="77">
        <f t="shared" si="34"/>
        <v>14.499309511238245</v>
      </c>
      <c r="AF57" s="80">
        <f t="shared" si="35"/>
        <v>430.7731525611527</v>
      </c>
      <c r="AG57" s="72">
        <f t="shared" si="36"/>
        <v>608.3555627408673</v>
      </c>
      <c r="AH57" s="72">
        <f t="shared" si="37"/>
        <v>11.964779430259343</v>
      </c>
      <c r="AI57" s="73">
        <f t="shared" si="38"/>
        <v>18.301019196755362</v>
      </c>
      <c r="AJ57" s="73">
        <f t="shared" si="39"/>
        <v>11.735916622157234</v>
      </c>
      <c r="AK57" s="79">
        <f t="shared" si="40"/>
        <v>411.50097174622482</v>
      </c>
      <c r="AL57" s="76">
        <f t="shared" si="41"/>
        <v>610.12721423371397</v>
      </c>
      <c r="AM57" s="76">
        <f t="shared" si="42"/>
        <v>12.70852605858623</v>
      </c>
      <c r="AN57" s="77">
        <f t="shared" si="43"/>
        <v>17.280157751723181</v>
      </c>
      <c r="AO57" s="80">
        <f t="shared" si="44"/>
        <v>488.62362494109726</v>
      </c>
      <c r="AP57" s="72">
        <f t="shared" si="45"/>
        <v>609.10842881289727</v>
      </c>
      <c r="AQ57" s="72">
        <f t="shared" si="46"/>
        <v>12.337469699726507</v>
      </c>
      <c r="AR57" s="73">
        <f t="shared" si="47"/>
        <v>17.7701461670705</v>
      </c>
      <c r="AS57" s="73">
        <f t="shared" si="48"/>
        <v>11.413453825824984</v>
      </c>
      <c r="AT57" s="79">
        <f t="shared" si="49"/>
        <v>399.6996888369797</v>
      </c>
      <c r="AU57" s="76">
        <f t="shared" si="50"/>
        <v>615.62065237570073</v>
      </c>
      <c r="AV57" s="76">
        <f t="shared" si="51"/>
        <v>13.87231812164805</v>
      </c>
      <c r="AW57" s="77">
        <f t="shared" si="52"/>
        <v>15.973005128764086</v>
      </c>
      <c r="AX57" s="80">
        <f t="shared" si="53"/>
        <v>465.58731715261575</v>
      </c>
      <c r="AY57" s="64">
        <f t="shared" si="54"/>
        <v>17.933990015237903</v>
      </c>
      <c r="AZ57" s="31">
        <f t="shared" si="55"/>
        <v>407.59259261631138</v>
      </c>
      <c r="BA57" s="31">
        <f t="shared" si="56"/>
        <v>489.8580266692145</v>
      </c>
      <c r="BB57" s="84">
        <f t="shared" si="57"/>
        <v>489.8580266692145</v>
      </c>
    </row>
    <row r="58" spans="1:54" x14ac:dyDescent="0.4">
      <c r="A58">
        <f t="shared" si="6"/>
        <v>228</v>
      </c>
      <c r="B58">
        <v>3.8</v>
      </c>
      <c r="C58" s="31">
        <f t="shared" si="58"/>
        <v>489.8580266692145</v>
      </c>
      <c r="D58" s="31">
        <f t="shared" si="7"/>
        <v>13.897967748364964</v>
      </c>
      <c r="E58" s="31">
        <f t="shared" si="8"/>
        <v>615.78745298105866</v>
      </c>
      <c r="F58" s="65">
        <f t="shared" si="9"/>
        <v>9.9070785998267876</v>
      </c>
      <c r="G58">
        <f t="shared" si="10"/>
        <v>1.6617173297954244E-5</v>
      </c>
      <c r="H58">
        <f t="shared" si="11"/>
        <v>2.8971157538598802E-5</v>
      </c>
      <c r="I58" s="32">
        <f t="shared" si="12"/>
        <v>4.3060709526202756E-5</v>
      </c>
      <c r="J58" s="68">
        <f t="shared" si="13"/>
        <v>0.23975794467035424</v>
      </c>
      <c r="K58" s="64">
        <f t="shared" si="14"/>
        <v>16.312736926716237</v>
      </c>
      <c r="L58" s="64">
        <f t="shared" si="15"/>
        <v>10.771787853867334</v>
      </c>
      <c r="M58" s="79">
        <f t="shared" si="16"/>
        <v>371.07644754854851</v>
      </c>
      <c r="N58" s="80">
        <f t="shared" si="17"/>
        <v>233.89379075464149</v>
      </c>
      <c r="O58" s="72">
        <f t="shared" si="18"/>
        <v>607.80361317848156</v>
      </c>
      <c r="P58" s="72">
        <f t="shared" si="19"/>
        <v>11.586185290089555</v>
      </c>
      <c r="Q58" s="73">
        <f t="shared" si="20"/>
        <v>19.313905590624419</v>
      </c>
      <c r="R58" s="73">
        <f t="shared" si="21"/>
        <v>12.507340482011713</v>
      </c>
      <c r="S58" s="79">
        <f t="shared" si="22"/>
        <v>436.52400342012066</v>
      </c>
      <c r="T58" s="76">
        <f t="shared" si="23"/>
        <v>603.5746115759307</v>
      </c>
      <c r="U58" s="76">
        <f t="shared" si="24"/>
        <v>9.3095476451706318</v>
      </c>
      <c r="V58" s="77">
        <f t="shared" si="25"/>
        <v>23.869849507835617</v>
      </c>
      <c r="W58" s="80">
        <f t="shared" si="26"/>
        <v>577.31120213455392</v>
      </c>
      <c r="X58" s="72">
        <f t="shared" si="27"/>
        <v>610.49694877743082</v>
      </c>
      <c r="Y58" s="72">
        <f t="shared" si="28"/>
        <v>12.820861615879197</v>
      </c>
      <c r="Z58" s="73">
        <f t="shared" si="29"/>
        <v>17.531278196075956</v>
      </c>
      <c r="AA58" s="73">
        <f t="shared" si="30"/>
        <v>11.284997822708412</v>
      </c>
      <c r="AB58" s="79">
        <f t="shared" si="31"/>
        <v>392.12489579210916</v>
      </c>
      <c r="AC58" s="76">
        <f t="shared" si="32"/>
        <v>634.82094686458117</v>
      </c>
      <c r="AD58" s="76">
        <f t="shared" si="33"/>
        <v>15.802024114993811</v>
      </c>
      <c r="AE58" s="77">
        <f t="shared" si="34"/>
        <v>14.790601107085825</v>
      </c>
      <c r="AF58" s="80">
        <f t="shared" si="35"/>
        <v>432.07363987829109</v>
      </c>
      <c r="AG58" s="72">
        <f t="shared" si="36"/>
        <v>608.3693305738301</v>
      </c>
      <c r="AH58" s="72">
        <f t="shared" si="37"/>
        <v>11.972800136358204</v>
      </c>
      <c r="AI58" s="73">
        <f t="shared" si="38"/>
        <v>18.707634466678726</v>
      </c>
      <c r="AJ58" s="73">
        <f t="shared" si="39"/>
        <v>12.019758554536523</v>
      </c>
      <c r="AK58" s="79">
        <f t="shared" si="40"/>
        <v>419.11660377611474</v>
      </c>
      <c r="AL58" s="76">
        <f t="shared" si="41"/>
        <v>610.20797827429715</v>
      </c>
      <c r="AM58" s="76">
        <f t="shared" si="42"/>
        <v>12.733864602714782</v>
      </c>
      <c r="AN58" s="77">
        <f t="shared" si="43"/>
        <v>17.642695969384192</v>
      </c>
      <c r="AO58" s="80">
        <f t="shared" si="44"/>
        <v>490.93127645139822</v>
      </c>
      <c r="AP58" s="72">
        <f t="shared" si="45"/>
        <v>609.47311032080654</v>
      </c>
      <c r="AQ58" s="72">
        <f t="shared" si="46"/>
        <v>12.483102797762685</v>
      </c>
      <c r="AR58" s="73">
        <f t="shared" si="47"/>
        <v>17.975430442887713</v>
      </c>
      <c r="AS58" s="73">
        <f t="shared" si="48"/>
        <v>11.531943264097446</v>
      </c>
      <c r="AT58" s="79">
        <f t="shared" si="49"/>
        <v>401.37875536232218</v>
      </c>
      <c r="AU58" s="76">
        <f t="shared" si="50"/>
        <v>615.93441615210827</v>
      </c>
      <c r="AV58" s="76">
        <f t="shared" si="51"/>
        <v>13.920296538572563</v>
      </c>
      <c r="AW58" s="77">
        <f t="shared" si="52"/>
        <v>16.29045748847286</v>
      </c>
      <c r="AX58" s="80">
        <f t="shared" si="53"/>
        <v>467.35648856474046</v>
      </c>
      <c r="AY58" s="64">
        <f t="shared" si="54"/>
        <v>18.265231596130665</v>
      </c>
      <c r="AZ58" s="31">
        <f t="shared" si="55"/>
        <v>412.28606458766666</v>
      </c>
      <c r="BA58" s="31">
        <f t="shared" si="56"/>
        <v>491.91815175724594</v>
      </c>
      <c r="BB58" s="84">
        <f t="shared" si="57"/>
        <v>491.91815175724594</v>
      </c>
    </row>
    <row r="59" spans="1:54" x14ac:dyDescent="0.4">
      <c r="A59">
        <f t="shared" si="6"/>
        <v>234</v>
      </c>
      <c r="B59">
        <v>3.9</v>
      </c>
      <c r="C59" s="31">
        <f t="shared" si="58"/>
        <v>491.91815175724594</v>
      </c>
      <c r="D59" s="31">
        <f t="shared" si="7"/>
        <v>13.940851092172721</v>
      </c>
      <c r="E59" s="31">
        <f t="shared" si="8"/>
        <v>616.07115456099564</v>
      </c>
      <c r="F59" s="65">
        <f t="shared" si="9"/>
        <v>10.141184159700989</v>
      </c>
      <c r="G59">
        <f t="shared" si="10"/>
        <v>1.6424252711077244E-5</v>
      </c>
      <c r="H59">
        <f t="shared" si="11"/>
        <v>2.8634810759598754E-5</v>
      </c>
      <c r="I59" s="32">
        <f t="shared" si="12"/>
        <v>4.289253613670273E-5</v>
      </c>
      <c r="J59" s="68">
        <f t="shared" si="13"/>
        <v>0.23752853087603937</v>
      </c>
      <c r="K59" s="64">
        <f t="shared" si="14"/>
        <v>16.632994255266663</v>
      </c>
      <c r="L59" s="64">
        <f t="shared" si="15"/>
        <v>10.885377378865225</v>
      </c>
      <c r="M59" s="79">
        <f t="shared" si="16"/>
        <v>372.78744789688807</v>
      </c>
      <c r="N59" s="80">
        <f t="shared" si="17"/>
        <v>234.79167134762125</v>
      </c>
      <c r="O59" s="72">
        <f t="shared" si="18"/>
        <v>607.842567385959</v>
      </c>
      <c r="P59" s="72">
        <f t="shared" si="19"/>
        <v>11.617242129013562</v>
      </c>
      <c r="Q59" s="73">
        <f t="shared" si="20"/>
        <v>19.693228517834157</v>
      </c>
      <c r="R59" s="73">
        <f t="shared" si="21"/>
        <v>12.854334448971578</v>
      </c>
      <c r="S59" s="79">
        <f t="shared" si="22"/>
        <v>446.17697073872534</v>
      </c>
      <c r="T59" s="76">
        <f t="shared" si="23"/>
        <v>603.63826791618112</v>
      </c>
      <c r="U59" s="76">
        <f t="shared" si="24"/>
        <v>9.3230780566967866</v>
      </c>
      <c r="V59" s="77">
        <f t="shared" si="25"/>
        <v>24.369481833106093</v>
      </c>
      <c r="W59" s="80">
        <f t="shared" si="26"/>
        <v>580.10248025969986</v>
      </c>
      <c r="X59" s="72">
        <f t="shared" si="27"/>
        <v>611.19429018052926</v>
      </c>
      <c r="Y59" s="72">
        <f t="shared" si="28"/>
        <v>13.011085411891241</v>
      </c>
      <c r="Z59" s="73">
        <f t="shared" si="29"/>
        <v>17.680502806300357</v>
      </c>
      <c r="AA59" s="73">
        <f t="shared" si="30"/>
        <v>11.364079653920736</v>
      </c>
      <c r="AB59" s="79">
        <f t="shared" si="31"/>
        <v>392.28675636759272</v>
      </c>
      <c r="AC59" s="76">
        <f t="shared" si="32"/>
        <v>635.70221731547144</v>
      </c>
      <c r="AD59" s="76">
        <f t="shared" si="33"/>
        <v>15.865617897308955</v>
      </c>
      <c r="AE59" s="77">
        <f t="shared" si="34"/>
        <v>15.080841882758918</v>
      </c>
      <c r="AF59" s="80">
        <f t="shared" si="35"/>
        <v>433.32865232294478</v>
      </c>
      <c r="AG59" s="72">
        <f t="shared" si="36"/>
        <v>608.37452503681357</v>
      </c>
      <c r="AH59" s="72">
        <f t="shared" si="37"/>
        <v>11.975811618809519</v>
      </c>
      <c r="AI59" s="73">
        <f t="shared" si="38"/>
        <v>19.120309384377855</v>
      </c>
      <c r="AJ59" s="73">
        <f t="shared" si="39"/>
        <v>12.342925195488107</v>
      </c>
      <c r="AK59" s="79">
        <f t="shared" si="40"/>
        <v>428.05122331404976</v>
      </c>
      <c r="AL59" s="76">
        <f t="shared" si="41"/>
        <v>610.28747835994898</v>
      </c>
      <c r="AM59" s="76">
        <f t="shared" si="42"/>
        <v>12.758353040160337</v>
      </c>
      <c r="AN59" s="77">
        <f t="shared" si="43"/>
        <v>18.003987173272751</v>
      </c>
      <c r="AO59" s="80">
        <f t="shared" si="44"/>
        <v>493.18314664641588</v>
      </c>
      <c r="AP59" s="72">
        <f t="shared" si="45"/>
        <v>609.9634018348163</v>
      </c>
      <c r="AQ59" s="72">
        <f t="shared" si="46"/>
        <v>12.6556149304873</v>
      </c>
      <c r="AR59" s="73">
        <f t="shared" si="47"/>
        <v>18.140505157272443</v>
      </c>
      <c r="AS59" s="73">
        <f t="shared" si="48"/>
        <v>11.632847221128095</v>
      </c>
      <c r="AT59" s="79">
        <f t="shared" si="49"/>
        <v>402.37492828346871</v>
      </c>
      <c r="AU59" s="76">
        <f t="shared" si="50"/>
        <v>616.24869020099061</v>
      </c>
      <c r="AV59" s="76">
        <f t="shared" si="51"/>
        <v>13.967230200791679</v>
      </c>
      <c r="AW59" s="77">
        <f t="shared" si="52"/>
        <v>16.606364613118433</v>
      </c>
      <c r="AX59" s="80">
        <f t="shared" si="53"/>
        <v>469.07211321973023</v>
      </c>
      <c r="AY59" s="64">
        <f t="shared" si="54"/>
        <v>18.586902671005127</v>
      </c>
      <c r="AZ59" s="31">
        <f t="shared" si="55"/>
        <v>417.22246967595913</v>
      </c>
      <c r="BA59" s="31">
        <f t="shared" si="56"/>
        <v>493.92159811219767</v>
      </c>
      <c r="BB59" s="84">
        <f t="shared" si="57"/>
        <v>493.92159811219767</v>
      </c>
    </row>
    <row r="60" spans="1:54" x14ac:dyDescent="0.4">
      <c r="A60">
        <f t="shared" si="6"/>
        <v>240</v>
      </c>
      <c r="B60">
        <v>4</v>
      </c>
      <c r="C60" s="31">
        <f t="shared" si="58"/>
        <v>493.92159811219767</v>
      </c>
      <c r="D60" s="31">
        <f t="shared" si="7"/>
        <v>13.982645798376904</v>
      </c>
      <c r="E60" s="31">
        <f t="shared" si="8"/>
        <v>616.35351040236571</v>
      </c>
      <c r="F60" s="65">
        <f t="shared" si="9"/>
        <v>10.374877666482124</v>
      </c>
      <c r="G60">
        <f t="shared" si="10"/>
        <v>1.6238221497746386E-5</v>
      </c>
      <c r="H60">
        <f t="shared" si="11"/>
        <v>2.8310475236831565E-5</v>
      </c>
      <c r="I60" s="32">
        <f t="shared" si="12"/>
        <v>4.2730368375319139E-5</v>
      </c>
      <c r="J60" s="68">
        <f t="shared" si="13"/>
        <v>0.23537376623642717</v>
      </c>
      <c r="K60" s="64">
        <f t="shared" si="14"/>
        <v>16.951950035646494</v>
      </c>
      <c r="L60" s="64">
        <f t="shared" si="15"/>
        <v>11.012972802730033</v>
      </c>
      <c r="M60" s="79">
        <f t="shared" si="16"/>
        <v>374.98225946940869</v>
      </c>
      <c r="N60" s="80">
        <f t="shared" si="17"/>
        <v>235.66531295913856</v>
      </c>
      <c r="O60" s="72">
        <f t="shared" si="18"/>
        <v>607.89410720140927</v>
      </c>
      <c r="P60" s="72">
        <f t="shared" si="19"/>
        <v>11.657176771057562</v>
      </c>
      <c r="Q60" s="73">
        <f t="shared" si="20"/>
        <v>20.054585839818973</v>
      </c>
      <c r="R60" s="73">
        <f t="shared" si="21"/>
        <v>13.216812683557997</v>
      </c>
      <c r="S60" s="79">
        <f t="shared" si="22"/>
        <v>456.28356936411421</v>
      </c>
      <c r="T60" s="76">
        <f t="shared" si="23"/>
        <v>603.69939240765063</v>
      </c>
      <c r="U60" s="76">
        <f t="shared" si="24"/>
        <v>9.3362605382585837</v>
      </c>
      <c r="V60" s="77">
        <f t="shared" si="25"/>
        <v>24.867202010744382</v>
      </c>
      <c r="W60" s="80">
        <f t="shared" si="26"/>
        <v>582.82533839323946</v>
      </c>
      <c r="X60" s="72">
        <f t="shared" si="27"/>
        <v>612.03616836349647</v>
      </c>
      <c r="Y60" s="72">
        <f t="shared" si="28"/>
        <v>13.212485242678154</v>
      </c>
      <c r="Z60" s="73">
        <f t="shared" si="29"/>
        <v>17.81442128982917</v>
      </c>
      <c r="AA60" s="73">
        <f t="shared" si="30"/>
        <v>11.438365842473193</v>
      </c>
      <c r="AB60" s="79">
        <f t="shared" si="31"/>
        <v>392.21384853233025</v>
      </c>
      <c r="AC60" s="76">
        <f t="shared" si="32"/>
        <v>636.58059084231752</v>
      </c>
      <c r="AD60" s="76">
        <f t="shared" si="33"/>
        <v>15.927821023841387</v>
      </c>
      <c r="AE60" s="77">
        <f t="shared" si="34"/>
        <v>15.370081567277206</v>
      </c>
      <c r="AF60" s="80">
        <f t="shared" si="35"/>
        <v>434.54063555692221</v>
      </c>
      <c r="AG60" s="72">
        <f t="shared" si="36"/>
        <v>608.37218343446091</v>
      </c>
      <c r="AH60" s="72">
        <f t="shared" si="37"/>
        <v>11.974455065969551</v>
      </c>
      <c r="AI60" s="73">
        <f t="shared" si="38"/>
        <v>19.538568250339168</v>
      </c>
      <c r="AJ60" s="73">
        <f t="shared" si="39"/>
        <v>12.708806377479192</v>
      </c>
      <c r="AK60" s="79">
        <f t="shared" si="40"/>
        <v>438.40090625723633</v>
      </c>
      <c r="AL60" s="76">
        <f t="shared" si="41"/>
        <v>610.36572647211085</v>
      </c>
      <c r="AM60" s="76">
        <f t="shared" si="42"/>
        <v>12.782035357411374</v>
      </c>
      <c r="AN60" s="77">
        <f t="shared" si="43"/>
        <v>18.364084002185155</v>
      </c>
      <c r="AO60" s="80">
        <f t="shared" si="44"/>
        <v>495.38197294712563</v>
      </c>
      <c r="AP60" s="72">
        <f t="shared" si="45"/>
        <v>610.62481644528782</v>
      </c>
      <c r="AQ60" s="72">
        <f t="shared" si="46"/>
        <v>12.857684871046322</v>
      </c>
      <c r="AR60" s="73">
        <f t="shared" si="47"/>
        <v>18.263786402260706</v>
      </c>
      <c r="AS60" s="73">
        <f t="shared" si="48"/>
        <v>11.711566657620573</v>
      </c>
      <c r="AT60" s="79">
        <f t="shared" si="49"/>
        <v>402.50990573523131</v>
      </c>
      <c r="AU60" s="76">
        <f t="shared" si="50"/>
        <v>616.56338982052091</v>
      </c>
      <c r="AV60" s="76">
        <f t="shared" si="51"/>
        <v>14.013167924495827</v>
      </c>
      <c r="AW60" s="77">
        <f t="shared" si="52"/>
        <v>16.920786808627945</v>
      </c>
      <c r="AX60" s="80">
        <f t="shared" si="53"/>
        <v>470.73690237576017</v>
      </c>
      <c r="AY60" s="64">
        <f t="shared" si="54"/>
        <v>18.899189521385338</v>
      </c>
      <c r="AZ60" s="31">
        <f t="shared" si="55"/>
        <v>422.35205747222801</v>
      </c>
      <c r="BA60" s="31">
        <f t="shared" si="56"/>
        <v>495.87121231826183</v>
      </c>
      <c r="BB60" s="84">
        <f t="shared" si="57"/>
        <v>495.87121231826183</v>
      </c>
    </row>
    <row r="61" spans="1:54" x14ac:dyDescent="0.4">
      <c r="A61">
        <f t="shared" si="6"/>
        <v>245.99999999999997</v>
      </c>
      <c r="B61">
        <v>4.0999999999999996</v>
      </c>
      <c r="C61" s="31">
        <f t="shared" si="58"/>
        <v>495.87121231826183</v>
      </c>
      <c r="D61" s="31">
        <f t="shared" si="7"/>
        <v>14.023403808072338</v>
      </c>
      <c r="E61" s="31">
        <f t="shared" si="8"/>
        <v>616.63447367488595</v>
      </c>
      <c r="F61" s="65">
        <f t="shared" si="9"/>
        <v>10.6081754382369</v>
      </c>
      <c r="G61">
        <f t="shared" si="10"/>
        <v>1.6058671221081701E-5</v>
      </c>
      <c r="H61">
        <f t="shared" si="11"/>
        <v>2.7997438882327639E-5</v>
      </c>
      <c r="I61" s="32">
        <f t="shared" si="12"/>
        <v>4.2573850198067175E-5</v>
      </c>
      <c r="J61" s="68">
        <f t="shared" si="13"/>
        <v>0.23328938218655487</v>
      </c>
      <c r="K61" s="64">
        <f t="shared" si="14"/>
        <v>17.269655073182054</v>
      </c>
      <c r="L61" s="64">
        <f t="shared" si="15"/>
        <v>11.15544118078714</v>
      </c>
      <c r="M61" s="79">
        <f t="shared" si="16"/>
        <v>377.68140594193682</v>
      </c>
      <c r="N61" s="80">
        <f t="shared" si="17"/>
        <v>236.51591143257025</v>
      </c>
      <c r="O61" s="72">
        <f t="shared" si="18"/>
        <v>607.9600596285859</v>
      </c>
      <c r="P61" s="72">
        <f t="shared" si="19"/>
        <v>11.706435743565734</v>
      </c>
      <c r="Q61" s="73">
        <f t="shared" si="20"/>
        <v>20.39668861550701</v>
      </c>
      <c r="R61" s="73">
        <f t="shared" si="21"/>
        <v>13.590049343832007</v>
      </c>
      <c r="S61" s="79">
        <f t="shared" si="22"/>
        <v>466.67296136622303</v>
      </c>
      <c r="T61" s="76">
        <f t="shared" si="23"/>
        <v>603.75814045252343</v>
      </c>
      <c r="U61" s="76">
        <f t="shared" si="24"/>
        <v>9.3491117455085693</v>
      </c>
      <c r="V61" s="77">
        <f t="shared" si="25"/>
        <v>25.363077642376624</v>
      </c>
      <c r="W61" s="80">
        <f t="shared" si="26"/>
        <v>585.48301935938684</v>
      </c>
      <c r="X61" s="72">
        <f t="shared" si="27"/>
        <v>613.03175655394921</v>
      </c>
      <c r="Y61" s="72">
        <f t="shared" si="28"/>
        <v>13.421905392763898</v>
      </c>
      <c r="Z61" s="73">
        <f t="shared" si="29"/>
        <v>17.93816861127382</v>
      </c>
      <c r="AA61" s="73">
        <f t="shared" si="30"/>
        <v>11.509866659692072</v>
      </c>
      <c r="AB61" s="79">
        <f t="shared" si="31"/>
        <v>391.97103354274293</v>
      </c>
      <c r="AC61" s="76">
        <f t="shared" si="32"/>
        <v>637.4559532891202</v>
      </c>
      <c r="AD61" s="76">
        <f t="shared" si="33"/>
        <v>15.988695348840842</v>
      </c>
      <c r="AE61" s="77">
        <f t="shared" si="34"/>
        <v>15.658366590626411</v>
      </c>
      <c r="AF61" s="80">
        <f t="shared" si="35"/>
        <v>435.71185290814407</v>
      </c>
      <c r="AG61" s="72">
        <f t="shared" si="36"/>
        <v>608.36440647499296</v>
      </c>
      <c r="AH61" s="72">
        <f t="shared" si="37"/>
        <v>11.969938010119277</v>
      </c>
      <c r="AI61" s="73">
        <f t="shared" si="38"/>
        <v>19.960949602331208</v>
      </c>
      <c r="AJ61" s="73">
        <f t="shared" si="39"/>
        <v>13.119810971733777</v>
      </c>
      <c r="AK61" s="79">
        <f t="shared" si="40"/>
        <v>450.2258588626222</v>
      </c>
      <c r="AL61" s="76">
        <f t="shared" si="41"/>
        <v>610.44273583275924</v>
      </c>
      <c r="AM61" s="76">
        <f t="shared" si="42"/>
        <v>12.804952365722034</v>
      </c>
      <c r="AN61" s="77">
        <f t="shared" si="43"/>
        <v>18.723035698913002</v>
      </c>
      <c r="AO61" s="80">
        <f t="shared" si="44"/>
        <v>497.53029480528761</v>
      </c>
      <c r="AP61" s="72">
        <f t="shared" si="45"/>
        <v>611.51726043170856</v>
      </c>
      <c r="AQ61" s="72">
        <f t="shared" si="46"/>
        <v>13.091495162703112</v>
      </c>
      <c r="AR61" s="73">
        <f t="shared" si="47"/>
        <v>18.34546704721749</v>
      </c>
      <c r="AS61" s="73">
        <f t="shared" si="48"/>
        <v>11.765338708972337</v>
      </c>
      <c r="AT61" s="79">
        <f t="shared" si="49"/>
        <v>401.66350065684031</v>
      </c>
      <c r="AU61" s="76">
        <f t="shared" si="50"/>
        <v>616.87843723419087</v>
      </c>
      <c r="AV61" s="76">
        <f t="shared" si="51"/>
        <v>14.058155110577133</v>
      </c>
      <c r="AW61" s="77">
        <f t="shared" si="52"/>
        <v>17.233780676002638</v>
      </c>
      <c r="AX61" s="80">
        <f t="shared" si="53"/>
        <v>472.35337040646044</v>
      </c>
      <c r="AY61" s="64">
        <f t="shared" si="54"/>
        <v>19.202441810531027</v>
      </c>
      <c r="AZ61" s="31">
        <f t="shared" si="55"/>
        <v>427.63333860710708</v>
      </c>
      <c r="BA61" s="31">
        <f t="shared" si="56"/>
        <v>497.76963436981976</v>
      </c>
      <c r="BB61" s="84">
        <f t="shared" si="57"/>
        <v>497.76963436981976</v>
      </c>
    </row>
    <row r="62" spans="1:54" x14ac:dyDescent="0.4">
      <c r="A62">
        <f t="shared" si="6"/>
        <v>252</v>
      </c>
      <c r="B62">
        <v>4.2</v>
      </c>
      <c r="C62" s="31">
        <f t="shared" si="58"/>
        <v>497.76963436981976</v>
      </c>
      <c r="D62" s="31">
        <f t="shared" si="7"/>
        <v>14.063173429199068</v>
      </c>
      <c r="E62" s="31">
        <f t="shared" si="8"/>
        <v>616.91400400216378</v>
      </c>
      <c r="F62" s="65">
        <f t="shared" si="9"/>
        <v>10.841092812499888</v>
      </c>
      <c r="G62">
        <f t="shared" si="10"/>
        <v>1.5885226884153915E-5</v>
      </c>
      <c r="H62">
        <f t="shared" si="11"/>
        <v>2.7695047908892265E-5</v>
      </c>
      <c r="I62" s="32">
        <f t="shared" si="12"/>
        <v>4.2422654711349488E-5</v>
      </c>
      <c r="J62" s="68">
        <f t="shared" si="13"/>
        <v>0.23127145111285818</v>
      </c>
      <c r="K62" s="64">
        <f t="shared" si="14"/>
        <v>17.58615703993171</v>
      </c>
      <c r="L62" s="64">
        <f t="shared" si="15"/>
        <v>11.313634415945003</v>
      </c>
      <c r="M62" s="79">
        <f t="shared" si="16"/>
        <v>380.90467620407566</v>
      </c>
      <c r="N62" s="80">
        <f t="shared" si="17"/>
        <v>237.34457774562523</v>
      </c>
      <c r="O62" s="72">
        <f t="shared" si="18"/>
        <v>608.04279708201852</v>
      </c>
      <c r="P62" s="72">
        <f t="shared" si="19"/>
        <v>11.7654736906903</v>
      </c>
      <c r="Q62" s="73">
        <f t="shared" si="20"/>
        <v>20.718312616646614</v>
      </c>
      <c r="R62" s="73">
        <f t="shared" si="21"/>
        <v>13.968772313818292</v>
      </c>
      <c r="S62" s="79">
        <f t="shared" si="22"/>
        <v>477.15873944775393</v>
      </c>
      <c r="T62" s="76">
        <f t="shared" si="23"/>
        <v>603.81465468595582</v>
      </c>
      <c r="U62" s="76">
        <f t="shared" si="24"/>
        <v>9.3616471776168311</v>
      </c>
      <c r="V62" s="77">
        <f t="shared" si="25"/>
        <v>25.857172368100827</v>
      </c>
      <c r="W62" s="80">
        <f t="shared" si="26"/>
        <v>588.07854007298454</v>
      </c>
      <c r="X62" s="72">
        <f t="shared" si="27"/>
        <v>614.1819688701554</v>
      </c>
      <c r="Y62" s="72">
        <f t="shared" si="28"/>
        <v>13.635720002848283</v>
      </c>
      <c r="Z62" s="73">
        <f t="shared" si="29"/>
        <v>18.057126402148089</v>
      </c>
      <c r="AA62" s="73">
        <f t="shared" si="30"/>
        <v>11.581244087342821</v>
      </c>
      <c r="AB62" s="79">
        <f t="shared" si="31"/>
        <v>391.64893042763276</v>
      </c>
      <c r="AC62" s="76">
        <f t="shared" si="32"/>
        <v>638.32820480603323</v>
      </c>
      <c r="AD62" s="76">
        <f t="shared" si="33"/>
        <v>16.048298599613688</v>
      </c>
      <c r="AE62" s="77">
        <f t="shared" si="34"/>
        <v>15.945740372280227</v>
      </c>
      <c r="AF62" s="80">
        <f t="shared" si="35"/>
        <v>436.844402778529</v>
      </c>
      <c r="AG62" s="72">
        <f t="shared" si="36"/>
        <v>608.35414112129763</v>
      </c>
      <c r="AH62" s="72">
        <f t="shared" si="37"/>
        <v>11.963948005496572</v>
      </c>
      <c r="AI62" s="73">
        <f t="shared" si="38"/>
        <v>20.385041616611957</v>
      </c>
      <c r="AJ62" s="73">
        <f t="shared" si="39"/>
        <v>13.576847395405153</v>
      </c>
      <c r="AK62" s="79">
        <f t="shared" si="40"/>
        <v>463.53364256123223</v>
      </c>
      <c r="AL62" s="76">
        <f t="shared" si="41"/>
        <v>610.51852071177007</v>
      </c>
      <c r="AM62" s="76">
        <f t="shared" si="42"/>
        <v>12.827141996361167</v>
      </c>
      <c r="AN62" s="77">
        <f t="shared" si="43"/>
        <v>19.080888403695344</v>
      </c>
      <c r="AO62" s="80">
        <f t="shared" si="44"/>
        <v>499.63047238344507</v>
      </c>
      <c r="AP62" s="72">
        <f t="shared" si="45"/>
        <v>612.71633683587675</v>
      </c>
      <c r="AQ62" s="72">
        <f t="shared" si="46"/>
        <v>13.358370873155444</v>
      </c>
      <c r="AR62" s="73">
        <f t="shared" si="47"/>
        <v>18.388047374328917</v>
      </c>
      <c r="AS62" s="73">
        <f t="shared" si="48"/>
        <v>11.793887871759047</v>
      </c>
      <c r="AT62" s="79">
        <f t="shared" si="49"/>
        <v>399.79405022781566</v>
      </c>
      <c r="AU62" s="76">
        <f t="shared" si="50"/>
        <v>617.19376097199063</v>
      </c>
      <c r="AV62" s="76">
        <f t="shared" si="51"/>
        <v>14.102234058867401</v>
      </c>
      <c r="AW62" s="77">
        <f t="shared" si="52"/>
        <v>17.545399423087474</v>
      </c>
      <c r="AX62" s="80">
        <f t="shared" si="53"/>
        <v>473.92385336512598</v>
      </c>
      <c r="AY62" s="64">
        <f t="shared" si="54"/>
        <v>19.49721607211243</v>
      </c>
      <c r="AZ62" s="31">
        <f t="shared" si="55"/>
        <v>433.03384066610869</v>
      </c>
      <c r="BA62" s="31">
        <f t="shared" si="56"/>
        <v>499.61931715002117</v>
      </c>
      <c r="BB62" s="84">
        <f t="shared" si="57"/>
        <v>499.61931715002117</v>
      </c>
    </row>
    <row r="63" spans="1:54" x14ac:dyDescent="0.4">
      <c r="A63">
        <f t="shared" si="6"/>
        <v>258</v>
      </c>
      <c r="B63">
        <v>4.3</v>
      </c>
      <c r="C63" s="31">
        <f t="shared" si="58"/>
        <v>499.61931715002117</v>
      </c>
      <c r="D63" s="31">
        <f t="shared" si="7"/>
        <v>14.101999669591088</v>
      </c>
      <c r="E63" s="31">
        <f t="shared" si="8"/>
        <v>617.19206677876628</v>
      </c>
      <c r="F63" s="65">
        <f t="shared" si="9"/>
        <v>11.07364422499707</v>
      </c>
      <c r="G63">
        <f t="shared" si="10"/>
        <v>1.5717543471414602E-5</v>
      </c>
      <c r="H63">
        <f t="shared" si="11"/>
        <v>2.7402700800273101E-5</v>
      </c>
      <c r="I63" s="32">
        <f t="shared" si="12"/>
        <v>4.2276481157039904E-5</v>
      </c>
      <c r="J63" s="68">
        <f t="shared" si="13"/>
        <v>0.2293163517413524</v>
      </c>
      <c r="K63" s="64">
        <f t="shared" si="14"/>
        <v>17.90150073573361</v>
      </c>
      <c r="L63" s="64">
        <f t="shared" si="15"/>
        <v>11.488390286373836</v>
      </c>
      <c r="M63" s="79">
        <f t="shared" si="16"/>
        <v>384.67117741275968</v>
      </c>
      <c r="N63" s="80">
        <f t="shared" si="17"/>
        <v>238.15234581618097</v>
      </c>
      <c r="O63" s="72">
        <f t="shared" si="18"/>
        <v>608.14540139657231</v>
      </c>
      <c r="P63" s="72">
        <f t="shared" si="19"/>
        <v>11.834756407193032</v>
      </c>
      <c r="Q63" s="73">
        <f t="shared" si="20"/>
        <v>21.01831562893042</v>
      </c>
      <c r="R63" s="73">
        <f t="shared" si="21"/>
        <v>14.347294533085169</v>
      </c>
      <c r="S63" s="79">
        <f t="shared" si="22"/>
        <v>487.54351898416434</v>
      </c>
      <c r="T63" s="76">
        <f t="shared" si="23"/>
        <v>603.86906628213876</v>
      </c>
      <c r="U63" s="76">
        <f t="shared" si="24"/>
        <v>9.3738812818736967</v>
      </c>
      <c r="V63" s="77">
        <f t="shared" si="25"/>
        <v>26.349546186053406</v>
      </c>
      <c r="W63" s="80">
        <f t="shared" si="26"/>
        <v>590.61471213834091</v>
      </c>
      <c r="X63" s="72">
        <f t="shared" si="27"/>
        <v>615.47664343582903</v>
      </c>
      <c r="Y63" s="72">
        <f t="shared" si="28"/>
        <v>13.849902604943271</v>
      </c>
      <c r="Z63" s="73">
        <f t="shared" si="29"/>
        <v>18.176684247199212</v>
      </c>
      <c r="AA63" s="73">
        <f t="shared" si="30"/>
        <v>11.655647456431684</v>
      </c>
      <c r="AB63" s="79">
        <f t="shared" si="31"/>
        <v>391.35927171224353</v>
      </c>
      <c r="AC63" s="76">
        <f t="shared" si="32"/>
        <v>639.19725835151871</v>
      </c>
      <c r="AD63" s="76">
        <f t="shared" si="33"/>
        <v>16.106684740974167</v>
      </c>
      <c r="AE63" s="77">
        <f t="shared" si="34"/>
        <v>16.232243578499165</v>
      </c>
      <c r="AF63" s="80">
        <f t="shared" si="35"/>
        <v>437.94023403268181</v>
      </c>
      <c r="AG63" s="72">
        <f t="shared" si="36"/>
        <v>608.34495924071757</v>
      </c>
      <c r="AH63" s="72">
        <f t="shared" si="37"/>
        <v>11.958563339231773</v>
      </c>
      <c r="AI63" s="73">
        <f t="shared" si="38"/>
        <v>20.807538718286775</v>
      </c>
      <c r="AJ63" s="73">
        <f t="shared" si="39"/>
        <v>14.07876342821443</v>
      </c>
      <c r="AK63" s="79">
        <f t="shared" si="40"/>
        <v>478.26147432509606</v>
      </c>
      <c r="AL63" s="76">
        <f t="shared" si="41"/>
        <v>610.59309625622859</v>
      </c>
      <c r="AM63" s="76">
        <f t="shared" si="42"/>
        <v>12.848639562348458</v>
      </c>
      <c r="AN63" s="77">
        <f t="shared" si="43"/>
        <v>19.437685416131441</v>
      </c>
      <c r="AO63" s="80">
        <f t="shared" si="44"/>
        <v>501.68470307922775</v>
      </c>
      <c r="AP63" s="72">
        <f t="shared" si="45"/>
        <v>614.31189881013506</v>
      </c>
      <c r="AQ63" s="72">
        <f t="shared" si="46"/>
        <v>13.658348901496927</v>
      </c>
      <c r="AR63" s="73">
        <f t="shared" si="47"/>
        <v>18.396725599727489</v>
      </c>
      <c r="AS63" s="73">
        <f t="shared" si="48"/>
        <v>11.799750261229384</v>
      </c>
      <c r="AT63" s="79">
        <f t="shared" si="49"/>
        <v>396.94897885087312</v>
      </c>
      <c r="AU63" s="76">
        <f t="shared" si="50"/>
        <v>617.50929531348766</v>
      </c>
      <c r="AV63" s="76">
        <f t="shared" si="51"/>
        <v>14.145444246839379</v>
      </c>
      <c r="AW63" s="77">
        <f t="shared" si="52"/>
        <v>17.855693143333824</v>
      </c>
      <c r="AX63" s="80">
        <f t="shared" si="53"/>
        <v>475.45052540934785</v>
      </c>
      <c r="AY63" s="64">
        <f t="shared" si="54"/>
        <v>19.784304064770218</v>
      </c>
      <c r="AZ63" s="31">
        <f t="shared" si="55"/>
        <v>438.52831096809427</v>
      </c>
      <c r="BA63" s="31">
        <f t="shared" si="56"/>
        <v>501.42254366489965</v>
      </c>
      <c r="BB63" s="84">
        <f t="shared" si="57"/>
        <v>501.42254366489965</v>
      </c>
    </row>
    <row r="64" spans="1:54" x14ac:dyDescent="0.4">
      <c r="A64">
        <f t="shared" si="6"/>
        <v>264</v>
      </c>
      <c r="B64">
        <v>4.4000000000000004</v>
      </c>
      <c r="C64" s="31">
        <f t="shared" si="58"/>
        <v>501.42254366489965</v>
      </c>
      <c r="D64" s="31">
        <f t="shared" si="7"/>
        <v>14.139924532497552</v>
      </c>
      <c r="E64" s="31">
        <f t="shared" si="8"/>
        <v>617.46863256292841</v>
      </c>
      <c r="F64" s="65">
        <f t="shared" si="9"/>
        <v>11.305843280498918</v>
      </c>
      <c r="G64">
        <f t="shared" si="10"/>
        <v>1.5555302918939962E-5</v>
      </c>
      <c r="H64">
        <f t="shared" si="11"/>
        <v>2.711984302894139E-5</v>
      </c>
      <c r="I64" s="32">
        <f t="shared" si="12"/>
        <v>4.2135052271374053E-5</v>
      </c>
      <c r="J64" s="68">
        <f t="shared" si="13"/>
        <v>0.22742073875361427</v>
      </c>
      <c r="K64" s="64">
        <f t="shared" si="14"/>
        <v>18.215728322090026</v>
      </c>
      <c r="L64" s="64">
        <f t="shared" si="15"/>
        <v>11.680533376702218</v>
      </c>
      <c r="M64" s="79">
        <f t="shared" si="16"/>
        <v>388.99938287863108</v>
      </c>
      <c r="N64" s="80">
        <f t="shared" si="17"/>
        <v>238.94017943164002</v>
      </c>
      <c r="O64" s="72">
        <f t="shared" si="18"/>
        <v>608.27186726865671</v>
      </c>
      <c r="P64" s="72">
        <f t="shared" si="19"/>
        <v>11.914763762523663</v>
      </c>
      <c r="Q64" s="73">
        <f t="shared" si="20"/>
        <v>21.29565617839085</v>
      </c>
      <c r="R64" s="73">
        <f t="shared" si="21"/>
        <v>14.719668640328379</v>
      </c>
      <c r="S64" s="79">
        <f t="shared" si="22"/>
        <v>497.62414085180791</v>
      </c>
      <c r="T64" s="76">
        <f t="shared" si="23"/>
        <v>603.92149610128831</v>
      </c>
      <c r="U64" s="76">
        <f t="shared" si="24"/>
        <v>9.3858275467031387</v>
      </c>
      <c r="V64" s="77">
        <f t="shared" si="25"/>
        <v>26.840255739434216</v>
      </c>
      <c r="W64" s="80">
        <f t="shared" si="26"/>
        <v>593.09416014357669</v>
      </c>
      <c r="X64" s="72">
        <f t="shared" si="27"/>
        <v>616.8923718771307</v>
      </c>
      <c r="Y64" s="72">
        <f t="shared" si="28"/>
        <v>14.060122661419953</v>
      </c>
      <c r="Z64" s="73">
        <f t="shared" si="29"/>
        <v>18.302019855143623</v>
      </c>
      <c r="AA64" s="73">
        <f t="shared" si="30"/>
        <v>11.736574761891085</v>
      </c>
      <c r="AB64" s="79">
        <f t="shared" si="31"/>
        <v>391.23086283230703</v>
      </c>
      <c r="AC64" s="76">
        <f t="shared" si="32"/>
        <v>640.06303836463553</v>
      </c>
      <c r="AD64" s="76">
        <f t="shared" si="33"/>
        <v>16.163904299929769</v>
      </c>
      <c r="AE64" s="77">
        <f t="shared" si="34"/>
        <v>16.517914352412827</v>
      </c>
      <c r="AF64" s="80">
        <f t="shared" si="35"/>
        <v>439.0011596417695</v>
      </c>
      <c r="AG64" s="72">
        <f t="shared" si="36"/>
        <v>608.34090373381616</v>
      </c>
      <c r="AH64" s="72">
        <f t="shared" si="37"/>
        <v>11.956176858977384</v>
      </c>
      <c r="AI64" s="73">
        <f t="shared" si="38"/>
        <v>21.224302148733283</v>
      </c>
      <c r="AJ64" s="73">
        <f t="shared" si="39"/>
        <v>14.621764870948525</v>
      </c>
      <c r="AK64" s="79">
        <f t="shared" si="40"/>
        <v>494.25823634273371</v>
      </c>
      <c r="AL64" s="76">
        <f t="shared" si="41"/>
        <v>610.66647833945353</v>
      </c>
      <c r="AM64" s="76">
        <f t="shared" si="42"/>
        <v>12.869477991150543</v>
      </c>
      <c r="AN64" s="77">
        <f t="shared" si="43"/>
        <v>19.793467429582495</v>
      </c>
      <c r="AO64" s="80">
        <f t="shared" si="44"/>
        <v>503.69503618615221</v>
      </c>
      <c r="AP64" s="72">
        <f t="shared" si="45"/>
        <v>616.4015855048699</v>
      </c>
      <c r="AQ64" s="72">
        <f t="shared" si="46"/>
        <v>13.989677367843099</v>
      </c>
      <c r="AR64" s="73">
        <f t="shared" si="47"/>
        <v>18.379546017447414</v>
      </c>
      <c r="AS64" s="73">
        <f t="shared" si="48"/>
        <v>11.788159379473178</v>
      </c>
      <c r="AT64" s="79">
        <f t="shared" si="49"/>
        <v>393.26327337311716</v>
      </c>
      <c r="AU64" s="76">
        <f t="shared" si="50"/>
        <v>617.8249797860467</v>
      </c>
      <c r="AV64" s="76">
        <f t="shared" si="51"/>
        <v>14.18782257750799</v>
      </c>
      <c r="AW64" s="77">
        <f t="shared" si="52"/>
        <v>18.16470906573312</v>
      </c>
      <c r="AX64" s="80">
        <f t="shared" si="53"/>
        <v>476.93541337577312</v>
      </c>
      <c r="AY64" s="64">
        <f t="shared" si="54"/>
        <v>20.06473384835973</v>
      </c>
      <c r="AZ64" s="31">
        <f t="shared" si="55"/>
        <v>444.09412834999142</v>
      </c>
      <c r="BA64" s="31">
        <f t="shared" si="56"/>
        <v>503.1814423368179</v>
      </c>
      <c r="BB64" s="84">
        <f t="shared" si="57"/>
        <v>503.1814423368179</v>
      </c>
    </row>
    <row r="65" spans="1:54" x14ac:dyDescent="0.4">
      <c r="A65">
        <f t="shared" si="6"/>
        <v>270</v>
      </c>
      <c r="B65">
        <v>4.5</v>
      </c>
      <c r="C65" s="31">
        <f t="shared" si="58"/>
        <v>503.1814423368179</v>
      </c>
      <c r="D65" s="31">
        <f t="shared" si="7"/>
        <v>14.176987279563749</v>
      </c>
      <c r="E65" s="31">
        <f t="shared" si="8"/>
        <v>617.74367653584193</v>
      </c>
      <c r="F65" s="65">
        <f t="shared" si="9"/>
        <v>11.537702816740243</v>
      </c>
      <c r="G65">
        <f t="shared" si="10"/>
        <v>1.5398211451905353E-5</v>
      </c>
      <c r="H65">
        <f t="shared" si="11"/>
        <v>2.6845962414120486E-5</v>
      </c>
      <c r="I65" s="32">
        <f t="shared" si="12"/>
        <v>4.19981119639636E-5</v>
      </c>
      <c r="J65" s="68">
        <f t="shared" si="13"/>
        <v>0.22558151603089091</v>
      </c>
      <c r="K65" s="64">
        <f t="shared" si="14"/>
        <v>18.528879532255186</v>
      </c>
      <c r="L65" s="64">
        <f t="shared" si="15"/>
        <v>11.890875923971251</v>
      </c>
      <c r="M65" s="79">
        <f t="shared" si="16"/>
        <v>393.90717540211875</v>
      </c>
      <c r="N65" s="80">
        <f t="shared" si="17"/>
        <v>239.70897841736155</v>
      </c>
      <c r="O65" s="72">
        <f t="shared" si="18"/>
        <v>608.42735073409949</v>
      </c>
      <c r="P65" s="72">
        <f t="shared" si="19"/>
        <v>12.005992526181494</v>
      </c>
      <c r="Q65" s="73">
        <f t="shared" si="20"/>
        <v>21.549413712881073</v>
      </c>
      <c r="R65" s="73">
        <f t="shared" si="21"/>
        <v>15.07986114996492</v>
      </c>
      <c r="S65" s="79">
        <f t="shared" si="22"/>
        <v>507.19733973727443</v>
      </c>
      <c r="T65" s="76">
        <f t="shared" si="23"/>
        <v>603.97205569993321</v>
      </c>
      <c r="U65" s="76">
        <f t="shared" si="24"/>
        <v>9.3974985845981163</v>
      </c>
      <c r="V65" s="77">
        <f t="shared" si="25"/>
        <v>27.329354574964555</v>
      </c>
      <c r="W65" s="80">
        <f t="shared" si="26"/>
        <v>595.51933795405216</v>
      </c>
      <c r="X65" s="72">
        <f t="shared" si="27"/>
        <v>618.39148627571785</v>
      </c>
      <c r="Y65" s="72">
        <f t="shared" si="28"/>
        <v>14.261868260309599</v>
      </c>
      <c r="Z65" s="73">
        <f t="shared" si="29"/>
        <v>18.437918044249091</v>
      </c>
      <c r="AA65" s="73">
        <f t="shared" si="30"/>
        <v>11.827780359314573</v>
      </c>
      <c r="AB65" s="79">
        <f t="shared" si="31"/>
        <v>391.40656193887168</v>
      </c>
      <c r="AC65" s="76">
        <f t="shared" si="32"/>
        <v>640.92547958590183</v>
      </c>
      <c r="AD65" s="76">
        <f t="shared" si="33"/>
        <v>16.220004655733796</v>
      </c>
      <c r="AE65" s="77">
        <f t="shared" si="34"/>
        <v>16.802788520300435</v>
      </c>
      <c r="AF65" s="80">
        <f t="shared" si="35"/>
        <v>440.02886881442549</v>
      </c>
      <c r="AG65" s="72">
        <f t="shared" si="36"/>
        <v>608.34645510261078</v>
      </c>
      <c r="AH65" s="72">
        <f t="shared" si="37"/>
        <v>11.959442321602367</v>
      </c>
      <c r="AI65" s="73">
        <f t="shared" si="38"/>
        <v>21.630415006251155</v>
      </c>
      <c r="AJ65" s="73">
        <f t="shared" si="39"/>
        <v>15.198844624276546</v>
      </c>
      <c r="AK65" s="79">
        <f t="shared" si="40"/>
        <v>511.26721744818309</v>
      </c>
      <c r="AL65" s="76">
        <f t="shared" si="41"/>
        <v>610.73868342767332</v>
      </c>
      <c r="AM65" s="76">
        <f t="shared" si="42"/>
        <v>12.889688032126811</v>
      </c>
      <c r="AN65" s="77">
        <f t="shared" si="43"/>
        <v>20.148272741497433</v>
      </c>
      <c r="AO65" s="80">
        <f t="shared" si="44"/>
        <v>505.66338593786224</v>
      </c>
      <c r="AP65" s="72">
        <f t="shared" si="45"/>
        <v>619.07670001059159</v>
      </c>
      <c r="AQ65" s="72">
        <f t="shared" si="46"/>
        <v>14.348258752877886</v>
      </c>
      <c r="AR65" s="73">
        <f t="shared" si="47"/>
        <v>18.347211094908911</v>
      </c>
      <c r="AS65" s="73">
        <f t="shared" si="48"/>
        <v>11.766501054963221</v>
      </c>
      <c r="AT65" s="79">
        <f t="shared" si="49"/>
        <v>388.94772192984084</v>
      </c>
      <c r="AU65" s="76">
        <f t="shared" si="50"/>
        <v>618.14075871220382</v>
      </c>
      <c r="AV65" s="76">
        <f t="shared" si="51"/>
        <v>14.229403600545014</v>
      </c>
      <c r="AW65" s="77">
        <f t="shared" si="52"/>
        <v>18.47249177948774</v>
      </c>
      <c r="AX65" s="80">
        <f t="shared" si="53"/>
        <v>478.380409749872</v>
      </c>
      <c r="AY65" s="64">
        <f t="shared" si="54"/>
        <v>20.339733184317549</v>
      </c>
      <c r="AZ65" s="31">
        <f t="shared" si="55"/>
        <v>449.70471026354249</v>
      </c>
      <c r="BA65" s="31">
        <f t="shared" si="56"/>
        <v>504.89800061405299</v>
      </c>
      <c r="BB65" s="84">
        <f t="shared" si="57"/>
        <v>504.89800061405299</v>
      </c>
    </row>
    <row r="66" spans="1:54" x14ac:dyDescent="0.4">
      <c r="A66">
        <f t="shared" si="6"/>
        <v>276</v>
      </c>
      <c r="B66">
        <v>4.5999999999999996</v>
      </c>
      <c r="C66" s="31">
        <f t="shared" si="58"/>
        <v>504.89800061405299</v>
      </c>
      <c r="D66" s="31">
        <f t="shared" si="7"/>
        <v>14.213224665499567</v>
      </c>
      <c r="E66" s="31">
        <f t="shared" si="8"/>
        <v>618.01717801962934</v>
      </c>
      <c r="F66" s="65">
        <f t="shared" si="9"/>
        <v>11.769234962215226</v>
      </c>
      <c r="G66">
        <f t="shared" si="10"/>
        <v>1.5245997237706743E-5</v>
      </c>
      <c r="H66">
        <f t="shared" si="11"/>
        <v>2.6580585030127935E-5</v>
      </c>
      <c r="I66" s="32">
        <f t="shared" si="12"/>
        <v>4.1865423271967321E-5</v>
      </c>
      <c r="J66" s="68">
        <f t="shared" si="13"/>
        <v>0.22379581302300386</v>
      </c>
      <c r="K66" s="64">
        <f t="shared" si="14"/>
        <v>18.840991860411979</v>
      </c>
      <c r="L66" s="64">
        <f t="shared" si="15"/>
        <v>12.120218588043606</v>
      </c>
      <c r="M66" s="79">
        <f t="shared" si="16"/>
        <v>399.41188658993804</v>
      </c>
      <c r="N66" s="80">
        <f t="shared" si="17"/>
        <v>240.45958414231893</v>
      </c>
      <c r="O66" s="72">
        <f t="shared" si="18"/>
        <v>608.61846845118725</v>
      </c>
      <c r="P66" s="72">
        <f t="shared" si="19"/>
        <v>12.108959103985727</v>
      </c>
      <c r="Q66" s="73">
        <f t="shared" si="20"/>
        <v>21.778810225657292</v>
      </c>
      <c r="R66" s="73">
        <f t="shared" si="21"/>
        <v>15.421941102247963</v>
      </c>
      <c r="S66" s="79">
        <f t="shared" si="22"/>
        <v>516.06569775694493</v>
      </c>
      <c r="T66" s="76">
        <f t="shared" si="23"/>
        <v>604.0208482233179</v>
      </c>
      <c r="U66" s="76">
        <f t="shared" si="24"/>
        <v>9.4089062062636195</v>
      </c>
      <c r="V66" s="77">
        <f t="shared" si="25"/>
        <v>27.816893376189846</v>
      </c>
      <c r="W66" s="80">
        <f t="shared" si="26"/>
        <v>597.89254326267917</v>
      </c>
      <c r="X66" s="72">
        <f t="shared" si="27"/>
        <v>619.92262875033111</v>
      </c>
      <c r="Y66" s="72">
        <f t="shared" si="28"/>
        <v>14.450591761268459</v>
      </c>
      <c r="Z66" s="73">
        <f t="shared" si="29"/>
        <v>18.588643292932517</v>
      </c>
      <c r="AA66" s="73">
        <f t="shared" si="30"/>
        <v>11.933238932468441</v>
      </c>
      <c r="AB66" s="79">
        <f t="shared" si="31"/>
        <v>392.04139558055437</v>
      </c>
      <c r="AC66" s="76">
        <f t="shared" si="32"/>
        <v>641.78452600821242</v>
      </c>
      <c r="AD66" s="76">
        <f t="shared" si="33"/>
        <v>16.275030299677596</v>
      </c>
      <c r="AE66" s="77">
        <f t="shared" si="34"/>
        <v>17.086899776991054</v>
      </c>
      <c r="AF66" s="80">
        <f t="shared" si="35"/>
        <v>441.02493781135445</v>
      </c>
      <c r="AG66" s="72">
        <f t="shared" si="36"/>
        <v>608.36665663990311</v>
      </c>
      <c r="AH66" s="72">
        <f t="shared" si="37"/>
        <v>11.971246810107029</v>
      </c>
      <c r="AI66" s="73">
        <f t="shared" si="38"/>
        <v>22.020230196901949</v>
      </c>
      <c r="AJ66" s="73">
        <f t="shared" si="39"/>
        <v>15.799271557730407</v>
      </c>
      <c r="AK66" s="79">
        <f t="shared" si="40"/>
        <v>528.9111716231231</v>
      </c>
      <c r="AL66" s="76">
        <f t="shared" si="41"/>
        <v>610.80972846247278</v>
      </c>
      <c r="AM66" s="76">
        <f t="shared" si="42"/>
        <v>12.909298441948403</v>
      </c>
      <c r="AN66" s="77">
        <f t="shared" si="43"/>
        <v>20.502137442603967</v>
      </c>
      <c r="AO66" s="80">
        <f t="shared" si="44"/>
        <v>507.59154314536397</v>
      </c>
      <c r="AP66" s="72">
        <f t="shared" si="45"/>
        <v>622.39821643052244</v>
      </c>
      <c r="AQ66" s="72">
        <f t="shared" si="46"/>
        <v>14.727074412977812</v>
      </c>
      <c r="AR66" s="73">
        <f t="shared" si="47"/>
        <v>18.312502392142509</v>
      </c>
      <c r="AS66" s="73">
        <f t="shared" si="48"/>
        <v>11.743480921709015</v>
      </c>
      <c r="AT66" s="79">
        <f t="shared" si="49"/>
        <v>384.27274861240966</v>
      </c>
      <c r="AU66" s="76">
        <f t="shared" si="50"/>
        <v>618.45658080089368</v>
      </c>
      <c r="AV66" s="76">
        <f t="shared" si="51"/>
        <v>14.270219710021625</v>
      </c>
      <c r="AW66" s="77">
        <f t="shared" si="52"/>
        <v>18.779083436475112</v>
      </c>
      <c r="AX66" s="80">
        <f t="shared" si="53"/>
        <v>479.78728423853835</v>
      </c>
      <c r="AY66" s="64">
        <f t="shared" si="54"/>
        <v>20.61065001748678</v>
      </c>
      <c r="AZ66" s="31">
        <f t="shared" si="55"/>
        <v>455.32275339325798</v>
      </c>
      <c r="BA66" s="31">
        <f t="shared" si="56"/>
        <v>506.574077114484</v>
      </c>
      <c r="BB66" s="84">
        <f t="shared" si="57"/>
        <v>506.574077114484</v>
      </c>
    </row>
    <row r="67" spans="1:54" x14ac:dyDescent="0.4">
      <c r="A67">
        <f t="shared" si="6"/>
        <v>282</v>
      </c>
      <c r="B67">
        <v>4.7</v>
      </c>
      <c r="C67" s="31">
        <f t="shared" si="58"/>
        <v>506.574077114484</v>
      </c>
      <c r="D67" s="31">
        <f t="shared" si="7"/>
        <v>14.248671148033415</v>
      </c>
      <c r="E67" s="31">
        <f t="shared" si="8"/>
        <v>618.28912004711333</v>
      </c>
      <c r="F67" s="65">
        <f t="shared" si="9"/>
        <v>12.000451188547036</v>
      </c>
      <c r="G67">
        <f t="shared" si="10"/>
        <v>1.5098408311341288E-5</v>
      </c>
      <c r="H67">
        <f t="shared" si="11"/>
        <v>2.6323271589386924E-5</v>
      </c>
      <c r="I67" s="32">
        <f t="shared" si="12"/>
        <v>4.1736766551596817E-5</v>
      </c>
      <c r="J67" s="68">
        <f t="shared" si="13"/>
        <v>0.22206096381784163</v>
      </c>
      <c r="K67" s="64">
        <f t="shared" si="14"/>
        <v>19.152100732418777</v>
      </c>
      <c r="L67" s="64">
        <f t="shared" si="15"/>
        <v>12.369351154864688</v>
      </c>
      <c r="M67" s="79">
        <f t="shared" si="16"/>
        <v>405.5303326102553</v>
      </c>
      <c r="N67" s="80">
        <f t="shared" si="17"/>
        <v>241.19278444565867</v>
      </c>
      <c r="O67" s="72">
        <f t="shared" si="18"/>
        <v>608.8536537087723</v>
      </c>
      <c r="P67" s="72">
        <f t="shared" si="19"/>
        <v>12.224202193702933</v>
      </c>
      <c r="Q67" s="73">
        <f t="shared" si="20"/>
        <v>21.983233256961547</v>
      </c>
      <c r="R67" s="73">
        <f t="shared" si="21"/>
        <v>15.740276920777283</v>
      </c>
      <c r="S67" s="79">
        <f t="shared" si="22"/>
        <v>524.04367235061648</v>
      </c>
      <c r="T67" s="76">
        <f t="shared" si="23"/>
        <v>604.06796919581097</v>
      </c>
      <c r="U67" s="76">
        <f t="shared" si="24"/>
        <v>9.4200614870652473</v>
      </c>
      <c r="V67" s="77">
        <f t="shared" si="25"/>
        <v>28.302920174565923</v>
      </c>
      <c r="W67" s="80">
        <f t="shared" si="26"/>
        <v>600.215930616886</v>
      </c>
      <c r="X67" s="72">
        <f t="shared" si="27"/>
        <v>621.42314033537696</v>
      </c>
      <c r="Y67" s="72">
        <f t="shared" si="28"/>
        <v>14.621872692427122</v>
      </c>
      <c r="Z67" s="73">
        <f t="shared" si="29"/>
        <v>18.757873348927699</v>
      </c>
      <c r="AA67" s="73">
        <f t="shared" si="30"/>
        <v>12.057166872135319</v>
      </c>
      <c r="AB67" s="79">
        <f t="shared" si="31"/>
        <v>393.30175068431743</v>
      </c>
      <c r="AC67" s="76">
        <f t="shared" si="32"/>
        <v>642.64012994184782</v>
      </c>
      <c r="AD67" s="76">
        <f t="shared" si="33"/>
        <v>16.329023068360321</v>
      </c>
      <c r="AE67" s="77">
        <f t="shared" si="34"/>
        <v>17.370279852892011</v>
      </c>
      <c r="AF67" s="80">
        <f t="shared" si="35"/>
        <v>441.99083961111205</v>
      </c>
      <c r="AG67" s="72">
        <f t="shared" si="36"/>
        <v>608.40743755063932</v>
      </c>
      <c r="AH67" s="72">
        <f t="shared" si="37"/>
        <v>11.994709383143107</v>
      </c>
      <c r="AI67" s="73">
        <f t="shared" si="38"/>
        <v>22.387415555419448</v>
      </c>
      <c r="AJ67" s="73">
        <f t="shared" si="39"/>
        <v>16.40820947978397</v>
      </c>
      <c r="AK67" s="79">
        <f t="shared" si="40"/>
        <v>546.68191454639634</v>
      </c>
      <c r="AL67" s="76">
        <f t="shared" si="41"/>
        <v>610.87963075729829</v>
      </c>
      <c r="AM67" s="76">
        <f t="shared" si="42"/>
        <v>12.928336150742641</v>
      </c>
      <c r="AN67" s="77">
        <f t="shared" si="43"/>
        <v>20.855095587491132</v>
      </c>
      <c r="AO67" s="80">
        <f t="shared" si="44"/>
        <v>509.48118560573806</v>
      </c>
      <c r="AP67" s="72">
        <f t="shared" si="45"/>
        <v>626.36258199664417</v>
      </c>
      <c r="AQ67" s="72">
        <f t="shared" si="46"/>
        <v>15.115660896597284</v>
      </c>
      <c r="AR67" s="73">
        <f t="shared" si="47"/>
        <v>18.289331912179925</v>
      </c>
      <c r="AS67" s="73">
        <f t="shared" si="48"/>
        <v>11.728244242532043</v>
      </c>
      <c r="AT67" s="79">
        <f t="shared" si="49"/>
        <v>379.55544424707472</v>
      </c>
      <c r="AU67" s="76">
        <f t="shared" si="50"/>
        <v>618.77239877783916</v>
      </c>
      <c r="AV67" s="76">
        <f t="shared" si="51"/>
        <v>14.310301321694109</v>
      </c>
      <c r="AW67" s="77">
        <f t="shared" si="52"/>
        <v>19.084523934133308</v>
      </c>
      <c r="AX67" s="80">
        <f t="shared" si="53"/>
        <v>481.15769412256225</v>
      </c>
      <c r="AY67" s="64">
        <f t="shared" si="54"/>
        <v>20.878834202821373</v>
      </c>
      <c r="AZ67" s="31">
        <f t="shared" si="55"/>
        <v>460.89569545710117</v>
      </c>
      <c r="BA67" s="31">
        <f t="shared" si="56"/>
        <v>508.21141248907458</v>
      </c>
      <c r="BB67" s="84">
        <f t="shared" si="57"/>
        <v>508.21141248907458</v>
      </c>
    </row>
    <row r="68" spans="1:54" x14ac:dyDescent="0.4">
      <c r="A68">
        <f t="shared" si="6"/>
        <v>288</v>
      </c>
      <c r="B68">
        <v>4.8</v>
      </c>
      <c r="C68" s="31">
        <f t="shared" si="58"/>
        <v>508.21141248907458</v>
      </c>
      <c r="D68" s="31">
        <f t="shared" si="7"/>
        <v>14.283359076225084</v>
      </c>
      <c r="E68" s="31">
        <f t="shared" si="8"/>
        <v>618.55948897736289</v>
      </c>
      <c r="F68" s="65">
        <f t="shared" si="9"/>
        <v>12.231362358039011</v>
      </c>
      <c r="G68">
        <f t="shared" si="10"/>
        <v>1.4955210736408792E-5</v>
      </c>
      <c r="H68">
        <f t="shared" si="11"/>
        <v>2.6073614236230152E-5</v>
      </c>
      <c r="I68" s="32">
        <f t="shared" si="12"/>
        <v>4.161193787501843E-5</v>
      </c>
      <c r="J68" s="68">
        <f t="shared" si="13"/>
        <v>0.22037448855252867</v>
      </c>
      <c r="K68" s="64">
        <f t="shared" si="14"/>
        <v>19.462239660267883</v>
      </c>
      <c r="L68" s="64">
        <f t="shared" si="15"/>
        <v>12.639053179871944</v>
      </c>
      <c r="M68" s="79">
        <f t="shared" si="16"/>
        <v>412.2788467835519</v>
      </c>
      <c r="N68" s="80">
        <f t="shared" si="17"/>
        <v>241.90931805576113</v>
      </c>
      <c r="O68" s="72">
        <f t="shared" si="18"/>
        <v>609.14357522026057</v>
      </c>
      <c r="P68" s="72">
        <f t="shared" si="19"/>
        <v>12.352285367472446</v>
      </c>
      <c r="Q68" s="73">
        <f t="shared" si="20"/>
        <v>22.162260151342583</v>
      </c>
      <c r="R68" s="73">
        <f t="shared" si="21"/>
        <v>16.029734169856653</v>
      </c>
      <c r="S68" s="79">
        <f t="shared" si="22"/>
        <v>530.96346311497643</v>
      </c>
      <c r="T68" s="76">
        <f t="shared" si="23"/>
        <v>604.11350722279042</v>
      </c>
      <c r="U68" s="76">
        <f t="shared" si="24"/>
        <v>9.4309748267242526</v>
      </c>
      <c r="V68" s="77">
        <f t="shared" si="25"/>
        <v>28.787480540869431</v>
      </c>
      <c r="W68" s="80">
        <f t="shared" si="26"/>
        <v>602.4915231102683</v>
      </c>
      <c r="X68" s="72">
        <f t="shared" si="27"/>
        <v>622.82323542310155</v>
      </c>
      <c r="Y68" s="72">
        <f t="shared" si="28"/>
        <v>14.771589838415217</v>
      </c>
      <c r="Z68" s="73">
        <f t="shared" si="29"/>
        <v>18.948693152253515</v>
      </c>
      <c r="AA68" s="73">
        <f t="shared" si="30"/>
        <v>12.204096792419215</v>
      </c>
      <c r="AB68" s="79">
        <f t="shared" si="31"/>
        <v>395.3655477826731</v>
      </c>
      <c r="AC68" s="76">
        <f t="shared" si="32"/>
        <v>643.49225117979506</v>
      </c>
      <c r="AD68" s="76">
        <f t="shared" si="33"/>
        <v>16.382022353643826</v>
      </c>
      <c r="AE68" s="77">
        <f t="shared" si="34"/>
        <v>17.652958664806672</v>
      </c>
      <c r="AF68" s="80">
        <f t="shared" si="35"/>
        <v>442.927952570196</v>
      </c>
      <c r="AG68" s="72">
        <f t="shared" si="36"/>
        <v>608.47619790939507</v>
      </c>
      <c r="AH68" s="72">
        <f t="shared" si="37"/>
        <v>12.033205542608975</v>
      </c>
      <c r="AI68" s="73">
        <f t="shared" si="38"/>
        <v>22.725003365620996</v>
      </c>
      <c r="AJ68" s="73">
        <f t="shared" si="39"/>
        <v>17.006556322548938</v>
      </c>
      <c r="AK68" s="79">
        <f t="shared" si="40"/>
        <v>563.93723717068178</v>
      </c>
      <c r="AL68" s="76">
        <f t="shared" si="41"/>
        <v>610.94840790648186</v>
      </c>
      <c r="AM68" s="76">
        <f t="shared" si="42"/>
        <v>12.946826411321215</v>
      </c>
      <c r="AN68" s="77">
        <f t="shared" si="43"/>
        <v>21.20717934876188</v>
      </c>
      <c r="AO68" s="80">
        <f t="shared" si="44"/>
        <v>511.33388743492691</v>
      </c>
      <c r="AP68" s="72">
        <f t="shared" si="45"/>
        <v>630.86083259673126</v>
      </c>
      <c r="AQ68" s="72">
        <f t="shared" si="46"/>
        <v>15.499745992654356</v>
      </c>
      <c r="AR68" s="73">
        <f t="shared" si="47"/>
        <v>18.291557248188269</v>
      </c>
      <c r="AS68" s="73">
        <f t="shared" si="48"/>
        <v>11.729703066950599</v>
      </c>
      <c r="AT68" s="79">
        <f t="shared" si="49"/>
        <v>375.15560415309363</v>
      </c>
      <c r="AU68" s="76">
        <f t="shared" si="50"/>
        <v>619.08816905094977</v>
      </c>
      <c r="AV68" s="76">
        <f t="shared" si="51"/>
        <v>14.349677032331305</v>
      </c>
      <c r="AW68" s="77">
        <f t="shared" si="52"/>
        <v>19.388851081036112</v>
      </c>
      <c r="AX68" s="80">
        <f t="shared" si="53"/>
        <v>482.49319354035191</v>
      </c>
      <c r="AY68" s="64">
        <f t="shared" si="54"/>
        <v>21.145497944109934</v>
      </c>
      <c r="AZ68" s="31">
        <f t="shared" si="55"/>
        <v>466.35546305535627</v>
      </c>
      <c r="BA68" s="31">
        <f t="shared" si="56"/>
        <v>509.81163916393575</v>
      </c>
      <c r="BB68" s="84">
        <f t="shared" si="57"/>
        <v>509.81163916393575</v>
      </c>
    </row>
    <row r="69" spans="1:54" x14ac:dyDescent="0.4">
      <c r="A69">
        <f t="shared" si="6"/>
        <v>294</v>
      </c>
      <c r="B69">
        <v>4.9000000000000004</v>
      </c>
      <c r="C69" s="31">
        <f t="shared" si="58"/>
        <v>509.81163916393575</v>
      </c>
      <c r="D69" s="31">
        <f t="shared" si="7"/>
        <v>14.317318859772463</v>
      </c>
      <c r="E69" s="31">
        <f t="shared" si="8"/>
        <v>618.82827415175188</v>
      </c>
      <c r="F69" s="65">
        <f t="shared" si="9"/>
        <v>12.461978766936131</v>
      </c>
      <c r="G69">
        <f t="shared" si="10"/>
        <v>1.4816186970677695E-5</v>
      </c>
      <c r="H69">
        <f t="shared" si="11"/>
        <v>2.5831233697351093E-5</v>
      </c>
      <c r="I69" s="32">
        <f t="shared" si="12"/>
        <v>4.1490747605578902E-5</v>
      </c>
      <c r="J69" s="68">
        <f t="shared" si="13"/>
        <v>0.21873407686145635</v>
      </c>
      <c r="K69" s="64">
        <f t="shared" si="14"/>
        <v>19.77144038210929</v>
      </c>
      <c r="L69" s="64">
        <f t="shared" si="15"/>
        <v>12.930094577911817</v>
      </c>
      <c r="M69" s="79">
        <f t="shared" si="16"/>
        <v>419.67330935429675</v>
      </c>
      <c r="N69" s="80">
        <f t="shared" si="17"/>
        <v>242.60987856327242</v>
      </c>
      <c r="O69" s="72">
        <f t="shared" si="18"/>
        <v>609.50162489608442</v>
      </c>
      <c r="P69" s="72">
        <f t="shared" si="19"/>
        <v>12.493799587604332</v>
      </c>
      <c r="Q69" s="73">
        <f t="shared" si="20"/>
        <v>22.315683385061018</v>
      </c>
      <c r="R69" s="73">
        <f t="shared" si="21"/>
        <v>16.28586613382808</v>
      </c>
      <c r="S69" s="79">
        <f t="shared" si="22"/>
        <v>536.68046725731108</v>
      </c>
      <c r="T69" s="76">
        <f t="shared" si="23"/>
        <v>604.15754461546805</v>
      </c>
      <c r="U69" s="76">
        <f t="shared" si="24"/>
        <v>9.4416560030679761</v>
      </c>
      <c r="V69" s="77">
        <f t="shared" si="25"/>
        <v>29.270617759135991</v>
      </c>
      <c r="W69" s="80">
        <f t="shared" si="26"/>
        <v>604.721222900356</v>
      </c>
      <c r="X69" s="72">
        <f t="shared" si="27"/>
        <v>624.05161946821886</v>
      </c>
      <c r="Y69" s="72">
        <f t="shared" si="28"/>
        <v>14.896092536544684</v>
      </c>
      <c r="Z69" s="73">
        <f t="shared" si="29"/>
        <v>19.163640337482537</v>
      </c>
      <c r="AA69" s="73">
        <f t="shared" si="30"/>
        <v>12.378998580702124</v>
      </c>
      <c r="AB69" s="79">
        <f t="shared" si="31"/>
        <v>398.42336113229879</v>
      </c>
      <c r="AC69" s="76">
        <f t="shared" si="32"/>
        <v>644.34085625144303</v>
      </c>
      <c r="AD69" s="76">
        <f t="shared" si="33"/>
        <v>16.434065292053837</v>
      </c>
      <c r="AE69" s="77">
        <f t="shared" si="34"/>
        <v>17.934964452410011</v>
      </c>
      <c r="AF69" s="80">
        <f t="shared" si="35"/>
        <v>443.83756820020091</v>
      </c>
      <c r="AG69" s="72">
        <f t="shared" si="36"/>
        <v>608.58277341226642</v>
      </c>
      <c r="AH69" s="72">
        <f t="shared" si="37"/>
        <v>12.090418562913907</v>
      </c>
      <c r="AI69" s="73">
        <f t="shared" si="38"/>
        <v>23.025452687503318</v>
      </c>
      <c r="AJ69" s="73">
        <f t="shared" si="39"/>
        <v>17.571108360068358</v>
      </c>
      <c r="AK69" s="79">
        <f t="shared" si="40"/>
        <v>579.90826479179907</v>
      </c>
      <c r="AL69" s="76">
        <f t="shared" si="41"/>
        <v>611.01607770539601</v>
      </c>
      <c r="AM69" s="76">
        <f t="shared" si="42"/>
        <v>12.964792933519696</v>
      </c>
      <c r="AN69" s="77">
        <f t="shared" si="43"/>
        <v>21.558419156639449</v>
      </c>
      <c r="AO69" s="80">
        <f t="shared" si="44"/>
        <v>513.15112745549413</v>
      </c>
      <c r="AP69" s="72">
        <f t="shared" si="45"/>
        <v>635.64027318573278</v>
      </c>
      <c r="AQ69" s="72">
        <f t="shared" si="46"/>
        <v>15.861187430682424</v>
      </c>
      <c r="AR69" s="73">
        <f t="shared" si="47"/>
        <v>18.331819265983686</v>
      </c>
      <c r="AS69" s="73">
        <f t="shared" si="48"/>
        <v>11.75626352826368</v>
      </c>
      <c r="AT69" s="79">
        <f t="shared" si="49"/>
        <v>371.48193864539758</v>
      </c>
      <c r="AU69" s="76">
        <f t="shared" si="50"/>
        <v>619.40385140704984</v>
      </c>
      <c r="AV69" s="76">
        <f t="shared" si="51"/>
        <v>14.388373763232014</v>
      </c>
      <c r="AW69" s="77">
        <f t="shared" si="52"/>
        <v>19.692100747121447</v>
      </c>
      <c r="AX69" s="80">
        <f t="shared" si="53"/>
        <v>483.79524183277931</v>
      </c>
      <c r="AY69" s="64">
        <f t="shared" si="54"/>
        <v>21.411587223917184</v>
      </c>
      <c r="AZ69" s="31">
        <f t="shared" si="55"/>
        <v>471.62350795670159</v>
      </c>
      <c r="BA69" s="31">
        <f t="shared" si="56"/>
        <v>511.37629009720757</v>
      </c>
      <c r="BB69" s="84">
        <f t="shared" si="57"/>
        <v>511.37629009720757</v>
      </c>
    </row>
    <row r="70" spans="1:54" x14ac:dyDescent="0.4">
      <c r="A70">
        <f t="shared" si="6"/>
        <v>300</v>
      </c>
      <c r="B70">
        <v>5</v>
      </c>
      <c r="C70" s="31">
        <f t="shared" si="58"/>
        <v>511.37629009720757</v>
      </c>
      <c r="D70" s="31">
        <f t="shared" si="7"/>
        <v>14.350579121578713</v>
      </c>
      <c r="E70" s="31">
        <f t="shared" si="8"/>
        <v>619.09546758592251</v>
      </c>
      <c r="F70" s="65">
        <f t="shared" si="9"/>
        <v>12.692310184858062</v>
      </c>
      <c r="G70">
        <f t="shared" si="10"/>
        <v>1.4681134409796102E-5</v>
      </c>
      <c r="H70">
        <f t="shared" si="11"/>
        <v>2.5595776742841658E-5</v>
      </c>
      <c r="I70" s="32">
        <f t="shared" si="12"/>
        <v>4.1373019128324181E-5</v>
      </c>
      <c r="J70" s="68">
        <f t="shared" si="13"/>
        <v>0.21713757310139106</v>
      </c>
      <c r="K70" s="64">
        <f t="shared" si="14"/>
        <v>20.079732989449944</v>
      </c>
      <c r="L70" s="64">
        <f t="shared" si="15"/>
        <v>13.243236165225269</v>
      </c>
      <c r="M70" s="79">
        <f t="shared" si="16"/>
        <v>427.7291747443598</v>
      </c>
      <c r="N70" s="80">
        <f t="shared" si="17"/>
        <v>243.29511800106053</v>
      </c>
      <c r="O70" s="72">
        <f t="shared" si="18"/>
        <v>609.94448091108302</v>
      </c>
      <c r="P70" s="72">
        <f t="shared" si="19"/>
        <v>12.649365661577514</v>
      </c>
      <c r="Q70" s="73">
        <f t="shared" si="20"/>
        <v>22.44353671162926</v>
      </c>
      <c r="R70" s="73">
        <f t="shared" si="21"/>
        <v>16.505088752560319</v>
      </c>
      <c r="S70" s="79">
        <f t="shared" si="22"/>
        <v>541.07807040176908</v>
      </c>
      <c r="T70" s="76">
        <f t="shared" si="23"/>
        <v>604.20015794843277</v>
      </c>
      <c r="U70" s="76">
        <f t="shared" si="24"/>
        <v>9.4521142205336943</v>
      </c>
      <c r="V70" s="77">
        <f t="shared" si="25"/>
        <v>29.752372985042342</v>
      </c>
      <c r="W70" s="80">
        <f t="shared" si="26"/>
        <v>606.90682069155662</v>
      </c>
      <c r="X70" s="72">
        <f t="shared" si="27"/>
        <v>625.04192074121784</v>
      </c>
      <c r="Y70" s="72">
        <f t="shared" si="28"/>
        <v>14.992360007966033</v>
      </c>
      <c r="Z70" s="73">
        <f t="shared" si="29"/>
        <v>19.404787001664072</v>
      </c>
      <c r="AA70" s="73">
        <f t="shared" si="30"/>
        <v>12.587439859984883</v>
      </c>
      <c r="AB70" s="79">
        <f t="shared" si="31"/>
        <v>402.68053527490173</v>
      </c>
      <c r="AC70" s="76">
        <f t="shared" si="32"/>
        <v>645.18591775429149</v>
      </c>
      <c r="AD70" s="76">
        <f t="shared" si="33"/>
        <v>16.485186936012738</v>
      </c>
      <c r="AE70" s="77">
        <f t="shared" si="34"/>
        <v>18.216323902001641</v>
      </c>
      <c r="AF70" s="80">
        <f t="shared" si="35"/>
        <v>444.72089816766714</v>
      </c>
      <c r="AG70" s="72">
        <f t="shared" si="36"/>
        <v>608.74099029007948</v>
      </c>
      <c r="AH70" s="72">
        <f t="shared" si="37"/>
        <v>12.170420927479487</v>
      </c>
      <c r="AI70" s="73">
        <f t="shared" si="38"/>
        <v>23.280734810844137</v>
      </c>
      <c r="AJ70" s="73">
        <f t="shared" si="39"/>
        <v>18.075162241320996</v>
      </c>
      <c r="AK70" s="79">
        <f t="shared" si="40"/>
        <v>593.72048319941928</v>
      </c>
      <c r="AL70" s="76">
        <f t="shared" si="41"/>
        <v>611.0826580804985</v>
      </c>
      <c r="AM70" s="76">
        <f t="shared" si="42"/>
        <v>12.982258005397526</v>
      </c>
      <c r="AN70" s="77">
        <f t="shared" si="43"/>
        <v>21.90884382566211</v>
      </c>
      <c r="AO70" s="80">
        <f t="shared" si="44"/>
        <v>514.93429675203163</v>
      </c>
      <c r="AP70" s="72">
        <f t="shared" si="45"/>
        <v>640.28428652953107</v>
      </c>
      <c r="AQ70" s="72">
        <f t="shared" si="46"/>
        <v>16.178380081328481</v>
      </c>
      <c r="AR70" s="73">
        <f t="shared" si="47"/>
        <v>18.420760075240789</v>
      </c>
      <c r="AS70" s="73">
        <f t="shared" si="48"/>
        <v>11.816064021345774</v>
      </c>
      <c r="AT70" s="79">
        <f t="shared" si="49"/>
        <v>369.00509794494906</v>
      </c>
      <c r="AU70" s="76">
        <f t="shared" si="50"/>
        <v>619.71940873667654</v>
      </c>
      <c r="AV70" s="76">
        <f t="shared" si="51"/>
        <v>14.426416889785855</v>
      </c>
      <c r="AW70" s="77">
        <f t="shared" si="52"/>
        <v>19.994307000278621</v>
      </c>
      <c r="AX70" s="80">
        <f t="shared" si="53"/>
        <v>485.06521106095738</v>
      </c>
      <c r="AY70" s="64">
        <f t="shared" si="54"/>
        <v>21.677708289045373</v>
      </c>
      <c r="AZ70" s="31">
        <f t="shared" si="55"/>
        <v>476.6210467052598</v>
      </c>
      <c r="BA70" s="31">
        <f t="shared" si="56"/>
        <v>512.90680666805315</v>
      </c>
      <c r="BB70" s="84">
        <f t="shared" si="57"/>
        <v>512.90680666805315</v>
      </c>
    </row>
    <row r="71" spans="1:54" x14ac:dyDescent="0.4">
      <c r="C71" s="31"/>
      <c r="D71" s="31"/>
      <c r="E71" s="31"/>
      <c r="F71" s="65"/>
      <c r="I71" s="32"/>
      <c r="J71" s="68"/>
      <c r="K71" s="64"/>
      <c r="L71" s="64"/>
      <c r="M71" s="79"/>
      <c r="N71" s="80"/>
      <c r="O71" s="72"/>
      <c r="P71" s="72"/>
      <c r="Q71" s="73"/>
      <c r="R71" s="73"/>
      <c r="S71" s="79"/>
      <c r="T71" s="76"/>
      <c r="U71" s="76"/>
      <c r="V71" s="77"/>
      <c r="W71" s="80"/>
      <c r="X71" s="72"/>
      <c r="Y71" s="72"/>
      <c r="Z71" s="73"/>
      <c r="AA71" s="73"/>
      <c r="AB71" s="79"/>
      <c r="AC71" s="76"/>
      <c r="AD71" s="76"/>
      <c r="AE71" s="77"/>
      <c r="AF71" s="80"/>
      <c r="AG71" s="72"/>
      <c r="AH71" s="72"/>
      <c r="AI71" s="73"/>
      <c r="AJ71" s="73"/>
      <c r="AK71" s="79"/>
      <c r="AL71" s="76"/>
      <c r="AM71" s="76"/>
      <c r="AN71" s="77"/>
      <c r="AO71" s="80"/>
      <c r="AP71" s="72"/>
      <c r="AQ71" s="72"/>
      <c r="AR71" s="73"/>
      <c r="AS71" s="73"/>
      <c r="AT71" s="79"/>
      <c r="AU71" s="76"/>
      <c r="AV71" s="76"/>
      <c r="AW71" s="77"/>
      <c r="AX71" s="80"/>
      <c r="AY71" s="64"/>
      <c r="AZ71" s="31"/>
      <c r="BA71" s="31"/>
      <c r="BB71" s="84"/>
    </row>
    <row r="72" spans="1:54" x14ac:dyDescent="0.4">
      <c r="C72" s="31"/>
      <c r="D72" s="31"/>
      <c r="E72" s="31"/>
      <c r="F72" s="65"/>
      <c r="I72" s="32"/>
      <c r="J72" s="68"/>
      <c r="K72" s="64"/>
      <c r="L72" s="64"/>
      <c r="M72" s="79"/>
      <c r="N72" s="80"/>
      <c r="O72" s="72"/>
      <c r="P72" s="72"/>
      <c r="Q72" s="73"/>
      <c r="R72" s="73"/>
      <c r="S72" s="79"/>
      <c r="T72" s="76"/>
      <c r="U72" s="76"/>
      <c r="V72" s="77"/>
      <c r="W72" s="80"/>
      <c r="X72" s="72"/>
      <c r="Y72" s="72"/>
      <c r="Z72" s="73"/>
      <c r="AA72" s="73"/>
      <c r="AB72" s="79"/>
      <c r="AC72" s="76"/>
      <c r="AD72" s="76"/>
      <c r="AE72" s="77"/>
      <c r="AF72" s="80"/>
      <c r="AG72" s="72"/>
      <c r="AH72" s="72"/>
      <c r="AI72" s="73"/>
      <c r="AJ72" s="73"/>
      <c r="AK72" s="79"/>
      <c r="AL72" s="76"/>
      <c r="AM72" s="76"/>
      <c r="AN72" s="77"/>
      <c r="AO72" s="80"/>
      <c r="AP72" s="72"/>
      <c r="AQ72" s="72"/>
      <c r="AR72" s="73"/>
      <c r="AS72" s="73"/>
      <c r="AT72" s="79"/>
      <c r="AU72" s="76"/>
      <c r="AV72" s="76"/>
      <c r="AW72" s="77"/>
      <c r="AX72" s="80"/>
      <c r="AY72" s="64"/>
      <c r="AZ72" s="31"/>
      <c r="BA72" s="31"/>
      <c r="BB72" s="84"/>
    </row>
    <row r="73" spans="1:54" x14ac:dyDescent="0.4">
      <c r="C73" s="31"/>
      <c r="D73" s="31"/>
      <c r="E73" s="31"/>
      <c r="F73" s="65"/>
      <c r="I73" s="32"/>
      <c r="J73" s="68"/>
      <c r="K73" s="64"/>
      <c r="L73" s="64"/>
      <c r="M73" s="79"/>
      <c r="N73" s="80"/>
      <c r="O73" s="72"/>
      <c r="P73" s="72"/>
      <c r="Q73" s="73"/>
      <c r="R73" s="73"/>
      <c r="S73" s="79"/>
      <c r="T73" s="76"/>
      <c r="U73" s="76"/>
      <c r="V73" s="77"/>
      <c r="W73" s="80"/>
      <c r="X73" s="72"/>
      <c r="Y73" s="72"/>
      <c r="Z73" s="73"/>
      <c r="AA73" s="73"/>
      <c r="AB73" s="79"/>
      <c r="AC73" s="76"/>
      <c r="AD73" s="76"/>
      <c r="AE73" s="77"/>
      <c r="AF73" s="80"/>
      <c r="AG73" s="72"/>
      <c r="AH73" s="72"/>
      <c r="AI73" s="73"/>
      <c r="AJ73" s="73"/>
      <c r="AK73" s="79"/>
      <c r="AL73" s="76"/>
      <c r="AM73" s="76"/>
      <c r="AN73" s="77"/>
      <c r="AO73" s="80"/>
      <c r="AP73" s="72"/>
      <c r="AQ73" s="72"/>
      <c r="AR73" s="73"/>
      <c r="AS73" s="73"/>
      <c r="AT73" s="79"/>
      <c r="AU73" s="76"/>
      <c r="AV73" s="76"/>
      <c r="AW73" s="77"/>
      <c r="AX73" s="80"/>
      <c r="AY73" s="64"/>
      <c r="AZ73" s="31"/>
      <c r="BA73" s="31"/>
      <c r="BB73" s="84"/>
    </row>
    <row r="74" spans="1:54" x14ac:dyDescent="0.4">
      <c r="C74" s="31"/>
      <c r="D74" s="31"/>
      <c r="E74" s="31"/>
      <c r="F74" s="65"/>
      <c r="I74" s="32"/>
      <c r="J74" s="68"/>
      <c r="K74" s="64"/>
      <c r="L74" s="64"/>
      <c r="M74" s="79"/>
      <c r="N74" s="80"/>
      <c r="O74" s="72"/>
      <c r="P74" s="72"/>
      <c r="Q74" s="73"/>
      <c r="R74" s="73"/>
      <c r="S74" s="79"/>
      <c r="T74" s="76"/>
      <c r="U74" s="76"/>
      <c r="V74" s="77"/>
      <c r="W74" s="80"/>
      <c r="X74" s="72"/>
      <c r="Y74" s="72"/>
      <c r="Z74" s="73"/>
      <c r="AA74" s="73"/>
      <c r="AB74" s="79"/>
      <c r="AC74" s="76"/>
      <c r="AD74" s="76"/>
      <c r="AE74" s="77"/>
      <c r="AF74" s="80"/>
      <c r="AG74" s="72"/>
      <c r="AH74" s="72"/>
      <c r="AI74" s="73"/>
      <c r="AJ74" s="73"/>
      <c r="AK74" s="79"/>
      <c r="AL74" s="76"/>
      <c r="AM74" s="76"/>
      <c r="AN74" s="77"/>
      <c r="AO74" s="80"/>
      <c r="AP74" s="72"/>
      <c r="AQ74" s="72"/>
      <c r="AR74" s="73"/>
      <c r="AS74" s="73"/>
      <c r="AT74" s="79"/>
      <c r="AU74" s="76"/>
      <c r="AV74" s="76"/>
      <c r="AW74" s="77"/>
      <c r="AX74" s="80"/>
      <c r="AY74" s="64"/>
      <c r="AZ74" s="31"/>
      <c r="BA74" s="31"/>
      <c r="BB74" s="84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F74"/>
  <sheetViews>
    <sheetView workbookViewId="0">
      <selection activeCell="C9" sqref="C9"/>
    </sheetView>
  </sheetViews>
  <sheetFormatPr defaultRowHeight="14.6" x14ac:dyDescent="0.4"/>
  <cols>
    <col min="1" max="1" width="23.84375" customWidth="1"/>
    <col min="2" max="2" width="11" customWidth="1"/>
    <col min="3" max="3" width="12" customWidth="1"/>
    <col min="4" max="4" width="11.53515625" customWidth="1"/>
    <col min="7" max="7" width="11.84375" bestFit="1" customWidth="1"/>
    <col min="8" max="8" width="14.23046875" customWidth="1"/>
    <col min="9" max="9" width="16.53515625" customWidth="1"/>
    <col min="10" max="10" width="12.23046875" customWidth="1"/>
    <col min="13" max="13" width="13.921875" customWidth="1"/>
    <col min="16" max="16" width="12.15234375" customWidth="1"/>
    <col min="19" max="19" width="12.23046875" customWidth="1"/>
    <col min="21" max="21" width="11.53515625" customWidth="1"/>
    <col min="23" max="23" width="13.3828125" customWidth="1"/>
    <col min="54" max="54" width="13.15234375" customWidth="1"/>
  </cols>
  <sheetData>
    <row r="2" spans="1:58" x14ac:dyDescent="0.4">
      <c r="A2" t="s">
        <v>70</v>
      </c>
      <c r="H2" t="s">
        <v>119</v>
      </c>
      <c r="I2">
        <v>500</v>
      </c>
    </row>
    <row r="3" spans="1:58" ht="15" thickBot="1" x14ac:dyDescent="0.45">
      <c r="H3" t="s">
        <v>120</v>
      </c>
      <c r="I3" t="s">
        <v>89</v>
      </c>
      <c r="J3" t="s">
        <v>71</v>
      </c>
      <c r="P3" t="s">
        <v>123</v>
      </c>
      <c r="Q3" t="s">
        <v>60</v>
      </c>
      <c r="R3">
        <v>0.05</v>
      </c>
    </row>
    <row r="4" spans="1:58" x14ac:dyDescent="0.4">
      <c r="A4" s="52" t="s">
        <v>52</v>
      </c>
      <c r="B4" s="55" t="s">
        <v>51</v>
      </c>
      <c r="C4" s="59">
        <f>'0.02 (master)'!$C$4</f>
        <v>35</v>
      </c>
      <c r="D4" s="46" t="s">
        <v>50</v>
      </c>
      <c r="E4" s="47">
        <f>C4*PI()/180</f>
        <v>0.6108652381980153</v>
      </c>
      <c r="F4" s="48" t="s">
        <v>58</v>
      </c>
      <c r="G4" t="s">
        <v>60</v>
      </c>
      <c r="J4" t="s">
        <v>121</v>
      </c>
      <c r="K4" t="s">
        <v>122</v>
      </c>
      <c r="P4" t="s">
        <v>71</v>
      </c>
      <c r="Q4" t="s">
        <v>26</v>
      </c>
      <c r="BB4" s="60">
        <f>LN(BB5)</f>
        <v>0.22804764067589209</v>
      </c>
    </row>
    <row r="5" spans="1:58" x14ac:dyDescent="0.4">
      <c r="A5" s="53" t="s">
        <v>53</v>
      </c>
      <c r="B5" s="56" t="s">
        <v>56</v>
      </c>
      <c r="C5" s="66">
        <f>'0.02 (master)'!C5</f>
        <v>0</v>
      </c>
      <c r="D5" t="s">
        <v>50</v>
      </c>
      <c r="E5" s="45">
        <f t="shared" ref="E5:E6" si="0">C5*PI()/180</f>
        <v>0</v>
      </c>
      <c r="F5" s="49" t="s">
        <v>58</v>
      </c>
      <c r="P5">
        <v>20</v>
      </c>
      <c r="Q5">
        <v>360</v>
      </c>
      <c r="BB5">
        <f t="array" ref="BB5:BC8">LOGEST(BB21:BB70,LN(A21:A70),TRUE,TRUE)</f>
        <v>1.2561451676116755</v>
      </c>
      <c r="BC5" s="60">
        <v>170.22118391837591</v>
      </c>
      <c r="BE5" s="60">
        <f t="array" ref="BE5:BF9">LINEST(BB21:BB70,LN(A21:A70),TRUE,TRUE)</f>
        <v>97.335828873755759</v>
      </c>
      <c r="BF5" s="60">
        <v>49.945724340294419</v>
      </c>
    </row>
    <row r="6" spans="1:58" x14ac:dyDescent="0.4">
      <c r="A6" s="53" t="s">
        <v>54</v>
      </c>
      <c r="B6" s="56" t="s">
        <v>27</v>
      </c>
      <c r="C6" s="66">
        <f>'0.02 (master)'!C6</f>
        <v>5</v>
      </c>
      <c r="D6" t="s">
        <v>50</v>
      </c>
      <c r="E6" s="45">
        <f t="shared" si="0"/>
        <v>8.7266462599716474E-2</v>
      </c>
      <c r="F6" s="49" t="s">
        <v>58</v>
      </c>
      <c r="G6">
        <v>5.0000000000000001E-3</v>
      </c>
      <c r="H6">
        <v>49.53</v>
      </c>
      <c r="I6">
        <v>0.36</v>
      </c>
      <c r="J6" s="65">
        <f>$I$2^(1/I6)*(1/H6)^(1/I6)</f>
        <v>615.41959940443087</v>
      </c>
      <c r="K6" s="45">
        <f>J6/60</f>
        <v>10.256993323407182</v>
      </c>
      <c r="L6" s="31">
        <f>J6*1.666</f>
        <v>1025.2890526077817</v>
      </c>
      <c r="P6">
        <v>40</v>
      </c>
      <c r="Q6">
        <v>400</v>
      </c>
      <c r="BB6">
        <v>6.5314540815822253E-3</v>
      </c>
      <c r="BC6">
        <v>3.1625264705039249E-2</v>
      </c>
      <c r="BE6">
        <v>0.71179152697947501</v>
      </c>
      <c r="BF6">
        <v>3.4464906549686494</v>
      </c>
    </row>
    <row r="7" spans="1:58" ht="17.149999999999999" x14ac:dyDescent="0.55000000000000004">
      <c r="A7" s="53" t="s">
        <v>55</v>
      </c>
      <c r="B7" s="57" t="s">
        <v>67</v>
      </c>
      <c r="C7" s="66">
        <f>'0.02 (master)'!C7</f>
        <v>10</v>
      </c>
      <c r="D7" t="s">
        <v>57</v>
      </c>
      <c r="E7" s="32">
        <f>C7*10^-6</f>
        <v>9.9999999999999991E-6</v>
      </c>
      <c r="F7" s="49" t="s">
        <v>38</v>
      </c>
      <c r="G7">
        <v>0.02</v>
      </c>
      <c r="H7">
        <v>60</v>
      </c>
      <c r="I7">
        <v>0.38279999999999997</v>
      </c>
      <c r="J7" s="65">
        <f>$I$2^(1/I7)*(1/H7)^(1/I7)</f>
        <v>254.37980983810058</v>
      </c>
      <c r="K7" s="45">
        <f>J7/60</f>
        <v>4.2396634973016765</v>
      </c>
      <c r="L7" s="31">
        <f t="shared" ref="L7:L10" si="1">J7*1.666</f>
        <v>423.79676319027556</v>
      </c>
      <c r="P7">
        <v>60</v>
      </c>
      <c r="Q7">
        <v>430</v>
      </c>
      <c r="BB7">
        <v>0.96211755803248378</v>
      </c>
      <c r="BC7">
        <v>4.0652516916375447E-2</v>
      </c>
      <c r="BE7">
        <v>0.99743971648804808</v>
      </c>
      <c r="BF7">
        <v>4.4302718399355463</v>
      </c>
    </row>
    <row r="8" spans="1:58" ht="17.149999999999999" x14ac:dyDescent="0.55000000000000004">
      <c r="A8" s="53" t="s">
        <v>87</v>
      </c>
      <c r="B8" s="57" t="s">
        <v>88</v>
      </c>
      <c r="C8" s="66">
        <f>'0.02 (master)'!C8</f>
        <v>57.150261513806711</v>
      </c>
      <c r="D8" t="s">
        <v>57</v>
      </c>
      <c r="E8" s="32">
        <f>C8*10^-6</f>
        <v>5.715026151380671E-5</v>
      </c>
      <c r="F8" s="49" t="s">
        <v>38</v>
      </c>
      <c r="G8">
        <v>0.04</v>
      </c>
      <c r="H8">
        <v>84.31</v>
      </c>
      <c r="I8">
        <v>0.40100000000000002</v>
      </c>
      <c r="J8" s="65">
        <f>$I$2^(1/I8)*(1/H8)^(1/I8)</f>
        <v>84.704701978053649</v>
      </c>
      <c r="K8" s="45">
        <f t="shared" ref="K8:K10" si="2">J8/60</f>
        <v>1.4117450329675607</v>
      </c>
      <c r="L8" s="31">
        <f t="shared" si="1"/>
        <v>141.11803349543737</v>
      </c>
      <c r="P8">
        <v>80</v>
      </c>
      <c r="Q8">
        <v>470</v>
      </c>
      <c r="BB8">
        <v>1219.0777676148614</v>
      </c>
      <c r="BC8">
        <v>48</v>
      </c>
      <c r="BE8">
        <v>18699.92372638718</v>
      </c>
      <c r="BF8">
        <v>48</v>
      </c>
    </row>
    <row r="9" spans="1:58" x14ac:dyDescent="0.4">
      <c r="A9" s="53" t="s">
        <v>59</v>
      </c>
      <c r="B9" s="57" t="s">
        <v>60</v>
      </c>
      <c r="C9" s="61">
        <v>0.05</v>
      </c>
      <c r="D9" t="s">
        <v>61</v>
      </c>
      <c r="E9" s="32">
        <f>C9*10^-3</f>
        <v>5.0000000000000002E-5</v>
      </c>
      <c r="F9" s="49" t="s">
        <v>38</v>
      </c>
      <c r="G9">
        <v>0.08</v>
      </c>
      <c r="H9">
        <v>151.4</v>
      </c>
      <c r="I9">
        <v>0.36899999999999999</v>
      </c>
      <c r="J9" s="65">
        <f>$I$2^(1/I9)*(1/H9)^(1/I9)</f>
        <v>25.473091222700901</v>
      </c>
      <c r="K9" s="45">
        <f t="shared" si="2"/>
        <v>0.42455152037834837</v>
      </c>
      <c r="L9" s="31">
        <f t="shared" si="1"/>
        <v>42.438169977019697</v>
      </c>
      <c r="P9">
        <v>100</v>
      </c>
      <c r="Q9">
        <v>490</v>
      </c>
      <c r="BE9">
        <v>367029.17332033918</v>
      </c>
      <c r="BF9">
        <v>942.11081163484278</v>
      </c>
    </row>
    <row r="10" spans="1:58" ht="17.149999999999999" x14ac:dyDescent="0.55000000000000004">
      <c r="A10" s="53" t="s">
        <v>62</v>
      </c>
      <c r="B10" s="57" t="s">
        <v>68</v>
      </c>
      <c r="C10" s="61">
        <f>C9/SIN(E4)</f>
        <v>8.7172339781054917E-2</v>
      </c>
      <c r="D10" t="s">
        <v>61</v>
      </c>
      <c r="E10" s="32">
        <f>C10*10^-3</f>
        <v>8.7172339781054921E-5</v>
      </c>
      <c r="F10" s="49" t="s">
        <v>38</v>
      </c>
      <c r="G10">
        <v>0.12</v>
      </c>
      <c r="H10">
        <v>160.72</v>
      </c>
      <c r="I10" s="45">
        <v>0.38600000000000001</v>
      </c>
      <c r="J10" s="65">
        <f>$I$2^(1/I10)*(1/H10)^(1/I10)</f>
        <v>18.920962021010727</v>
      </c>
      <c r="K10" s="45">
        <f t="shared" si="2"/>
        <v>0.31534936701684546</v>
      </c>
      <c r="L10" s="31">
        <f t="shared" si="1"/>
        <v>31.522322727003868</v>
      </c>
    </row>
    <row r="11" spans="1:58" x14ac:dyDescent="0.4">
      <c r="A11" s="53" t="s">
        <v>92</v>
      </c>
      <c r="B11" s="57" t="s">
        <v>93</v>
      </c>
      <c r="C11" s="66">
        <f>'0.02 (master)'!C11</f>
        <v>3</v>
      </c>
      <c r="D11" t="s">
        <v>61</v>
      </c>
      <c r="E11" s="32">
        <f>C11*10^-3</f>
        <v>3.0000000000000001E-3</v>
      </c>
      <c r="F11" s="49" t="s">
        <v>38</v>
      </c>
      <c r="AY11" t="s">
        <v>113</v>
      </c>
      <c r="AZ11" t="s">
        <v>111</v>
      </c>
      <c r="BA11" t="s">
        <v>112</v>
      </c>
    </row>
    <row r="12" spans="1:58" ht="17.149999999999999" x14ac:dyDescent="0.55000000000000004">
      <c r="A12" s="53" t="s">
        <v>91</v>
      </c>
      <c r="B12" s="57" t="s">
        <v>95</v>
      </c>
      <c r="C12" s="67">
        <f>1793*C9^-0.117*C11*C9*((100-C5)/100)*0.7</f>
        <v>267.29454650519523</v>
      </c>
      <c r="D12" t="s">
        <v>94</v>
      </c>
      <c r="E12" s="32"/>
      <c r="F12" s="49"/>
      <c r="AY12">
        <v>1</v>
      </c>
      <c r="AZ12" s="31">
        <f>M21</f>
        <v>224.88324607114245</v>
      </c>
      <c r="BA12" s="31">
        <f>N21</f>
        <v>134.25587117273196</v>
      </c>
    </row>
    <row r="13" spans="1:58" ht="17.600000000000001" thickBot="1" x14ac:dyDescent="0.6">
      <c r="A13" s="54" t="s">
        <v>63</v>
      </c>
      <c r="B13" s="58" t="s">
        <v>69</v>
      </c>
      <c r="C13" s="66">
        <v>180</v>
      </c>
      <c r="D13" s="50" t="s">
        <v>66</v>
      </c>
      <c r="E13" s="50"/>
      <c r="F13" s="51"/>
      <c r="AY13">
        <v>2</v>
      </c>
      <c r="AZ13" s="31">
        <f>S21</f>
        <v>211.18310368461448</v>
      </c>
      <c r="BA13" s="31">
        <f>W21</f>
        <v>280.64458195799847</v>
      </c>
    </row>
    <row r="14" spans="1:58" ht="17.149999999999999" x14ac:dyDescent="0.55000000000000004">
      <c r="A14" s="53" t="s">
        <v>124</v>
      </c>
      <c r="B14" s="86" t="s">
        <v>126</v>
      </c>
      <c r="C14" s="85">
        <v>0.95</v>
      </c>
      <c r="AY14">
        <v>3</v>
      </c>
      <c r="AZ14" s="31">
        <f>AB21</f>
        <v>215.26890597018649</v>
      </c>
      <c r="BA14" s="31">
        <f>AF21</f>
        <v>245.88765006628597</v>
      </c>
    </row>
    <row r="15" spans="1:58" ht="17.149999999999999" x14ac:dyDescent="0.55000000000000004">
      <c r="A15" s="53" t="s">
        <v>125</v>
      </c>
      <c r="B15" s="87" t="s">
        <v>127</v>
      </c>
      <c r="C15" s="85">
        <v>0.9</v>
      </c>
      <c r="AY15">
        <v>4</v>
      </c>
      <c r="AZ15" s="31">
        <f>AK21</f>
        <v>214.04175586822541</v>
      </c>
      <c r="BA15" s="31">
        <f>AO21</f>
        <v>253.19269143257165</v>
      </c>
    </row>
    <row r="16" spans="1:58" x14ac:dyDescent="0.4">
      <c r="O16" s="78" t="s">
        <v>105</v>
      </c>
      <c r="X16" s="78" t="s">
        <v>108</v>
      </c>
      <c r="AG16" s="78" t="s">
        <v>109</v>
      </c>
      <c r="AP16" s="78" t="s">
        <v>110</v>
      </c>
      <c r="AY16">
        <v>5</v>
      </c>
      <c r="AZ16" s="31">
        <f>AT21</f>
        <v>214.40954773989864</v>
      </c>
      <c r="BA16" s="31">
        <f>AX21</f>
        <v>251.61929898767494</v>
      </c>
    </row>
    <row r="17" spans="1:54" x14ac:dyDescent="0.4">
      <c r="C17" t="s">
        <v>77</v>
      </c>
      <c r="K17" t="s">
        <v>104</v>
      </c>
      <c r="O17" s="69" t="s">
        <v>106</v>
      </c>
      <c r="P17" s="69"/>
      <c r="Q17" s="69"/>
      <c r="R17" s="69"/>
      <c r="S17" s="69"/>
      <c r="T17" s="40" t="s">
        <v>107</v>
      </c>
      <c r="U17" s="40"/>
      <c r="V17" s="40"/>
      <c r="W17" s="40"/>
      <c r="X17" s="69" t="s">
        <v>106</v>
      </c>
      <c r="Y17" s="69"/>
      <c r="AC17" s="40" t="s">
        <v>107</v>
      </c>
      <c r="AD17" s="40"/>
      <c r="AE17" s="40"/>
      <c r="AF17" s="40"/>
      <c r="AG17" s="69" t="s">
        <v>106</v>
      </c>
      <c r="AH17" s="69"/>
      <c r="AL17" s="40" t="s">
        <v>107</v>
      </c>
      <c r="AM17" s="40"/>
      <c r="AN17" s="40"/>
      <c r="AO17" s="40"/>
      <c r="AP17" s="69" t="s">
        <v>106</v>
      </c>
      <c r="AQ17" s="69"/>
      <c r="AU17" s="40" t="s">
        <v>107</v>
      </c>
      <c r="AV17" s="40"/>
      <c r="AW17" s="40"/>
      <c r="AX17" s="40"/>
      <c r="AZ17" t="s">
        <v>116</v>
      </c>
    </row>
    <row r="18" spans="1:54" ht="58.3" x14ac:dyDescent="0.4">
      <c r="B18" s="63" t="s">
        <v>72</v>
      </c>
      <c r="C18" s="63" t="s">
        <v>78</v>
      </c>
      <c r="D18" s="63" t="s">
        <v>76</v>
      </c>
      <c r="E18" s="63" t="s">
        <v>79</v>
      </c>
      <c r="F18" s="63" t="s">
        <v>81</v>
      </c>
      <c r="G18" s="63" t="s">
        <v>83</v>
      </c>
      <c r="H18" s="63" t="s">
        <v>85</v>
      </c>
      <c r="I18" s="63" t="s">
        <v>90</v>
      </c>
      <c r="J18" s="63" t="s">
        <v>96</v>
      </c>
      <c r="K18" s="63" t="s">
        <v>81</v>
      </c>
      <c r="L18" s="63" t="s">
        <v>49</v>
      </c>
      <c r="M18" s="70" t="s">
        <v>102</v>
      </c>
      <c r="N18" s="74" t="s">
        <v>103</v>
      </c>
      <c r="O18" s="70" t="s">
        <v>79</v>
      </c>
      <c r="P18" s="70" t="s">
        <v>76</v>
      </c>
      <c r="Q18" s="70" t="s">
        <v>81</v>
      </c>
      <c r="R18" s="70" t="s">
        <v>49</v>
      </c>
      <c r="S18" s="70" t="s">
        <v>102</v>
      </c>
      <c r="T18" s="74" t="s">
        <v>79</v>
      </c>
      <c r="U18" s="74" t="s">
        <v>76</v>
      </c>
      <c r="V18" s="74" t="s">
        <v>81</v>
      </c>
      <c r="W18" s="74" t="s">
        <v>103</v>
      </c>
      <c r="X18" s="70" t="s">
        <v>79</v>
      </c>
      <c r="Y18" s="70" t="s">
        <v>76</v>
      </c>
      <c r="Z18" s="70" t="s">
        <v>81</v>
      </c>
      <c r="AA18" s="70" t="s">
        <v>49</v>
      </c>
      <c r="AB18" s="70" t="s">
        <v>102</v>
      </c>
      <c r="AC18" s="74" t="s">
        <v>79</v>
      </c>
      <c r="AD18" s="74" t="s">
        <v>76</v>
      </c>
      <c r="AE18" s="74" t="s">
        <v>81</v>
      </c>
      <c r="AF18" s="74" t="s">
        <v>103</v>
      </c>
      <c r="AG18" s="70" t="s">
        <v>79</v>
      </c>
      <c r="AH18" s="70" t="s">
        <v>76</v>
      </c>
      <c r="AI18" s="70" t="s">
        <v>81</v>
      </c>
      <c r="AJ18" s="70" t="s">
        <v>49</v>
      </c>
      <c r="AK18" s="70" t="s">
        <v>102</v>
      </c>
      <c r="AL18" s="74" t="s">
        <v>79</v>
      </c>
      <c r="AM18" s="74" t="s">
        <v>76</v>
      </c>
      <c r="AN18" s="74" t="s">
        <v>81</v>
      </c>
      <c r="AO18" s="74" t="s">
        <v>103</v>
      </c>
      <c r="AP18" s="70" t="s">
        <v>79</v>
      </c>
      <c r="AQ18" s="70" t="s">
        <v>76</v>
      </c>
      <c r="AR18" s="70" t="s">
        <v>81</v>
      </c>
      <c r="AS18" s="70" t="s">
        <v>49</v>
      </c>
      <c r="AT18" s="70" t="s">
        <v>102</v>
      </c>
      <c r="AU18" s="74" t="s">
        <v>79</v>
      </c>
      <c r="AV18" s="74" t="s">
        <v>76</v>
      </c>
      <c r="AW18" s="74" t="s">
        <v>81</v>
      </c>
      <c r="AX18" s="74" t="s">
        <v>103</v>
      </c>
      <c r="AY18" s="63" t="s">
        <v>114</v>
      </c>
      <c r="AZ18" s="70" t="s">
        <v>115</v>
      </c>
      <c r="BA18" s="74" t="s">
        <v>112</v>
      </c>
      <c r="BB18" s="81" t="s">
        <v>117</v>
      </c>
    </row>
    <row r="19" spans="1:54" ht="17.149999999999999" x14ac:dyDescent="0.55000000000000004">
      <c r="B19" t="s">
        <v>73</v>
      </c>
      <c r="C19" t="s">
        <v>64</v>
      </c>
      <c r="D19" t="s">
        <v>75</v>
      </c>
      <c r="E19" t="s">
        <v>80</v>
      </c>
      <c r="F19" t="s">
        <v>100</v>
      </c>
      <c r="G19" s="30" t="s">
        <v>84</v>
      </c>
      <c r="H19" s="30" t="s">
        <v>86</v>
      </c>
      <c r="I19" s="30" t="s">
        <v>89</v>
      </c>
      <c r="J19" s="30" t="s">
        <v>98</v>
      </c>
      <c r="K19" s="30" t="s">
        <v>99</v>
      </c>
      <c r="L19" s="30" t="s">
        <v>11</v>
      </c>
      <c r="M19" s="71" t="s">
        <v>101</v>
      </c>
      <c r="N19" s="75" t="s">
        <v>101</v>
      </c>
      <c r="O19" s="69" t="s">
        <v>80</v>
      </c>
      <c r="P19" s="69" t="s">
        <v>75</v>
      </c>
      <c r="Q19" s="71" t="s">
        <v>99</v>
      </c>
      <c r="R19" s="71" t="s">
        <v>11</v>
      </c>
      <c r="S19" s="71" t="s">
        <v>101</v>
      </c>
      <c r="T19" s="40" t="s">
        <v>80</v>
      </c>
      <c r="U19" s="40" t="s">
        <v>75</v>
      </c>
      <c r="V19" s="75" t="s">
        <v>99</v>
      </c>
      <c r="W19" s="75" t="s">
        <v>101</v>
      </c>
      <c r="X19" s="69" t="s">
        <v>80</v>
      </c>
      <c r="Y19" s="69" t="s">
        <v>75</v>
      </c>
      <c r="Z19" s="71" t="s">
        <v>99</v>
      </c>
      <c r="AA19" s="71" t="s">
        <v>11</v>
      </c>
      <c r="AB19" s="71" t="s">
        <v>101</v>
      </c>
      <c r="AC19" s="40" t="s">
        <v>80</v>
      </c>
      <c r="AD19" s="40" t="s">
        <v>75</v>
      </c>
      <c r="AE19" s="75" t="s">
        <v>99</v>
      </c>
      <c r="AF19" s="75" t="s">
        <v>101</v>
      </c>
      <c r="AG19" s="69" t="s">
        <v>80</v>
      </c>
      <c r="AH19" s="69" t="s">
        <v>75</v>
      </c>
      <c r="AI19" s="71" t="s">
        <v>99</v>
      </c>
      <c r="AJ19" s="71" t="s">
        <v>11</v>
      </c>
      <c r="AK19" s="71" t="s">
        <v>101</v>
      </c>
      <c r="AL19" s="40" t="s">
        <v>80</v>
      </c>
      <c r="AM19" s="40" t="s">
        <v>75</v>
      </c>
      <c r="AN19" s="75" t="s">
        <v>99</v>
      </c>
      <c r="AO19" s="75" t="s">
        <v>101</v>
      </c>
      <c r="AP19" s="69" t="s">
        <v>80</v>
      </c>
      <c r="AQ19" s="69" t="s">
        <v>75</v>
      </c>
      <c r="AR19" s="71" t="s">
        <v>99</v>
      </c>
      <c r="AS19" s="71" t="s">
        <v>11</v>
      </c>
      <c r="AT19" s="71" t="s">
        <v>101</v>
      </c>
      <c r="AU19" s="40" t="s">
        <v>80</v>
      </c>
      <c r="AV19" s="40" t="s">
        <v>75</v>
      </c>
      <c r="AW19" s="75" t="s">
        <v>99</v>
      </c>
      <c r="AX19" s="75" t="s">
        <v>101</v>
      </c>
      <c r="AZ19" s="71" t="s">
        <v>101</v>
      </c>
      <c r="BA19" s="75" t="s">
        <v>101</v>
      </c>
      <c r="BB19" s="82" t="s">
        <v>101</v>
      </c>
    </row>
    <row r="20" spans="1:54" x14ac:dyDescent="0.4">
      <c r="A20" t="s">
        <v>118</v>
      </c>
      <c r="B20" t="s">
        <v>74</v>
      </c>
      <c r="C20" t="s">
        <v>66</v>
      </c>
      <c r="D20" t="s">
        <v>40</v>
      </c>
      <c r="E20" t="s">
        <v>39</v>
      </c>
      <c r="F20" t="s">
        <v>82</v>
      </c>
      <c r="G20" t="s">
        <v>38</v>
      </c>
      <c r="H20" t="s">
        <v>38</v>
      </c>
      <c r="I20" t="s">
        <v>38</v>
      </c>
      <c r="J20" t="s">
        <v>97</v>
      </c>
      <c r="M20" s="69" t="s">
        <v>65</v>
      </c>
      <c r="N20" s="40" t="s">
        <v>65</v>
      </c>
      <c r="O20" s="69" t="s">
        <v>39</v>
      </c>
      <c r="P20" s="69" t="s">
        <v>40</v>
      </c>
      <c r="Q20" s="69"/>
      <c r="R20" s="69"/>
      <c r="S20" s="69" t="s">
        <v>65</v>
      </c>
      <c r="T20" s="40" t="s">
        <v>39</v>
      </c>
      <c r="U20" s="40" t="s">
        <v>40</v>
      </c>
      <c r="V20" s="40"/>
      <c r="W20" s="40" t="s">
        <v>65</v>
      </c>
      <c r="X20" s="69" t="s">
        <v>39</v>
      </c>
      <c r="Y20" s="69" t="s">
        <v>40</v>
      </c>
      <c r="Z20" s="69"/>
      <c r="AA20" s="69"/>
      <c r="AB20" s="69" t="s">
        <v>65</v>
      </c>
      <c r="AC20" s="40" t="s">
        <v>39</v>
      </c>
      <c r="AD20" s="40" t="s">
        <v>40</v>
      </c>
      <c r="AE20" s="40"/>
      <c r="AF20" s="40" t="s">
        <v>65</v>
      </c>
      <c r="AG20" s="69" t="s">
        <v>39</v>
      </c>
      <c r="AH20" s="69" t="s">
        <v>40</v>
      </c>
      <c r="AI20" s="69"/>
      <c r="AJ20" s="69"/>
      <c r="AK20" s="69" t="s">
        <v>65</v>
      </c>
      <c r="AL20" s="40" t="s">
        <v>39</v>
      </c>
      <c r="AM20" s="40" t="s">
        <v>40</v>
      </c>
      <c r="AN20" s="40"/>
      <c r="AO20" s="40" t="s">
        <v>65</v>
      </c>
      <c r="AP20" s="69" t="s">
        <v>39</v>
      </c>
      <c r="AQ20" s="69" t="s">
        <v>40</v>
      </c>
      <c r="AR20" s="69"/>
      <c r="AS20" s="69"/>
      <c r="AT20" s="69" t="s">
        <v>65</v>
      </c>
      <c r="AU20" s="40" t="s">
        <v>39</v>
      </c>
      <c r="AV20" s="40" t="s">
        <v>40</v>
      </c>
      <c r="AW20" s="40"/>
      <c r="AX20" s="40" t="s">
        <v>65</v>
      </c>
      <c r="AZ20" s="69" t="s">
        <v>65</v>
      </c>
      <c r="BA20" s="40" t="s">
        <v>65</v>
      </c>
      <c r="BB20" s="83" t="s">
        <v>65</v>
      </c>
    </row>
    <row r="21" spans="1:54" x14ac:dyDescent="0.4">
      <c r="A21">
        <f>B21*60</f>
        <v>6</v>
      </c>
      <c r="B21">
        <v>0.1</v>
      </c>
      <c r="C21">
        <f>C13</f>
        <v>180</v>
      </c>
      <c r="D21" s="31">
        <f>((1.12*10^-5)*(C21^2))+(0.00982*C21)+6.4</f>
        <v>8.5304800000000007</v>
      </c>
      <c r="E21" s="31">
        <f>((1.71*10^-6)*(C21^3))-(0.00173*(C21^2))+(0.6*C21)+536</f>
        <v>597.92071999999996</v>
      </c>
      <c r="F21" s="65">
        <f>B21*$E$10*4500*E21/(4*D21)</f>
        <v>0.6873870718496452</v>
      </c>
      <c r="G21">
        <f>SQRT($E$10^2/F21)</f>
        <v>1.0514243316632085E-4</v>
      </c>
      <c r="H21">
        <f>G21/SIN($E$4)</f>
        <v>1.8331023818762756E-4</v>
      </c>
      <c r="I21" s="32">
        <f>(H21+$E$8)/2</f>
        <v>1.2023024985071713E-4</v>
      </c>
      <c r="J21" s="68">
        <f>IF(0.6*F21^-0.4&gt;1,1,0.6*F21^-0.4)</f>
        <v>0.6970608739543559</v>
      </c>
      <c r="K21" s="64">
        <f>(B21*I21*4500*E21)/(2*D21)</f>
        <v>1.8961225452984065</v>
      </c>
      <c r="L21" s="64">
        <f>(0.00527*(K21^3))-(0.192*(K21^2))+2.39*K21</f>
        <v>3.8773650666411172</v>
      </c>
      <c r="M21" s="79">
        <f>$C$14*L21*0.159*$C$12*J21*2/(4500*E21*$E$11*I21)</f>
        <v>224.88324607114245</v>
      </c>
      <c r="N21" s="80">
        <f>$C$15*0.399*$C$12*J21*B21/(D21*$E$11)*SQRT(D21/(4500*E21*B21*I21))</f>
        <v>134.25587117273196</v>
      </c>
      <c r="O21" s="72">
        <f>((1.71*10^-6)*(M21^3))-(0.00173*(M21^2))+(0.6*M21)+536</f>
        <v>602.88722975021869</v>
      </c>
      <c r="P21" s="72">
        <f>((1.12*10^-5)*(M21^2))+(0.00982*M21)+6.4</f>
        <v>9.1747651892897526</v>
      </c>
      <c r="Q21" s="73">
        <f>($B21*$I21*4500*O21)/(2*P21)</f>
        <v>1.7776137234106733</v>
      </c>
      <c r="R21" s="73">
        <f>(0.00527*(Q21^3))-(0.192*(Q21^2))+2.39*Q21</f>
        <v>3.6713960923029045</v>
      </c>
      <c r="S21" s="79">
        <f>$C$14*R21*0.159*$C$12*$J21*2/(4500*O21*$E$11*$I21)</f>
        <v>211.18310368461448</v>
      </c>
      <c r="T21" s="76">
        <f>((1.71*10^-6)*(N21^3))-(0.00173*(N21^2))+(0.6*N21)+536</f>
        <v>589.50894959283642</v>
      </c>
      <c r="U21" s="76">
        <f>((1.12*10^-5)*(N21^2))+(0.00982*N21)+6.4</f>
        <v>7.9202686110929399</v>
      </c>
      <c r="V21" s="77">
        <f>($B21*$I21*4500*T21)/(2*U21)</f>
        <v>2.0134774021287911</v>
      </c>
      <c r="W21" s="80">
        <f>$C$15*0.399*$C$12*$J21*$B21*2/(U21*$E$11)*SQRT(U21/(4500*T21*$B21*$I21))</f>
        <v>280.64458195799847</v>
      </c>
      <c r="X21" s="72">
        <f>((1.71*10^-6)*(S21^3))-(0.00173*(S21^2))+(0.6*S21)+536</f>
        <v>601.66027539462561</v>
      </c>
      <c r="Y21" s="72">
        <f>((1.12*10^-5)*(S21^2))+(0.00982*S21)+6.4</f>
        <v>8.9733190749398215</v>
      </c>
      <c r="Z21" s="73">
        <f>($B21*$I21*4500*X21)/(2*Y21)</f>
        <v>1.8138212897770221</v>
      </c>
      <c r="AA21" s="73">
        <f>(0.00527*(Z21^3))-(0.192*(Z21^2))+2.39*Z21</f>
        <v>3.7348110071538647</v>
      </c>
      <c r="AB21" s="79">
        <f>$C$14*AA21*0.159*$C$12*$J21*2/(4500*X21*$E$11*$I21)</f>
        <v>215.26890597018649</v>
      </c>
      <c r="AC21" s="76">
        <f>((1.71*10^-6)*(W21^3))-(0.00173*(W21^2))+(0.6*W21)+536</f>
        <v>605.92732235204426</v>
      </c>
      <c r="AD21" s="76">
        <f>((1.12*10^-5)*(W21^2))+(0.00982*W21)+6.4</f>
        <v>10.038057266310199</v>
      </c>
      <c r="AE21" s="77">
        <f>($B21*$I21*4500*AC21)/(2*AD21)</f>
        <v>1.6329283715594598</v>
      </c>
      <c r="AF21" s="80">
        <f>$C$15*0.399*$C$12*$J21*$B21*2/(AD21*$E$11)*SQRT(AD21/(4500*AC21*$B21*$I21))</f>
        <v>245.88765006628597</v>
      </c>
      <c r="AG21" s="72">
        <f>((1.71*10^-6)*(AB21^3))-(0.00173*(AB21^2))+(0.6*AB21)+536</f>
        <v>602.05039718745195</v>
      </c>
      <c r="AH21" s="72">
        <f>((1.12*10^-5)*(AB21^2))+(0.00982*AB21)+6.4</f>
        <v>9.0329565176563626</v>
      </c>
      <c r="AI21" s="73">
        <f>($B21*$I21*4500*AG21)/(2*AH21)</f>
        <v>1.8030144001461494</v>
      </c>
      <c r="AJ21" s="73">
        <f>(0.00527*(AI21^3))-(0.192*(AI21^2))+2.39*AI21</f>
        <v>3.7159284279093892</v>
      </c>
      <c r="AK21" s="79">
        <f>$C$14*AJ21*0.159*$C$12*$J21*2/(4500*AG21*$E$11*$I21)</f>
        <v>214.04175586822541</v>
      </c>
      <c r="AL21" s="76">
        <f>((1.71*10^-6)*(AF21^3))-(0.00173*(AF21^2))+(0.6*AF21)+536</f>
        <v>604.3573137504809</v>
      </c>
      <c r="AM21" s="76">
        <f>((1.12*10^-5)*(AF21^2))+(0.00982*AF21)+6.4</f>
        <v>9.4917769719482763</v>
      </c>
      <c r="AN21" s="77">
        <f>($B21*$I21*4500*AL21)/(2*AM21)</f>
        <v>1.7224337429509948</v>
      </c>
      <c r="AO21" s="80">
        <f>$C$15*0.399*$C$12*$J21*$B21*2/(AM21*$E$11)*SQRT(AM21/(4500*AL21*$B21*$I21))</f>
        <v>253.19269143257165</v>
      </c>
      <c r="AP21" s="72">
        <f>((1.71*10^-6)*(AK21^3))-(0.00173*(AK21^2))+(0.6*AK21)+536</f>
        <v>601.93545279518446</v>
      </c>
      <c r="AQ21" s="72">
        <f>((1.12*10^-5)*(AK21^2))+(0.00982*AK21)+6.4</f>
        <v>9.0150054230836876</v>
      </c>
      <c r="AR21" s="73">
        <f>($B21*$I21*4500*AP21)/(2*AQ21)</f>
        <v>1.8062597258242374</v>
      </c>
      <c r="AS21" s="73">
        <f>(0.00527*(AR21^3))-(0.192*(AR21^2))+2.39*AR21</f>
        <v>3.7216029059652582</v>
      </c>
      <c r="AT21" s="79">
        <f>$C$14*AS21*0.159*$C$12*$J21*2/(4500*AP21*$E$11*$I21)</f>
        <v>214.40954773989864</v>
      </c>
      <c r="AU21" s="76">
        <f>((1.71*10^-6)*(AO21^3))-(0.00173*(AO21^2))+(0.6*AO21)+536</f>
        <v>604.76683761899903</v>
      </c>
      <c r="AV21" s="76">
        <f>((1.12*10^-5)*(AO21^2))+(0.00982*AO21)+6.4</f>
        <v>9.6043454666103916</v>
      </c>
      <c r="AW21" s="77">
        <f>($B21*$I21*4500*AU21)/(2*AV21)</f>
        <v>1.7033992950646049</v>
      </c>
      <c r="AX21" s="80">
        <f>$C$15*0.399*$C$12*$J21*$B21*2/(AV21*$E$11)*SQRT(AV21/(4500*AU21*$B21*$I21))</f>
        <v>251.61929898767494</v>
      </c>
      <c r="AY21" s="64">
        <f>AVERAGE(AW21,AR21,AN21,AI21,AE21,Z21,V21,Q21)</f>
        <v>1.7841184938577417</v>
      </c>
      <c r="AZ21" s="31">
        <f>AVERAGE(AT21,AK21,AB21,S21)</f>
        <v>213.72582831573123</v>
      </c>
      <c r="BA21" s="31">
        <f>AVERAGE(AX21,AO21,AF21,W21)</f>
        <v>257.83605561113279</v>
      </c>
      <c r="BB21" s="84">
        <f>IF(AY21&gt;5,BA21,AZ21)</f>
        <v>213.72582831573123</v>
      </c>
    </row>
    <row r="22" spans="1:54" x14ac:dyDescent="0.4">
      <c r="A22">
        <f t="shared" ref="A22:A70" si="3">B22*60</f>
        <v>12</v>
      </c>
      <c r="B22">
        <v>0.2</v>
      </c>
      <c r="C22" s="31">
        <f>BB21</f>
        <v>213.72582831573123</v>
      </c>
      <c r="D22" s="31">
        <f t="shared" ref="D22:D70" si="4">((1.12*10^-5)*(C22^2))+(0.00982*C22)+6.4</f>
        <v>9.0103894065800301</v>
      </c>
      <c r="E22" s="31">
        <f t="shared" ref="E22:E70" si="5">((1.71*10^-6)*(C22^3))-(0.00173*(C22^2))+(0.6*C22)+536</f>
        <v>601.90555324715206</v>
      </c>
      <c r="F22" s="65">
        <f t="shared" ref="F22:F70" si="6">B22*$E$10*4500*E22/(4*D22)</f>
        <v>1.310225389063175</v>
      </c>
      <c r="G22">
        <f t="shared" ref="G22:G70" si="7">SQRT($E$10^2/F22)</f>
        <v>7.6156275729924929E-5</v>
      </c>
      <c r="H22">
        <f t="shared" ref="H22:H70" si="8">G22/SIN($E$4)</f>
        <v>1.3277441488777442E-4</v>
      </c>
      <c r="I22" s="32">
        <f t="shared" ref="I22:I70" si="9">(H22+$E$8)/2</f>
        <v>9.4962338200790564E-5</v>
      </c>
      <c r="J22" s="68">
        <f t="shared" ref="J22:J70" si="10">IF(0.6*F22^-0.4&gt;1,1,0.6*F22^-0.4)</f>
        <v>0.53853365114431262</v>
      </c>
      <c r="K22" s="64">
        <f t="shared" ref="K22:K70" si="11">(B22*I22*4500*E22)/(2*D22)</f>
        <v>2.8546226206152645</v>
      </c>
      <c r="L22" s="64">
        <f t="shared" ref="L22:L70" si="12">(0.00527*(K22^3))-(0.192*(K22^2))+2.39*K22</f>
        <v>5.3805554384027579</v>
      </c>
      <c r="M22" s="79">
        <f t="shared" ref="M22:M70" si="13">$C$14*L22*0.159*$C$12*J22*2/(4500*E22*$E$11*I22)</f>
        <v>303.22657591694963</v>
      </c>
      <c r="N22" s="80">
        <f t="shared" ref="N22:N70" si="14">$C$15*0.399*$C$12*J22*B22/(D22*$E$11)*SQRT(D22/(4500*E22*B22*I22))</f>
        <v>160.06418971980554</v>
      </c>
      <c r="O22" s="72">
        <f t="shared" ref="O22:O70" si="15">((1.71*10^-6)*(M22^3))-(0.00173*(M22^2))+(0.6*M22)+536</f>
        <v>606.54453882890266</v>
      </c>
      <c r="P22" s="72">
        <f t="shared" ref="P22:P70" si="16">((1.12*10^-5)*(M22^2))+(0.00982*M22)+6.4</f>
        <v>10.407484166538403</v>
      </c>
      <c r="Q22" s="73">
        <f t="shared" ref="Q22:Q70" si="17">($B22*$I22*4500*O22)/(2*P22)</f>
        <v>2.4904673424232322</v>
      </c>
      <c r="R22" s="73">
        <f t="shared" ref="R22:R70" si="18">(0.00527*(Q22^3))-(0.192*(Q22^2))+2.39*Q22</f>
        <v>4.8427562437321106</v>
      </c>
      <c r="S22" s="79">
        <f t="shared" ref="S22:S70" si="19">$C$14*R22*0.159*$C$12*$J22*2/(4500*O22*$E$11*$I22)</f>
        <v>270.8310256610668</v>
      </c>
      <c r="T22" s="76">
        <f t="shared" ref="T22:T70" si="20">((1.71*10^-6)*(N22^3))-(0.00173*(N22^2))+(0.6*N22)+536</f>
        <v>594.72756456477885</v>
      </c>
      <c r="U22" s="76">
        <f t="shared" ref="U22:U70" si="21">((1.12*10^-5)*(N22^2))+(0.00982*N22)+6.4</f>
        <v>8.2587804451518601</v>
      </c>
      <c r="V22" s="77">
        <f t="shared" ref="V22:V70" si="22">($B22*$I22*4500*T22)/(2*U22)</f>
        <v>3.0772732395990645</v>
      </c>
      <c r="W22" s="80">
        <f t="shared" ref="W22:W70" si="23">$C$15*0.399*$C$12*$J22*$B22*2/(U22*$E$11)*SQRT(U22/(4500*T22*$B22*$I22))</f>
        <v>336.39004673987574</v>
      </c>
      <c r="X22" s="72">
        <f t="shared" ref="X22:X70" si="24">((1.71*10^-6)*(S22^3))-(0.00173*(S22^2))+(0.6*S22)+536</f>
        <v>605.57374849990663</v>
      </c>
      <c r="Y22" s="72">
        <f t="shared" ref="Y22:Y70" si="25">((1.12*10^-5)*(S22^2))+(0.00982*S22)+6.4</f>
        <v>9.8810744499506811</v>
      </c>
      <c r="Z22" s="73">
        <f t="shared" ref="Z22:Z70" si="26">($B22*$I22*4500*X22)/(2*Y22)</f>
        <v>2.6189474364182175</v>
      </c>
      <c r="AA22" s="73">
        <f t="shared" ref="AA22:AA70" si="27">(0.00527*(Z22^3))-(0.192*(Z22^2))+2.39*Z22</f>
        <v>5.037043655250204</v>
      </c>
      <c r="AB22" s="79">
        <f t="shared" ref="AB22:AB70" si="28">$C$14*AA22*0.159*$C$12*$J22*2/(4500*X22*$E$11*$I22)</f>
        <v>282.14812987453939</v>
      </c>
      <c r="AC22" s="76">
        <f t="shared" ref="AC22:AC70" si="29">((1.71*10^-6)*(W22^3))-(0.00173*(W22^2))+(0.6*W22)+536</f>
        <v>607.16191830288699</v>
      </c>
      <c r="AD22" s="76">
        <f t="shared" ref="AD22:AD70" si="30">((1.12*10^-5)*(W22^2))+(0.00982*W22)+6.4</f>
        <v>10.970722810696925</v>
      </c>
      <c r="AE22" s="77">
        <f t="shared" ref="AE22:AE70" si="31">($B22*$I22*4500*AC22)/(2*AD22)</f>
        <v>2.3650111656759245</v>
      </c>
      <c r="AF22" s="80">
        <f t="shared" ref="AF22:AF70" si="32">$C$15*0.399*$C$12*$J22*$B22*2/(AD22*$E$11)*SQRT(AD22/(4500*AC22*$B22*$I22))</f>
        <v>288.86188980053106</v>
      </c>
      <c r="AG22" s="72">
        <f t="shared" ref="AG22:AG70" si="33">((1.71*10^-6)*(AB22^3))-(0.00173*(AB22^2))+(0.6*AB22)+536</f>
        <v>605.9763124970525</v>
      </c>
      <c r="AH22" s="72">
        <f t="shared" ref="AH22:AH70" si="34">((1.12*10^-5)*(AB22^2))+(0.00982*AB22)+6.4</f>
        <v>10.062299387915017</v>
      </c>
      <c r="AI22" s="73">
        <f t="shared" ref="AI22:AI70" si="35">($B22*$I22*4500*AG22)/(2*AH22)</f>
        <v>2.5734890594844004</v>
      </c>
      <c r="AJ22" s="73">
        <f t="shared" ref="AJ22:AJ70" si="36">(0.00527*(AI22^3))-(0.192*(AI22^2))+2.39*AI22</f>
        <v>4.9688733714850377</v>
      </c>
      <c r="AK22" s="79">
        <f t="shared" ref="AK22:AK70" si="37">$C$14*AJ22*0.159*$C$12*$J22*2/(4500*AG22*$E$11*$I22)</f>
        <v>278.14469599349871</v>
      </c>
      <c r="AL22" s="76">
        <f t="shared" ref="AL22:AL70" si="38">((1.71*10^-6)*(AF22^3))-(0.00173*(AF22^2))+(0.6*AF22)+536</f>
        <v>606.17996898597994</v>
      </c>
      <c r="AM22" s="76">
        <f t="shared" ref="AM22:AM70" si="39">((1.12*10^-5)*(AF22^2))+(0.00982*AF22)+6.4</f>
        <v>10.171165101287517</v>
      </c>
      <c r="AN22" s="77">
        <f t="shared" ref="AN22:AN70" si="40">($B22*$I22*4500*AL22)/(2*AM22)</f>
        <v>2.5467997022432627</v>
      </c>
      <c r="AO22" s="80">
        <f t="shared" ref="AO22:AO70" si="41">$C$15*0.399*$C$12*$J22*$B22*2/(AM22*$E$11)*SQRT(AM22/(4500*AL22*$B22*$I22))</f>
        <v>300.24375913724703</v>
      </c>
      <c r="AP22" s="72">
        <f t="shared" ref="AP22:AP70" si="42">((1.71*10^-6)*(AK22^3))-(0.00173*(AK22^2))+(0.6*AK22)+536</f>
        <v>605.84294615203612</v>
      </c>
      <c r="AQ22" s="72">
        <f t="shared" ref="AQ22:AQ70" si="43">((1.12*10^-5)*(AK22^2))+(0.00982*AK22)+6.4</f>
        <v>9.9978630000404962</v>
      </c>
      <c r="AR22" s="73">
        <f t="shared" ref="AR22:AR70" si="44">($B22*$I22*4500*AP22)/(2*AQ22)</f>
        <v>2.5895052009583437</v>
      </c>
      <c r="AS22" s="73">
        <f t="shared" ref="AS22:AS70" si="45">(0.00527*(AR22^3))-(0.192*(AR22^2))+2.39*AR22</f>
        <v>4.9929626940306315</v>
      </c>
      <c r="AT22" s="79">
        <f t="shared" ref="AT22:AT70" si="46">$C$14*AS22*0.159*$C$12*$J22*2/(4500*AP22*$E$11*$I22)</f>
        <v>279.55467985727182</v>
      </c>
      <c r="AU22" s="76">
        <f t="shared" ref="AU22:AU70" si="47">((1.71*10^-6)*(AO22^3))-(0.00173*(AO22^2))+(0.6*AO22)+536</f>
        <v>606.47576576738334</v>
      </c>
      <c r="AV22" s="76">
        <f t="shared" ref="AV22:AV70" si="48">((1.12*10^-5)*(AO22^2))+(0.00982*AO22)+6.4</f>
        <v>10.358032441617457</v>
      </c>
      <c r="AW22" s="77">
        <f t="shared" ref="AW22:AW70" si="49">($B22*$I22*4500*AU22)/(2*AV22)</f>
        <v>2.5020736994985286</v>
      </c>
      <c r="AX22" s="80">
        <f t="shared" ref="AX22:AX70" si="50">$C$15*0.399*$C$12*$J22*$B22*2/(AV22*$E$11)*SQRT(AV22/(4500*AU22*$B22*$I22))</f>
        <v>297.45054724556678</v>
      </c>
      <c r="AY22" s="64">
        <f t="shared" ref="AY22:AY70" si="51">AVERAGE(AW22,AR22,AN22,AI22,AE22,Z22,V22,Q22)</f>
        <v>2.5954458557876219</v>
      </c>
      <c r="AZ22" s="31">
        <f t="shared" ref="AZ22:AZ70" si="52">AVERAGE(AT22,AK22,AB22,S22)</f>
        <v>277.6696328465942</v>
      </c>
      <c r="BA22" s="31">
        <f t="shared" ref="BA22:BA70" si="53">AVERAGE(AX22,AO22,AF22,W22)</f>
        <v>305.73656073080514</v>
      </c>
      <c r="BB22" s="84">
        <f t="shared" ref="BB22:BB70" si="54">IF(AY22&gt;5,BA22,AZ22)</f>
        <v>277.6696328465942</v>
      </c>
    </row>
    <row r="23" spans="1:54" x14ac:dyDescent="0.4">
      <c r="A23">
        <f t="shared" si="3"/>
        <v>18</v>
      </c>
      <c r="B23">
        <v>0.3</v>
      </c>
      <c r="C23" s="31">
        <f t="shared" ref="C23:C70" si="55">BB22</f>
        <v>277.6696328465942</v>
      </c>
      <c r="D23" s="31">
        <f t="shared" si="4"/>
        <v>9.9902405546113755</v>
      </c>
      <c r="E23" s="31">
        <f t="shared" si="5"/>
        <v>605.82648831201027</v>
      </c>
      <c r="F23" s="65">
        <f t="shared" si="6"/>
        <v>1.7841230015530773</v>
      </c>
      <c r="G23">
        <f t="shared" si="7"/>
        <v>6.5262890799065588E-5</v>
      </c>
      <c r="H23">
        <f t="shared" si="8"/>
        <v>1.1378237783660055E-4</v>
      </c>
      <c r="I23" s="32">
        <f t="shared" si="9"/>
        <v>8.5466319675203624E-5</v>
      </c>
      <c r="J23" s="68">
        <f t="shared" si="10"/>
        <v>0.47597192132579424</v>
      </c>
      <c r="K23" s="64">
        <f t="shared" si="11"/>
        <v>3.4984130785889027</v>
      </c>
      <c r="L23" s="64">
        <f t="shared" si="12"/>
        <v>6.2369836429797987</v>
      </c>
      <c r="M23" s="79">
        <f t="shared" si="13"/>
        <v>342.9412548420899</v>
      </c>
      <c r="N23" s="80">
        <f t="shared" si="14"/>
        <v>172.88620815505206</v>
      </c>
      <c r="O23" s="72">
        <f t="shared" si="15"/>
        <v>607.27091353993114</v>
      </c>
      <c r="P23" s="72">
        <f t="shared" si="16"/>
        <v>11.084900610403196</v>
      </c>
      <c r="Q23" s="73">
        <f t="shared" si="17"/>
        <v>3.1604538460822504</v>
      </c>
      <c r="R23" s="73">
        <f t="shared" si="18"/>
        <v>5.8020625915512642</v>
      </c>
      <c r="S23" s="79">
        <f t="shared" si="19"/>
        <v>318.26824900851437</v>
      </c>
      <c r="T23" s="76">
        <f t="shared" si="20"/>
        <v>596.85908245521523</v>
      </c>
      <c r="U23" s="76">
        <f t="shared" si="21"/>
        <v>8.4325065429492092</v>
      </c>
      <c r="V23" s="77">
        <f t="shared" si="22"/>
        <v>4.0833245127752447</v>
      </c>
      <c r="W23" s="80">
        <f t="shared" si="23"/>
        <v>379.17369416117378</v>
      </c>
      <c r="X23" s="72">
        <f t="shared" si="24"/>
        <v>606.84964053703868</v>
      </c>
      <c r="Y23" s="72">
        <f t="shared" si="25"/>
        <v>10.659894602525403</v>
      </c>
      <c r="Z23" s="73">
        <f t="shared" si="26"/>
        <v>3.2841800910890591</v>
      </c>
      <c r="AA23" s="73">
        <f t="shared" si="27"/>
        <v>5.9649866530185953</v>
      </c>
      <c r="AB23" s="79">
        <f t="shared" si="28"/>
        <v>327.43248390119811</v>
      </c>
      <c r="AC23" s="76">
        <f t="shared" si="29"/>
        <v>607.99780802222142</v>
      </c>
      <c r="AD23" s="76">
        <f t="shared" si="30"/>
        <v>11.733739808513638</v>
      </c>
      <c r="AE23" s="77">
        <f t="shared" si="31"/>
        <v>2.9892644384844296</v>
      </c>
      <c r="AF23" s="80">
        <f t="shared" si="32"/>
        <v>318.48076888563219</v>
      </c>
      <c r="AG23" s="72">
        <f t="shared" si="33"/>
        <v>607.01171587029569</v>
      </c>
      <c r="AH23" s="72">
        <f t="shared" si="34"/>
        <v>10.816161744863299</v>
      </c>
      <c r="AI23" s="73">
        <f t="shared" si="35"/>
        <v>3.2375961584863173</v>
      </c>
      <c r="AJ23" s="73">
        <f t="shared" si="36"/>
        <v>5.9041510306823106</v>
      </c>
      <c r="AK23" s="79">
        <f t="shared" si="37"/>
        <v>324.00653550915467</v>
      </c>
      <c r="AL23" s="76">
        <f t="shared" si="38"/>
        <v>606.8535536571884</v>
      </c>
      <c r="AM23" s="76">
        <f t="shared" si="39"/>
        <v>10.663497152136724</v>
      </c>
      <c r="AN23" s="77">
        <f t="shared" si="40"/>
        <v>3.283091735687433</v>
      </c>
      <c r="AO23" s="80">
        <f t="shared" si="41"/>
        <v>334.39568774524491</v>
      </c>
      <c r="AP23" s="72">
        <f t="shared" si="42"/>
        <v>606.95253732276547</v>
      </c>
      <c r="AQ23" s="72">
        <f t="shared" si="43"/>
        <v>10.757522811289524</v>
      </c>
      <c r="AR23" s="73">
        <f t="shared" si="44"/>
        <v>3.2549268388669597</v>
      </c>
      <c r="AS23" s="73">
        <f t="shared" si="45"/>
        <v>5.926855004272281</v>
      </c>
      <c r="AT23" s="79">
        <f t="shared" si="46"/>
        <v>325.28419101767867</v>
      </c>
      <c r="AU23" s="76">
        <f t="shared" si="47"/>
        <v>607.12879649627689</v>
      </c>
      <c r="AV23" s="76">
        <f t="shared" si="48"/>
        <v>10.936154984663597</v>
      </c>
      <c r="AW23" s="77">
        <f t="shared" si="49"/>
        <v>3.2026903530303064</v>
      </c>
      <c r="AX23" s="80">
        <f t="shared" si="50"/>
        <v>330.12597919841562</v>
      </c>
      <c r="AY23" s="64">
        <f t="shared" si="51"/>
        <v>3.3119409968127504</v>
      </c>
      <c r="AZ23" s="31">
        <f t="shared" si="52"/>
        <v>323.74786485913648</v>
      </c>
      <c r="BA23" s="31">
        <f t="shared" si="53"/>
        <v>340.54403249761663</v>
      </c>
      <c r="BB23" s="84">
        <f t="shared" si="54"/>
        <v>323.74786485913648</v>
      </c>
    </row>
    <row r="24" spans="1:54" x14ac:dyDescent="0.4">
      <c r="A24">
        <f t="shared" si="3"/>
        <v>24</v>
      </c>
      <c r="B24">
        <v>0.4</v>
      </c>
      <c r="C24" s="31">
        <f t="shared" si="55"/>
        <v>323.74786485913648</v>
      </c>
      <c r="D24" s="31">
        <f t="shared" si="4"/>
        <v>10.753106048926238</v>
      </c>
      <c r="E24" s="31">
        <f t="shared" si="5"/>
        <v>606.94800964036267</v>
      </c>
      <c r="F24" s="65">
        <f t="shared" si="6"/>
        <v>2.2141588717047562</v>
      </c>
      <c r="G24">
        <f t="shared" si="7"/>
        <v>5.8583364938182753E-5</v>
      </c>
      <c r="H24">
        <f t="shared" si="8"/>
        <v>1.0213697987817612E-4</v>
      </c>
      <c r="I24" s="32">
        <f t="shared" si="9"/>
        <v>7.9643620695991413E-5</v>
      </c>
      <c r="J24" s="68">
        <f t="shared" si="10"/>
        <v>0.43658392263512724</v>
      </c>
      <c r="K24" s="64">
        <f t="shared" si="11"/>
        <v>4.0458620195724633</v>
      </c>
      <c r="L24" s="64">
        <f t="shared" si="12"/>
        <v>6.8757771054381909</v>
      </c>
      <c r="M24" s="79">
        <f t="shared" si="13"/>
        <v>371.44464028939012</v>
      </c>
      <c r="N24" s="80">
        <f t="shared" si="14"/>
        <v>182.66591556348487</v>
      </c>
      <c r="O24" s="72">
        <f t="shared" si="15"/>
        <v>607.81190819430151</v>
      </c>
      <c r="P24" s="72">
        <f t="shared" si="16"/>
        <v>11.592862920598613</v>
      </c>
      <c r="Q24" s="73">
        <f t="shared" si="17"/>
        <v>3.7581318145535927</v>
      </c>
      <c r="R24" s="73">
        <f t="shared" si="18"/>
        <v>6.5499345381913727</v>
      </c>
      <c r="S24" s="79">
        <f t="shared" si="19"/>
        <v>353.33898180712453</v>
      </c>
      <c r="T24" s="76">
        <f t="shared" si="20"/>
        <v>598.2973440905331</v>
      </c>
      <c r="U24" s="76">
        <f t="shared" si="21"/>
        <v>8.5674878619702604</v>
      </c>
      <c r="V24" s="77">
        <f t="shared" si="22"/>
        <v>5.0056108340591878</v>
      </c>
      <c r="W24" s="80">
        <f t="shared" si="23"/>
        <v>412.23507174991897</v>
      </c>
      <c r="X24" s="72">
        <f t="shared" si="24"/>
        <v>607.45022566019918</v>
      </c>
      <c r="Y24" s="72">
        <f t="shared" si="25"/>
        <v>11.268091285268312</v>
      </c>
      <c r="Z24" s="73">
        <f t="shared" si="26"/>
        <v>3.8641488363413594</v>
      </c>
      <c r="AA24" s="73">
        <f t="shared" si="27"/>
        <v>6.6725086477398676</v>
      </c>
      <c r="AB24" s="79">
        <f t="shared" si="28"/>
        <v>360.16561280821804</v>
      </c>
      <c r="AC24" s="76">
        <f t="shared" si="29"/>
        <v>609.14158502433349</v>
      </c>
      <c r="AD24" s="76">
        <f t="shared" si="30"/>
        <v>12.351451253647607</v>
      </c>
      <c r="AE24" s="77">
        <f t="shared" si="31"/>
        <v>3.5350353830004626</v>
      </c>
      <c r="AF24" s="80">
        <f t="shared" si="32"/>
        <v>340.2609459374072</v>
      </c>
      <c r="AG24" s="72">
        <f t="shared" si="33"/>
        <v>607.57695092664403</v>
      </c>
      <c r="AH24" s="72">
        <f t="shared" si="34"/>
        <v>11.389682126651318</v>
      </c>
      <c r="AI24" s="73">
        <f t="shared" si="35"/>
        <v>3.8236945435904008</v>
      </c>
      <c r="AJ24" s="73">
        <f t="shared" si="36"/>
        <v>6.6260857051287347</v>
      </c>
      <c r="AK24" s="79">
        <f t="shared" si="37"/>
        <v>357.58521765467134</v>
      </c>
      <c r="AL24" s="76">
        <f t="shared" si="38"/>
        <v>607.22618000634884</v>
      </c>
      <c r="AM24" s="76">
        <f t="shared" si="39"/>
        <v>11.038070616003793</v>
      </c>
      <c r="AN24" s="77">
        <f t="shared" si="40"/>
        <v>3.9432183318599954</v>
      </c>
      <c r="AO24" s="80">
        <f t="shared" si="41"/>
        <v>360.502595699322</v>
      </c>
      <c r="AP24" s="72">
        <f t="shared" si="42"/>
        <v>607.52793727197763</v>
      </c>
      <c r="AQ24" s="72">
        <f t="shared" si="43"/>
        <v>11.343599341682426</v>
      </c>
      <c r="AR24" s="73">
        <f t="shared" si="44"/>
        <v>3.8389183914898397</v>
      </c>
      <c r="AS24" s="73">
        <f t="shared" si="45"/>
        <v>6.6436061036265777</v>
      </c>
      <c r="AT24" s="79">
        <f t="shared" si="46"/>
        <v>358.55965369806745</v>
      </c>
      <c r="AU24" s="76">
        <f t="shared" si="47"/>
        <v>607.5834636830815</v>
      </c>
      <c r="AV24" s="76">
        <f t="shared" si="48"/>
        <v>11.395711250633969</v>
      </c>
      <c r="AW24" s="77">
        <f t="shared" si="49"/>
        <v>3.8217125085576353</v>
      </c>
      <c r="AX24" s="80">
        <f t="shared" si="50"/>
        <v>354.69619780282829</v>
      </c>
      <c r="AY24" s="64">
        <f t="shared" si="51"/>
        <v>3.9488088304315596</v>
      </c>
      <c r="AZ24" s="31">
        <f t="shared" si="52"/>
        <v>357.4123664920204</v>
      </c>
      <c r="BA24" s="31">
        <f t="shared" si="53"/>
        <v>366.92370279736906</v>
      </c>
      <c r="BB24" s="84">
        <f t="shared" si="54"/>
        <v>357.4123664920204</v>
      </c>
    </row>
    <row r="25" spans="1:54" x14ac:dyDescent="0.4">
      <c r="A25">
        <f t="shared" si="3"/>
        <v>30</v>
      </c>
      <c r="B25">
        <v>0.5</v>
      </c>
      <c r="C25" s="31">
        <f t="shared" si="55"/>
        <v>357.4123664920204</v>
      </c>
      <c r="D25" s="31">
        <f t="shared" si="4"/>
        <v>11.340517755831616</v>
      </c>
      <c r="E25" s="31">
        <f t="shared" si="5"/>
        <v>607.52470567704654</v>
      </c>
      <c r="F25" s="65">
        <f t="shared" si="6"/>
        <v>2.626831953797288</v>
      </c>
      <c r="G25">
        <f t="shared" si="7"/>
        <v>5.3785171492029989E-5</v>
      </c>
      <c r="H25">
        <f t="shared" si="8"/>
        <v>9.3771584889710931E-5</v>
      </c>
      <c r="I25" s="32">
        <f t="shared" si="9"/>
        <v>7.5460923201758814E-5</v>
      </c>
      <c r="J25" s="68">
        <f t="shared" si="10"/>
        <v>0.40773532036607607</v>
      </c>
      <c r="K25" s="64">
        <f t="shared" si="11"/>
        <v>4.547845447931933</v>
      </c>
      <c r="L25" s="64">
        <f t="shared" si="12"/>
        <v>7.3939441938268384</v>
      </c>
      <c r="M25" s="79">
        <f t="shared" si="13"/>
        <v>393.34668969810576</v>
      </c>
      <c r="N25" s="80">
        <f t="shared" si="14"/>
        <v>190.71368493975831</v>
      </c>
      <c r="O25" s="72">
        <f t="shared" si="15"/>
        <v>608.40890837860525</v>
      </c>
      <c r="P25" s="72">
        <f t="shared" si="16"/>
        <v>11.995546617755728</v>
      </c>
      <c r="Q25" s="73">
        <f t="shared" si="17"/>
        <v>4.3057633632780741</v>
      </c>
      <c r="R25" s="73">
        <f t="shared" si="18"/>
        <v>7.1518605305265162</v>
      </c>
      <c r="S25" s="79">
        <f t="shared" si="19"/>
        <v>379.91526787647206</v>
      </c>
      <c r="T25" s="76">
        <f t="shared" si="20"/>
        <v>599.36670985193348</v>
      </c>
      <c r="U25" s="76">
        <f t="shared" si="21"/>
        <v>8.6801715338894034</v>
      </c>
      <c r="V25" s="77">
        <f t="shared" si="22"/>
        <v>5.8619073045848831</v>
      </c>
      <c r="W25" s="80">
        <f t="shared" si="23"/>
        <v>438.93458739874569</v>
      </c>
      <c r="X25" s="72">
        <f t="shared" si="24"/>
        <v>608.01692091143696</v>
      </c>
      <c r="Y25" s="72">
        <f t="shared" si="25"/>
        <v>11.747326771122253</v>
      </c>
      <c r="Z25" s="73">
        <f t="shared" si="26"/>
        <v>4.3939109681478801</v>
      </c>
      <c r="AA25" s="73">
        <f t="shared" si="27"/>
        <v>7.2416666408143229</v>
      </c>
      <c r="AB25" s="79">
        <f t="shared" si="28"/>
        <v>384.93388071638049</v>
      </c>
      <c r="AC25" s="76">
        <f t="shared" si="29"/>
        <v>610.66183923987342</v>
      </c>
      <c r="AD25" s="76">
        <f t="shared" si="30"/>
        <v>12.868169654822642</v>
      </c>
      <c r="AE25" s="77">
        <f t="shared" si="31"/>
        <v>4.0286416648879655</v>
      </c>
      <c r="AF25" s="80">
        <f t="shared" si="32"/>
        <v>357.15068451870917</v>
      </c>
      <c r="AG25" s="72">
        <f t="shared" si="33"/>
        <v>608.15280902526479</v>
      </c>
      <c r="AH25" s="72">
        <f t="shared" si="34"/>
        <v>11.83960054489663</v>
      </c>
      <c r="AI25" s="73">
        <f t="shared" si="35"/>
        <v>4.3606406967118536</v>
      </c>
      <c r="AJ25" s="73">
        <f t="shared" si="36"/>
        <v>7.2079952718088922</v>
      </c>
      <c r="AK25" s="79">
        <f t="shared" si="37"/>
        <v>383.05845347397485</v>
      </c>
      <c r="AL25" s="76">
        <f t="shared" si="38"/>
        <v>607.51982507145794</v>
      </c>
      <c r="AM25" s="76">
        <f t="shared" si="39"/>
        <v>11.33585377023817</v>
      </c>
      <c r="AN25" s="77">
        <f t="shared" si="40"/>
        <v>4.5496800476182875</v>
      </c>
      <c r="AO25" s="80">
        <f t="shared" si="41"/>
        <v>381.50736084832477</v>
      </c>
      <c r="AP25" s="72">
        <f t="shared" si="42"/>
        <v>608.10065537315018</v>
      </c>
      <c r="AQ25" s="72">
        <f t="shared" si="43"/>
        <v>11.805052335426616</v>
      </c>
      <c r="AR25" s="73">
        <f t="shared" si="44"/>
        <v>4.3730273271120952</v>
      </c>
      <c r="AS25" s="73">
        <f t="shared" si="45"/>
        <v>7.2205630023597074</v>
      </c>
      <c r="AT25" s="79">
        <f t="shared" si="46"/>
        <v>383.75925751121702</v>
      </c>
      <c r="AU25" s="76">
        <f t="shared" si="47"/>
        <v>608.05877353938081</v>
      </c>
      <c r="AV25" s="76">
        <f t="shared" si="48"/>
        <v>11.776538387002834</v>
      </c>
      <c r="AW25" s="77">
        <f t="shared" si="49"/>
        <v>4.383313607732803</v>
      </c>
      <c r="AX25" s="80">
        <f t="shared" si="50"/>
        <v>374.13527823897277</v>
      </c>
      <c r="AY25" s="64">
        <f t="shared" si="51"/>
        <v>4.5321106225092302</v>
      </c>
      <c r="AZ25" s="31">
        <f t="shared" si="52"/>
        <v>382.91671489451107</v>
      </c>
      <c r="BA25" s="31">
        <f t="shared" si="53"/>
        <v>387.93197775118807</v>
      </c>
      <c r="BB25" s="84">
        <f t="shared" si="54"/>
        <v>382.91671489451107</v>
      </c>
    </row>
    <row r="26" spans="1:54" x14ac:dyDescent="0.4">
      <c r="A26">
        <f t="shared" si="3"/>
        <v>36</v>
      </c>
      <c r="B26">
        <v>0.6</v>
      </c>
      <c r="C26" s="31">
        <f t="shared" si="55"/>
        <v>382.91671489451107</v>
      </c>
      <c r="D26" s="31">
        <f t="shared" si="4"/>
        <v>11.802444498374868</v>
      </c>
      <c r="E26" s="31">
        <f t="shared" si="5"/>
        <v>608.0967818350656</v>
      </c>
      <c r="F26" s="65">
        <f t="shared" si="6"/>
        <v>3.031678990136681</v>
      </c>
      <c r="G26">
        <f t="shared" si="7"/>
        <v>5.0065331480697582E-5</v>
      </c>
      <c r="H26">
        <f t="shared" si="8"/>
        <v>8.7286241741730289E-5</v>
      </c>
      <c r="I26" s="32">
        <f t="shared" si="9"/>
        <v>7.22182516277685E-5</v>
      </c>
      <c r="J26" s="68">
        <f t="shared" si="10"/>
        <v>0.3850152792763219</v>
      </c>
      <c r="K26" s="64">
        <f t="shared" si="11"/>
        <v>5.0232116452125446</v>
      </c>
      <c r="L26" s="64">
        <f t="shared" si="12"/>
        <v>7.8287730866721974</v>
      </c>
      <c r="M26" s="79">
        <f t="shared" si="13"/>
        <v>410.54337656689376</v>
      </c>
      <c r="N26" s="80">
        <f t="shared" si="14"/>
        <v>197.57671510011824</v>
      </c>
      <c r="O26" s="72">
        <f t="shared" si="15"/>
        <v>609.06579484912368</v>
      </c>
      <c r="P26" s="72">
        <f t="shared" si="16"/>
        <v>12.319249635167896</v>
      </c>
      <c r="Q26" s="73">
        <f t="shared" si="17"/>
        <v>4.8201515497635956</v>
      </c>
      <c r="R26" s="73">
        <f t="shared" si="18"/>
        <v>7.6494520510803943</v>
      </c>
      <c r="S26" s="79">
        <f t="shared" si="19"/>
        <v>400.50151755663722</v>
      </c>
      <c r="T26" s="76">
        <f t="shared" si="20"/>
        <v>600.20152570952246</v>
      </c>
      <c r="U26" s="76">
        <f t="shared" si="21"/>
        <v>8.777412795800398</v>
      </c>
      <c r="V26" s="77">
        <f t="shared" si="22"/>
        <v>6.6667061076277134</v>
      </c>
      <c r="W26" s="80">
        <f t="shared" si="23"/>
        <v>461.21803690334394</v>
      </c>
      <c r="X26" s="72">
        <f t="shared" si="24"/>
        <v>608.65853705118116</v>
      </c>
      <c r="Y26" s="72">
        <f t="shared" si="25"/>
        <v>12.129421316736074</v>
      </c>
      <c r="Z26" s="73">
        <f t="shared" si="26"/>
        <v>4.8923145811355901</v>
      </c>
      <c r="AA26" s="73">
        <f t="shared" si="27"/>
        <v>7.714258825408951</v>
      </c>
      <c r="AB26" s="79">
        <f t="shared" si="28"/>
        <v>404.1648474704815</v>
      </c>
      <c r="AC26" s="76">
        <f t="shared" si="29"/>
        <v>612.49188087968707</v>
      </c>
      <c r="AD26" s="76">
        <f t="shared" si="30"/>
        <v>13.311648391118551</v>
      </c>
      <c r="AE26" s="77">
        <f t="shared" si="31"/>
        <v>4.4858963735732962</v>
      </c>
      <c r="AF26" s="80">
        <f t="shared" si="32"/>
        <v>370.7421850646997</v>
      </c>
      <c r="AG26" s="72">
        <f t="shared" si="33"/>
        <v>608.79897532021255</v>
      </c>
      <c r="AH26" s="72">
        <f t="shared" si="34"/>
        <v>12.19841011018551</v>
      </c>
      <c r="AI26" s="73">
        <f t="shared" si="35"/>
        <v>4.8657682608558437</v>
      </c>
      <c r="AJ26" s="73">
        <f t="shared" si="36"/>
        <v>7.690558090487789</v>
      </c>
      <c r="AK26" s="79">
        <f t="shared" si="37"/>
        <v>402.83017376218646</v>
      </c>
      <c r="AL26" s="76">
        <f t="shared" si="38"/>
        <v>607.79612335844456</v>
      </c>
      <c r="AM26" s="76">
        <f t="shared" si="39"/>
        <v>11.58012565654469</v>
      </c>
      <c r="AN26" s="77">
        <f t="shared" si="40"/>
        <v>5.1171175351513787</v>
      </c>
      <c r="AO26" s="80">
        <f t="shared" si="41"/>
        <v>399.02719322263431</v>
      </c>
      <c r="AP26" s="72">
        <f t="shared" si="42"/>
        <v>608.74676834155252</v>
      </c>
      <c r="AQ26" s="72">
        <f t="shared" si="43"/>
        <v>12.173240373949334</v>
      </c>
      <c r="AR26" s="73">
        <f t="shared" si="44"/>
        <v>4.8754107389087</v>
      </c>
      <c r="AS26" s="73">
        <f t="shared" si="45"/>
        <v>7.6991856854388487</v>
      </c>
      <c r="AT26" s="79">
        <f t="shared" si="46"/>
        <v>403.31667181193387</v>
      </c>
      <c r="AU26" s="76">
        <f t="shared" si="47"/>
        <v>608.60450386200944</v>
      </c>
      <c r="AV26" s="76">
        <f t="shared" si="48"/>
        <v>12.101741287874965</v>
      </c>
      <c r="AW26" s="77">
        <f t="shared" si="49"/>
        <v>4.9030693526513103</v>
      </c>
      <c r="AX26" s="80">
        <f t="shared" si="50"/>
        <v>390.07361851041099</v>
      </c>
      <c r="AY26" s="64">
        <f t="shared" si="51"/>
        <v>5.0783043124584282</v>
      </c>
      <c r="AZ26" s="31">
        <f t="shared" si="52"/>
        <v>402.70330265030975</v>
      </c>
      <c r="BA26" s="31">
        <f t="shared" si="53"/>
        <v>405.26525842527224</v>
      </c>
      <c r="BB26" s="84">
        <f t="shared" si="54"/>
        <v>405.26525842527224</v>
      </c>
    </row>
    <row r="27" spans="1:54" x14ac:dyDescent="0.4">
      <c r="A27">
        <f t="shared" si="3"/>
        <v>42</v>
      </c>
      <c r="B27">
        <v>0.7</v>
      </c>
      <c r="C27" s="31">
        <f t="shared" si="55"/>
        <v>405.26525842527224</v>
      </c>
      <c r="D27" s="31">
        <f t="shared" si="4"/>
        <v>12.219192050225004</v>
      </c>
      <c r="E27" s="31">
        <f t="shared" si="5"/>
        <v>608.84293790484855</v>
      </c>
      <c r="F27" s="65">
        <f t="shared" si="6"/>
        <v>3.4205193191227319</v>
      </c>
      <c r="G27">
        <f t="shared" si="7"/>
        <v>4.7133824363094413E-5</v>
      </c>
      <c r="H27">
        <f t="shared" si="8"/>
        <v>8.2175315051204599E-5</v>
      </c>
      <c r="I27" s="32">
        <f t="shared" si="9"/>
        <v>6.9662788282505661E-5</v>
      </c>
      <c r="J27" s="68">
        <f t="shared" si="10"/>
        <v>0.36687188514775576</v>
      </c>
      <c r="K27" s="64">
        <f t="shared" si="11"/>
        <v>5.4669385665853865</v>
      </c>
      <c r="L27" s="64">
        <f t="shared" si="12"/>
        <v>8.1886784475614824</v>
      </c>
      <c r="M27" s="79">
        <f t="shared" si="13"/>
        <v>423.67142899832118</v>
      </c>
      <c r="N27" s="80">
        <f t="shared" si="14"/>
        <v>203.36074981302141</v>
      </c>
      <c r="O27" s="72">
        <f t="shared" si="15"/>
        <v>609.71421833986437</v>
      </c>
      <c r="P27" s="72">
        <f t="shared" si="16"/>
        <v>12.570825205957686</v>
      </c>
      <c r="Q27" s="73">
        <f t="shared" si="17"/>
        <v>5.3216210630101521</v>
      </c>
      <c r="R27" s="73">
        <f t="shared" si="18"/>
        <v>8.0755243896390105</v>
      </c>
      <c r="S27" s="79">
        <f t="shared" si="19"/>
        <v>417.21992753101074</v>
      </c>
      <c r="T27" s="76">
        <f t="shared" si="20"/>
        <v>600.85255036172418</v>
      </c>
      <c r="U27" s="76">
        <f t="shared" si="21"/>
        <v>8.8601852222864306</v>
      </c>
      <c r="V27" s="77">
        <f t="shared" si="22"/>
        <v>7.4405753552215383</v>
      </c>
      <c r="W27" s="80">
        <f t="shared" si="23"/>
        <v>480.80132637790024</v>
      </c>
      <c r="X27" s="72">
        <f t="shared" si="24"/>
        <v>609.37790619861835</v>
      </c>
      <c r="Y27" s="72">
        <f t="shared" si="25"/>
        <v>12.446711329159122</v>
      </c>
      <c r="Z27" s="73">
        <f t="shared" si="26"/>
        <v>5.3717216244469377</v>
      </c>
      <c r="AA27" s="73">
        <f t="shared" si="27"/>
        <v>8.115045732174174</v>
      </c>
      <c r="AB27" s="79">
        <f t="shared" si="28"/>
        <v>419.49317586435973</v>
      </c>
      <c r="AC27" s="76">
        <f t="shared" si="29"/>
        <v>614.61787346480855</v>
      </c>
      <c r="AD27" s="76">
        <f t="shared" si="30"/>
        <v>13.710572078034561</v>
      </c>
      <c r="AE27" s="77">
        <f t="shared" si="31"/>
        <v>4.9184812578541148</v>
      </c>
      <c r="AF27" s="80">
        <f t="shared" si="32"/>
        <v>382.15595465467493</v>
      </c>
      <c r="AG27" s="72">
        <f t="shared" si="33"/>
        <v>609.49236981849424</v>
      </c>
      <c r="AH27" s="72">
        <f t="shared" si="34"/>
        <v>12.490337662471799</v>
      </c>
      <c r="AI27" s="73">
        <f t="shared" si="35"/>
        <v>5.3539647228683345</v>
      </c>
      <c r="AJ27" s="73">
        <f t="shared" si="36"/>
        <v>8.101100072321664</v>
      </c>
      <c r="AK27" s="79">
        <f t="shared" si="37"/>
        <v>418.6936331431321</v>
      </c>
      <c r="AL27" s="76">
        <f t="shared" si="38"/>
        <v>608.07615139252891</v>
      </c>
      <c r="AM27" s="76">
        <f t="shared" si="39"/>
        <v>11.788455019902798</v>
      </c>
      <c r="AN27" s="77">
        <f t="shared" si="40"/>
        <v>5.6595576937829648</v>
      </c>
      <c r="AO27" s="80">
        <f t="shared" si="41"/>
        <v>414.3464108105839</v>
      </c>
      <c r="AP27" s="72">
        <f t="shared" si="42"/>
        <v>609.45161983738819</v>
      </c>
      <c r="AQ27" s="72">
        <f t="shared" si="43"/>
        <v>12.474980291933029</v>
      </c>
      <c r="AR27" s="73">
        <f t="shared" si="44"/>
        <v>5.360197340116911</v>
      </c>
      <c r="AS27" s="73">
        <f t="shared" si="45"/>
        <v>8.1060026573367168</v>
      </c>
      <c r="AT27" s="79">
        <f t="shared" si="46"/>
        <v>418.9750283583225</v>
      </c>
      <c r="AU27" s="76">
        <f t="shared" si="47"/>
        <v>609.23927103650044</v>
      </c>
      <c r="AV27" s="76">
        <f t="shared" si="48"/>
        <v>12.391730773458001</v>
      </c>
      <c r="AW27" s="77">
        <f t="shared" si="49"/>
        <v>5.3943277759836628</v>
      </c>
      <c r="AX27" s="80">
        <f t="shared" si="50"/>
        <v>403.74864930676262</v>
      </c>
      <c r="AY27" s="64">
        <f t="shared" si="51"/>
        <v>5.6025558541605776</v>
      </c>
      <c r="AZ27" s="31">
        <f t="shared" si="52"/>
        <v>418.5954412242063</v>
      </c>
      <c r="BA27" s="31">
        <f t="shared" si="53"/>
        <v>420.26308528748041</v>
      </c>
      <c r="BB27" s="84">
        <f t="shared" si="54"/>
        <v>420.26308528748041</v>
      </c>
    </row>
    <row r="28" spans="1:54" x14ac:dyDescent="0.4">
      <c r="A28">
        <f t="shared" si="3"/>
        <v>48</v>
      </c>
      <c r="B28">
        <v>0.8</v>
      </c>
      <c r="C28" s="31">
        <f t="shared" si="55"/>
        <v>420.26308528748041</v>
      </c>
      <c r="D28" s="31">
        <f t="shared" si="4"/>
        <v>12.505139379103001</v>
      </c>
      <c r="E28" s="31">
        <f t="shared" si="5"/>
        <v>609.53211934743808</v>
      </c>
      <c r="F28" s="65">
        <f t="shared" si="6"/>
        <v>3.8241002730134679</v>
      </c>
      <c r="G28">
        <f t="shared" si="7"/>
        <v>4.4577331514725634E-5</v>
      </c>
      <c r="H28">
        <f t="shared" si="8"/>
        <v>7.7718205786687797E-5</v>
      </c>
      <c r="I28" s="32">
        <f t="shared" si="9"/>
        <v>6.7434233650247254E-5</v>
      </c>
      <c r="J28" s="68">
        <f t="shared" si="10"/>
        <v>0.35086459102191681</v>
      </c>
      <c r="K28" s="64">
        <f t="shared" si="11"/>
        <v>5.9164471656962059</v>
      </c>
      <c r="L28" s="64">
        <f t="shared" si="12"/>
        <v>8.5108983094117825</v>
      </c>
      <c r="M28" s="79">
        <f t="shared" si="13"/>
        <v>434.55522487825112</v>
      </c>
      <c r="N28" s="80">
        <f t="shared" si="14"/>
        <v>208.7756033943532</v>
      </c>
      <c r="O28" s="72">
        <f t="shared" si="15"/>
        <v>610.36667728484088</v>
      </c>
      <c r="P28" s="72">
        <f t="shared" si="16"/>
        <v>12.782320635157085</v>
      </c>
      <c r="Q28" s="73">
        <f t="shared" si="17"/>
        <v>5.7960755754521385</v>
      </c>
      <c r="R28" s="73">
        <f t="shared" si="18"/>
        <v>8.4286325996864502</v>
      </c>
      <c r="S28" s="79">
        <f t="shared" si="19"/>
        <v>429.76641970639281</v>
      </c>
      <c r="T28" s="76">
        <f t="shared" si="20"/>
        <v>601.42033806092002</v>
      </c>
      <c r="U28" s="76">
        <f t="shared" si="21"/>
        <v>8.9383536541465229</v>
      </c>
      <c r="V28" s="77">
        <f t="shared" si="22"/>
        <v>8.1672059646010862</v>
      </c>
      <c r="W28" s="80">
        <f t="shared" si="23"/>
        <v>497.203854987895</v>
      </c>
      <c r="X28" s="72">
        <f t="shared" si="24"/>
        <v>610.06580897690151</v>
      </c>
      <c r="Y28" s="72">
        <f t="shared" si="25"/>
        <v>12.688937007197994</v>
      </c>
      <c r="Z28" s="73">
        <f t="shared" si="26"/>
        <v>5.8358534293478987</v>
      </c>
      <c r="AA28" s="73">
        <f t="shared" si="27"/>
        <v>8.456137075166108</v>
      </c>
      <c r="AB28" s="79">
        <f t="shared" si="28"/>
        <v>431.38148278524977</v>
      </c>
      <c r="AC28" s="76">
        <f t="shared" si="29"/>
        <v>616.83007888905058</v>
      </c>
      <c r="AD28" s="76">
        <f t="shared" si="30"/>
        <v>14.051312598227156</v>
      </c>
      <c r="AE28" s="77">
        <f t="shared" si="31"/>
        <v>5.3284583962351642</v>
      </c>
      <c r="AF28" s="80">
        <f t="shared" si="32"/>
        <v>391.57151367741545</v>
      </c>
      <c r="AG28" s="72">
        <f t="shared" si="33"/>
        <v>610.16478988105359</v>
      </c>
      <c r="AH28" s="72">
        <f t="shared" si="34"/>
        <v>12.720373978279161</v>
      </c>
      <c r="AI28" s="73">
        <f t="shared" si="35"/>
        <v>5.822375280573846</v>
      </c>
      <c r="AJ28" s="73">
        <f t="shared" si="36"/>
        <v>8.4468530353707223</v>
      </c>
      <c r="AK28" s="79">
        <f t="shared" si="37"/>
        <v>430.83796480840215</v>
      </c>
      <c r="AL28" s="76">
        <f t="shared" si="38"/>
        <v>608.35168251411164</v>
      </c>
      <c r="AM28" s="76">
        <f t="shared" si="39"/>
        <v>11.962508667936792</v>
      </c>
      <c r="AN28" s="77">
        <f t="shared" si="40"/>
        <v>6.1728451071672765</v>
      </c>
      <c r="AO28" s="80">
        <f t="shared" si="41"/>
        <v>427.33043006787693</v>
      </c>
      <c r="AP28" s="72">
        <f t="shared" si="42"/>
        <v>610.13120064459383</v>
      </c>
      <c r="AQ28" s="72">
        <f t="shared" si="43"/>
        <v>12.709787955925265</v>
      </c>
      <c r="AR28" s="73">
        <f t="shared" si="44"/>
        <v>5.8269039697319442</v>
      </c>
      <c r="AS28" s="73">
        <f t="shared" si="45"/>
        <v>8.4499765412010319</v>
      </c>
      <c r="AT28" s="79">
        <f t="shared" si="46"/>
        <v>431.0210089951953</v>
      </c>
      <c r="AU28" s="76">
        <f t="shared" si="47"/>
        <v>609.9211873490035</v>
      </c>
      <c r="AV28" s="76">
        <f t="shared" si="48"/>
        <v>12.641631343640915</v>
      </c>
      <c r="AW28" s="77">
        <f t="shared" si="49"/>
        <v>5.8563028875156062</v>
      </c>
      <c r="AX28" s="80">
        <f t="shared" si="50"/>
        <v>415.15845658739039</v>
      </c>
      <c r="AY28" s="64">
        <f t="shared" si="51"/>
        <v>6.1007525763281203</v>
      </c>
      <c r="AZ28" s="31">
        <f t="shared" si="52"/>
        <v>430.75171907381002</v>
      </c>
      <c r="BA28" s="31">
        <f t="shared" si="53"/>
        <v>432.81606383014446</v>
      </c>
      <c r="BB28" s="84">
        <f t="shared" si="54"/>
        <v>432.81606383014446</v>
      </c>
    </row>
    <row r="29" spans="1:54" x14ac:dyDescent="0.4">
      <c r="A29">
        <f t="shared" si="3"/>
        <v>54</v>
      </c>
      <c r="B29">
        <v>0.9</v>
      </c>
      <c r="C29" s="31">
        <f t="shared" si="55"/>
        <v>432.81606383014446</v>
      </c>
      <c r="D29" s="31">
        <f t="shared" si="4"/>
        <v>12.748346892037521</v>
      </c>
      <c r="E29" s="31">
        <f t="shared" si="5"/>
        <v>610.25482144611385</v>
      </c>
      <c r="F29" s="65">
        <f t="shared" si="6"/>
        <v>4.2250424986372979</v>
      </c>
      <c r="G29">
        <f t="shared" si="7"/>
        <v>4.24095009627268E-5</v>
      </c>
      <c r="H29">
        <f t="shared" si="8"/>
        <v>7.3938708557355918E-5</v>
      </c>
      <c r="I29" s="32">
        <f t="shared" si="9"/>
        <v>6.5544485035581314E-5</v>
      </c>
      <c r="J29" s="68">
        <f t="shared" si="10"/>
        <v>0.33714662588458877</v>
      </c>
      <c r="K29" s="64">
        <f t="shared" si="11"/>
        <v>6.3535804022737032</v>
      </c>
      <c r="L29" s="64">
        <f t="shared" si="12"/>
        <v>8.7860603375768971</v>
      </c>
      <c r="M29" s="79">
        <f t="shared" si="13"/>
        <v>442.96833154158679</v>
      </c>
      <c r="N29" s="80">
        <f t="shared" si="14"/>
        <v>213.63255781328056</v>
      </c>
      <c r="O29" s="72">
        <f t="shared" si="15"/>
        <v>610.95139276483906</v>
      </c>
      <c r="P29" s="72">
        <f t="shared" si="16"/>
        <v>12.94762357452424</v>
      </c>
      <c r="Q29" s="73">
        <f t="shared" si="17"/>
        <v>6.2629331734011524</v>
      </c>
      <c r="R29" s="73">
        <f t="shared" si="18"/>
        <v>8.7319634312047647</v>
      </c>
      <c r="S29" s="79">
        <f t="shared" si="19"/>
        <v>439.73898126418459</v>
      </c>
      <c r="T29" s="76">
        <f t="shared" si="20"/>
        <v>601.89670191124628</v>
      </c>
      <c r="U29" s="76">
        <f t="shared" si="21"/>
        <v>9.0090270590142758</v>
      </c>
      <c r="V29" s="77">
        <f t="shared" si="22"/>
        <v>8.8675828648027775</v>
      </c>
      <c r="W29" s="80">
        <f t="shared" si="23"/>
        <v>511.77616358280426</v>
      </c>
      <c r="X29" s="72">
        <f t="shared" si="24"/>
        <v>610.71820411424164</v>
      </c>
      <c r="Y29" s="72">
        <f t="shared" si="25"/>
        <v>12.883984958418839</v>
      </c>
      <c r="Z29" s="73">
        <f t="shared" si="26"/>
        <v>6.2914657924093778</v>
      </c>
      <c r="AA29" s="73">
        <f t="shared" si="27"/>
        <v>8.7491549501875809</v>
      </c>
      <c r="AB29" s="79">
        <f t="shared" si="28"/>
        <v>440.77297560098123</v>
      </c>
      <c r="AC29" s="76">
        <f t="shared" si="29"/>
        <v>619.16445369307564</v>
      </c>
      <c r="AD29" s="76">
        <f t="shared" si="30"/>
        <v>14.35908815243231</v>
      </c>
      <c r="AE29" s="77">
        <f t="shared" si="31"/>
        <v>5.7232186367711622</v>
      </c>
      <c r="AF29" s="80">
        <f t="shared" si="32"/>
        <v>399.68103677937904</v>
      </c>
      <c r="AG29" s="72">
        <f t="shared" si="33"/>
        <v>610.79165772448982</v>
      </c>
      <c r="AH29" s="72">
        <f t="shared" si="34"/>
        <v>12.904335759827241</v>
      </c>
      <c r="AI29" s="73">
        <f t="shared" si="35"/>
        <v>6.2822993344824667</v>
      </c>
      <c r="AJ29" s="73">
        <f t="shared" si="36"/>
        <v>8.7436484228319369</v>
      </c>
      <c r="AK29" s="79">
        <f t="shared" si="37"/>
        <v>440.44258884483236</v>
      </c>
      <c r="AL29" s="76">
        <f t="shared" si="38"/>
        <v>608.62829485747739</v>
      </c>
      <c r="AM29" s="76">
        <f t="shared" si="39"/>
        <v>12.114011010177144</v>
      </c>
      <c r="AN29" s="77">
        <f t="shared" si="40"/>
        <v>6.6684570424512311</v>
      </c>
      <c r="AO29" s="80">
        <f t="shared" si="41"/>
        <v>438.89428978622078</v>
      </c>
      <c r="AP29" s="72">
        <f t="shared" si="42"/>
        <v>610.7680645461337</v>
      </c>
      <c r="AQ29" s="72">
        <f t="shared" si="43"/>
        <v>12.89783057202164</v>
      </c>
      <c r="AR29" s="73">
        <f t="shared" si="44"/>
        <v>6.285225103377595</v>
      </c>
      <c r="AS29" s="73">
        <f t="shared" si="45"/>
        <v>8.7454076985651508</v>
      </c>
      <c r="AT29" s="79">
        <f t="shared" si="46"/>
        <v>440.5482257466021</v>
      </c>
      <c r="AU29" s="76">
        <f t="shared" si="47"/>
        <v>610.65903334007646</v>
      </c>
      <c r="AV29" s="76">
        <f t="shared" si="48"/>
        <v>12.867377738898542</v>
      </c>
      <c r="AW29" s="77">
        <f t="shared" si="49"/>
        <v>6.2989754934291273</v>
      </c>
      <c r="AX29" s="80">
        <f t="shared" si="50"/>
        <v>425.14351971467204</v>
      </c>
      <c r="AY29" s="64">
        <f t="shared" si="51"/>
        <v>6.5850196801406113</v>
      </c>
      <c r="AZ29" s="31">
        <f t="shared" si="52"/>
        <v>440.37569286415004</v>
      </c>
      <c r="BA29" s="31">
        <f t="shared" si="53"/>
        <v>443.87375246576903</v>
      </c>
      <c r="BB29" s="84">
        <f t="shared" si="54"/>
        <v>443.87375246576903</v>
      </c>
    </row>
    <row r="30" spans="1:54" x14ac:dyDescent="0.4">
      <c r="A30">
        <f t="shared" si="3"/>
        <v>60</v>
      </c>
      <c r="B30">
        <v>1</v>
      </c>
      <c r="C30" s="31">
        <f t="shared" si="55"/>
        <v>443.87375246576903</v>
      </c>
      <c r="D30" s="31">
        <f t="shared" si="4"/>
        <v>12.965508020247931</v>
      </c>
      <c r="E30" s="31">
        <f t="shared" si="5"/>
        <v>611.01878825686094</v>
      </c>
      <c r="F30" s="65">
        <f t="shared" si="6"/>
        <v>4.6216414741924341</v>
      </c>
      <c r="G30">
        <f t="shared" si="7"/>
        <v>4.0549040029467751E-5</v>
      </c>
      <c r="H30">
        <f t="shared" si="8"/>
        <v>7.0695093904887189E-5</v>
      </c>
      <c r="I30" s="32">
        <f t="shared" si="9"/>
        <v>6.392267770934695E-5</v>
      </c>
      <c r="J30" s="68">
        <f t="shared" si="10"/>
        <v>0.32526156676231605</v>
      </c>
      <c r="K30" s="64">
        <f t="shared" si="11"/>
        <v>6.7780146588920411</v>
      </c>
      <c r="L30" s="64">
        <f t="shared" si="12"/>
        <v>9.0197264214481869</v>
      </c>
      <c r="M30" s="79">
        <f t="shared" si="13"/>
        <v>449.28678611742953</v>
      </c>
      <c r="N30" s="80">
        <f t="shared" si="14"/>
        <v>218.00236762212248</v>
      </c>
      <c r="O30" s="72">
        <f t="shared" si="15"/>
        <v>611.44068492161546</v>
      </c>
      <c r="P30" s="72">
        <f t="shared" si="16"/>
        <v>13.072812740886121</v>
      </c>
      <c r="Q30" s="73">
        <f t="shared" si="17"/>
        <v>6.7270207938012039</v>
      </c>
      <c r="R30" s="73">
        <f t="shared" si="18"/>
        <v>8.9933158208471617</v>
      </c>
      <c r="S30" s="79">
        <f t="shared" si="19"/>
        <v>447.6621304347558</v>
      </c>
      <c r="T30" s="76">
        <f t="shared" si="20"/>
        <v>602.29968866165257</v>
      </c>
      <c r="U30" s="76">
        <f t="shared" si="21"/>
        <v>9.0730636116843755</v>
      </c>
      <c r="V30" s="77">
        <f t="shared" si="22"/>
        <v>9.5476427471145584</v>
      </c>
      <c r="W30" s="80">
        <f t="shared" si="23"/>
        <v>524.96452936745959</v>
      </c>
      <c r="X30" s="72">
        <f t="shared" si="24"/>
        <v>611.31059384187631</v>
      </c>
      <c r="Y30" s="72">
        <f t="shared" si="25"/>
        <v>13.040537610753606</v>
      </c>
      <c r="Z30" s="73">
        <f t="shared" si="26"/>
        <v>6.7422352730335362</v>
      </c>
      <c r="AA30" s="73">
        <f t="shared" si="27"/>
        <v>9.0012420941764013</v>
      </c>
      <c r="AB30" s="79">
        <f t="shared" si="28"/>
        <v>448.15202770048438</v>
      </c>
      <c r="AC30" s="76">
        <f t="shared" si="29"/>
        <v>621.60409106376528</v>
      </c>
      <c r="AD30" s="76">
        <f t="shared" si="30"/>
        <v>14.641734557841236</v>
      </c>
      <c r="AE30" s="77">
        <f t="shared" si="31"/>
        <v>6.1060282914262078</v>
      </c>
      <c r="AF30" s="80">
        <f t="shared" si="32"/>
        <v>406.78043901740921</v>
      </c>
      <c r="AG30" s="72">
        <f t="shared" si="33"/>
        <v>611.34950445351262</v>
      </c>
      <c r="AH30" s="72">
        <f t="shared" si="34"/>
        <v>13.050263599257782</v>
      </c>
      <c r="AI30" s="73">
        <f t="shared" si="35"/>
        <v>6.7376393088443223</v>
      </c>
      <c r="AJ30" s="73">
        <f t="shared" si="36"/>
        <v>8.9988519119860193</v>
      </c>
      <c r="AK30" s="79">
        <f t="shared" si="37"/>
        <v>448.00450979675895</v>
      </c>
      <c r="AL30" s="76">
        <f t="shared" si="38"/>
        <v>608.90485694956396</v>
      </c>
      <c r="AM30" s="76">
        <f t="shared" si="39"/>
        <v>12.247851557503557</v>
      </c>
      <c r="AN30" s="77">
        <f t="shared" si="40"/>
        <v>7.150345076712143</v>
      </c>
      <c r="AO30" s="80">
        <f t="shared" si="41"/>
        <v>449.3746620959148</v>
      </c>
      <c r="AP30" s="72">
        <f t="shared" si="42"/>
        <v>611.3377590025483</v>
      </c>
      <c r="AQ30" s="72">
        <f t="shared" si="43"/>
        <v>13.047334343144398</v>
      </c>
      <c r="AR30" s="73">
        <f t="shared" si="44"/>
        <v>6.739022500930794</v>
      </c>
      <c r="AS30" s="73">
        <f t="shared" si="45"/>
        <v>8.9995716360972757</v>
      </c>
      <c r="AT30" s="79">
        <f t="shared" si="46"/>
        <v>448.04894906122126</v>
      </c>
      <c r="AU30" s="76">
        <f t="shared" si="47"/>
        <v>611.4478075288157</v>
      </c>
      <c r="AV30" s="76">
        <f t="shared" si="48"/>
        <v>13.074560155440642</v>
      </c>
      <c r="AW30" s="77">
        <f t="shared" si="49"/>
        <v>6.7262000795564481</v>
      </c>
      <c r="AX30" s="80">
        <f t="shared" si="50"/>
        <v>434.03026851686968</v>
      </c>
      <c r="AY30" s="64">
        <f t="shared" si="51"/>
        <v>7.0595167589274013</v>
      </c>
      <c r="AZ30" s="31">
        <f t="shared" si="52"/>
        <v>447.96690424830513</v>
      </c>
      <c r="BA30" s="31">
        <f t="shared" si="53"/>
        <v>453.78747474941332</v>
      </c>
      <c r="BB30" s="84">
        <f t="shared" si="54"/>
        <v>453.78747474941332</v>
      </c>
    </row>
    <row r="31" spans="1:54" x14ac:dyDescent="0.4">
      <c r="A31">
        <f t="shared" si="3"/>
        <v>66</v>
      </c>
      <c r="B31">
        <v>1.1000000000000001</v>
      </c>
      <c r="C31" s="31">
        <f t="shared" si="55"/>
        <v>453.78747474941332</v>
      </c>
      <c r="D31" s="31">
        <f t="shared" si="4"/>
        <v>13.162531411121073</v>
      </c>
      <c r="E31" s="31">
        <f t="shared" si="5"/>
        <v>611.81705158994964</v>
      </c>
      <c r="F31" s="65">
        <f t="shared" si="6"/>
        <v>5.0142509651848579</v>
      </c>
      <c r="G31">
        <f t="shared" si="7"/>
        <v>3.8929217084335635E-5</v>
      </c>
      <c r="H31">
        <f t="shared" si="8"/>
        <v>6.7871018781723072E-5</v>
      </c>
      <c r="I31" s="32">
        <f t="shared" si="9"/>
        <v>6.2510640147764898E-5</v>
      </c>
      <c r="J31" s="68">
        <f t="shared" si="10"/>
        <v>0.31482471847582966</v>
      </c>
      <c r="K31" s="64">
        <f t="shared" si="11"/>
        <v>7.1913645654690557</v>
      </c>
      <c r="L31" s="64">
        <f t="shared" si="12"/>
        <v>9.2178901691824002</v>
      </c>
      <c r="M31" s="79">
        <f t="shared" si="13"/>
        <v>453.87042539202838</v>
      </c>
      <c r="N31" s="80">
        <f t="shared" si="14"/>
        <v>221.96560657725894</v>
      </c>
      <c r="O31" s="72">
        <f t="shared" si="15"/>
        <v>611.82421274450678</v>
      </c>
      <c r="P31" s="72">
        <f t="shared" si="16"/>
        <v>13.164189243459777</v>
      </c>
      <c r="Q31" s="73">
        <f t="shared" si="17"/>
        <v>7.1905430832755055</v>
      </c>
      <c r="R31" s="73">
        <f t="shared" si="18"/>
        <v>9.2175236189500183</v>
      </c>
      <c r="S31" s="79">
        <f t="shared" si="19"/>
        <v>453.8470650354875</v>
      </c>
      <c r="T31" s="76">
        <f t="shared" si="20"/>
        <v>602.64495801975784</v>
      </c>
      <c r="U31" s="76">
        <f t="shared" si="21"/>
        <v>9.131512038224642</v>
      </c>
      <c r="V31" s="77">
        <f t="shared" si="22"/>
        <v>10.210522838508057</v>
      </c>
      <c r="W31" s="80">
        <f t="shared" si="23"/>
        <v>537.02446196721883</v>
      </c>
      <c r="X31" s="72">
        <f t="shared" si="24"/>
        <v>611.82219520503509</v>
      </c>
      <c r="Y31" s="72">
        <f t="shared" si="25"/>
        <v>13.163722353191339</v>
      </c>
      <c r="Z31" s="73">
        <f t="shared" si="26"/>
        <v>7.1907744048759623</v>
      </c>
      <c r="AA31" s="73">
        <f t="shared" si="27"/>
        <v>9.2176268467125393</v>
      </c>
      <c r="AB31" s="79">
        <f t="shared" si="28"/>
        <v>453.85364432283598</v>
      </c>
      <c r="AC31" s="76">
        <f t="shared" si="29"/>
        <v>624.12764599387606</v>
      </c>
      <c r="AD31" s="76">
        <f t="shared" si="30"/>
        <v>14.903607271331316</v>
      </c>
      <c r="AE31" s="77">
        <f t="shared" si="31"/>
        <v>6.4790476216525015</v>
      </c>
      <c r="AF31" s="80">
        <f t="shared" si="32"/>
        <v>413.06059979041913</v>
      </c>
      <c r="AG31" s="72">
        <f t="shared" si="33"/>
        <v>611.82276336540644</v>
      </c>
      <c r="AH31" s="72">
        <f t="shared" si="34"/>
        <v>13.163853848459587</v>
      </c>
      <c r="AI31" s="73">
        <f t="shared" si="35"/>
        <v>7.190709252941768</v>
      </c>
      <c r="AJ31" s="73">
        <f t="shared" si="36"/>
        <v>9.2175977733694197</v>
      </c>
      <c r="AK31" s="79">
        <f t="shared" si="37"/>
        <v>453.85179135846101</v>
      </c>
      <c r="AL31" s="76">
        <f t="shared" si="38"/>
        <v>609.17936624971333</v>
      </c>
      <c r="AM31" s="76">
        <f t="shared" si="39"/>
        <v>12.367188551853189</v>
      </c>
      <c r="AN31" s="77">
        <f t="shared" si="40"/>
        <v>7.620848924054644</v>
      </c>
      <c r="AO31" s="80">
        <f t="shared" si="41"/>
        <v>458.97401335870074</v>
      </c>
      <c r="AP31" s="72">
        <f t="shared" si="42"/>
        <v>611.82260334573516</v>
      </c>
      <c r="AQ31" s="72">
        <f t="shared" si="43"/>
        <v>13.163816814556069</v>
      </c>
      <c r="AR31" s="73">
        <f t="shared" si="44"/>
        <v>7.1907276019342499</v>
      </c>
      <c r="AS31" s="73">
        <f t="shared" si="45"/>
        <v>9.2176059614753072</v>
      </c>
      <c r="AT31" s="79">
        <f t="shared" si="46"/>
        <v>453.85231322377388</v>
      </c>
      <c r="AU31" s="76">
        <f t="shared" si="47"/>
        <v>612.28087275776397</v>
      </c>
      <c r="AV31" s="76">
        <f t="shared" si="48"/>
        <v>13.266484834494682</v>
      </c>
      <c r="AW31" s="77">
        <f t="shared" si="49"/>
        <v>7.1404236099403953</v>
      </c>
      <c r="AX31" s="80">
        <f t="shared" si="50"/>
        <v>442.02099885743706</v>
      </c>
      <c r="AY31" s="64">
        <f t="shared" si="51"/>
        <v>7.5266996671478852</v>
      </c>
      <c r="AZ31" s="31">
        <f t="shared" si="52"/>
        <v>453.85120348513959</v>
      </c>
      <c r="BA31" s="31">
        <f t="shared" si="53"/>
        <v>462.77001849344401</v>
      </c>
      <c r="BB31" s="84">
        <f t="shared" si="54"/>
        <v>462.77001849344401</v>
      </c>
    </row>
    <row r="32" spans="1:54" x14ac:dyDescent="0.4">
      <c r="A32">
        <f t="shared" si="3"/>
        <v>72</v>
      </c>
      <c r="B32">
        <v>1.2</v>
      </c>
      <c r="C32" s="31">
        <f t="shared" si="55"/>
        <v>462.77001849344401</v>
      </c>
      <c r="D32" s="31">
        <f t="shared" si="4"/>
        <v>13.342949789789554</v>
      </c>
      <c r="E32" s="31">
        <f t="shared" si="5"/>
        <v>612.64155569858121</v>
      </c>
      <c r="F32" s="65">
        <f t="shared" si="6"/>
        <v>5.4033994164165033</v>
      </c>
      <c r="G32">
        <f t="shared" si="7"/>
        <v>3.7501200197004515E-5</v>
      </c>
      <c r="H32">
        <f t="shared" si="8"/>
        <v>6.5381347315412815E-5</v>
      </c>
      <c r="I32" s="32">
        <f t="shared" si="9"/>
        <v>6.1265804414609756E-5</v>
      </c>
      <c r="J32" s="68">
        <f t="shared" si="10"/>
        <v>0.30555150118608959</v>
      </c>
      <c r="K32" s="64">
        <f t="shared" si="11"/>
        <v>7.5951526057841434</v>
      </c>
      <c r="L32" s="64">
        <f t="shared" si="12"/>
        <v>9.3856166237729219</v>
      </c>
      <c r="M32" s="79">
        <f t="shared" si="13"/>
        <v>457.01420093335634</v>
      </c>
      <c r="N32" s="80">
        <f t="shared" si="14"/>
        <v>225.58738740552531</v>
      </c>
      <c r="O32" s="72">
        <f t="shared" si="15"/>
        <v>612.10173872833059</v>
      </c>
      <c r="P32" s="72">
        <f t="shared" si="16"/>
        <v>13.227133627538807</v>
      </c>
      <c r="Q32" s="73">
        <f t="shared" si="17"/>
        <v>7.6549044902274757</v>
      </c>
      <c r="R32" s="73">
        <f t="shared" si="18"/>
        <v>9.4083942754943539</v>
      </c>
      <c r="S32" s="79">
        <f t="shared" si="19"/>
        <v>458.52733630706751</v>
      </c>
      <c r="T32" s="76">
        <f t="shared" si="20"/>
        <v>602.94421997750578</v>
      </c>
      <c r="U32" s="76">
        <f t="shared" si="21"/>
        <v>9.1852324411145041</v>
      </c>
      <c r="V32" s="77">
        <f t="shared" si="22"/>
        <v>10.85847634290937</v>
      </c>
      <c r="W32" s="80">
        <f t="shared" si="23"/>
        <v>548.13851440059238</v>
      </c>
      <c r="X32" s="72">
        <f t="shared" si="24"/>
        <v>612.23962550790247</v>
      </c>
      <c r="Y32" s="72">
        <f t="shared" si="25"/>
        <v>13.257508405712976</v>
      </c>
      <c r="Z32" s="73">
        <f t="shared" si="26"/>
        <v>7.639086501707137</v>
      </c>
      <c r="AA32" s="73">
        <f t="shared" si="27"/>
        <v>9.4024139977045245</v>
      </c>
      <c r="AB32" s="79">
        <f t="shared" si="28"/>
        <v>458.13267907851014</v>
      </c>
      <c r="AC32" s="76">
        <f t="shared" si="29"/>
        <v>626.7168370036436</v>
      </c>
      <c r="AD32" s="76">
        <f t="shared" si="30"/>
        <v>15.147825518269849</v>
      </c>
      <c r="AE32" s="77">
        <f t="shared" si="31"/>
        <v>6.8438892436954086</v>
      </c>
      <c r="AF32" s="80">
        <f t="shared" si="32"/>
        <v>418.66160481038446</v>
      </c>
      <c r="AG32" s="72">
        <f t="shared" si="33"/>
        <v>612.2033885345586</v>
      </c>
      <c r="AH32" s="72">
        <f t="shared" si="34"/>
        <v>13.249581086915086</v>
      </c>
      <c r="AI32" s="73">
        <f t="shared" si="35"/>
        <v>7.6432046121513713</v>
      </c>
      <c r="AJ32" s="73">
        <f t="shared" si="36"/>
        <v>9.403974350843999</v>
      </c>
      <c r="AK32" s="79">
        <f t="shared" si="37"/>
        <v>458.23582915815473</v>
      </c>
      <c r="AL32" s="76">
        <f t="shared" si="38"/>
        <v>609.44999862707266</v>
      </c>
      <c r="AM32" s="76">
        <f t="shared" si="39"/>
        <v>12.47436539987293</v>
      </c>
      <c r="AN32" s="77">
        <f t="shared" si="40"/>
        <v>8.0816776399084045</v>
      </c>
      <c r="AO32" s="80">
        <f t="shared" si="41"/>
        <v>467.83821204814728</v>
      </c>
      <c r="AP32" s="72">
        <f t="shared" si="42"/>
        <v>612.21284098137085</v>
      </c>
      <c r="AQ32" s="72">
        <f t="shared" si="43"/>
        <v>13.25165268372481</v>
      </c>
      <c r="AR32" s="73">
        <f t="shared" si="44"/>
        <v>7.6421277625775428</v>
      </c>
      <c r="AS32" s="73">
        <f t="shared" si="45"/>
        <v>9.4035665653952201</v>
      </c>
      <c r="AT32" s="79">
        <f t="shared" si="46"/>
        <v>458.20888386860503</v>
      </c>
      <c r="AU32" s="76">
        <f t="shared" si="47"/>
        <v>613.15214766618828</v>
      </c>
      <c r="AV32" s="76">
        <f t="shared" si="48"/>
        <v>13.445544280019767</v>
      </c>
      <c r="AW32" s="77">
        <f t="shared" si="49"/>
        <v>7.5434804785158409</v>
      </c>
      <c r="AX32" s="80">
        <f t="shared" si="50"/>
        <v>449.26298826712559</v>
      </c>
      <c r="AY32" s="64">
        <f t="shared" si="51"/>
        <v>7.9883558839615683</v>
      </c>
      <c r="AZ32" s="31">
        <f t="shared" si="52"/>
        <v>458.27618210308435</v>
      </c>
      <c r="BA32" s="31">
        <f t="shared" si="53"/>
        <v>470.97532988156246</v>
      </c>
      <c r="BB32" s="84">
        <f t="shared" si="54"/>
        <v>470.97532988156246</v>
      </c>
    </row>
    <row r="33" spans="1:54" x14ac:dyDescent="0.4">
      <c r="A33">
        <f t="shared" si="3"/>
        <v>78</v>
      </c>
      <c r="B33">
        <v>1.3</v>
      </c>
      <c r="C33" s="31">
        <f t="shared" si="55"/>
        <v>470.97532988156246</v>
      </c>
      <c r="D33" s="31">
        <f t="shared" si="4"/>
        <v>13.509336666635866</v>
      </c>
      <c r="E33" s="31">
        <f t="shared" si="5"/>
        <v>613.48535637336613</v>
      </c>
      <c r="F33" s="65">
        <f t="shared" si="6"/>
        <v>5.789549262271791</v>
      </c>
      <c r="G33">
        <f t="shared" si="7"/>
        <v>3.6228998286075792E-5</v>
      </c>
      <c r="H33">
        <f t="shared" si="8"/>
        <v>6.3163330970421091E-5</v>
      </c>
      <c r="I33" s="32">
        <f t="shared" si="9"/>
        <v>6.0156796242113901E-5</v>
      </c>
      <c r="J33" s="68">
        <f t="shared" si="10"/>
        <v>0.29723048417827791</v>
      </c>
      <c r="K33" s="64">
        <f t="shared" si="11"/>
        <v>7.9906249202193962</v>
      </c>
      <c r="L33" s="64">
        <f t="shared" si="12"/>
        <v>9.5271419606509511</v>
      </c>
      <c r="M33" s="79">
        <f t="shared" si="13"/>
        <v>458.959264118205</v>
      </c>
      <c r="N33" s="80">
        <f t="shared" si="14"/>
        <v>228.918849398128</v>
      </c>
      <c r="O33" s="72">
        <f t="shared" si="15"/>
        <v>612.2795068032234</v>
      </c>
      <c r="P33" s="72">
        <f t="shared" si="16"/>
        <v>13.266188362183925</v>
      </c>
      <c r="Q33" s="73">
        <f t="shared" si="17"/>
        <v>8.1210864526851871</v>
      </c>
      <c r="R33" s="73">
        <f t="shared" si="18"/>
        <v>9.5692278621163744</v>
      </c>
      <c r="S33" s="79">
        <f t="shared" si="19"/>
        <v>461.89459173801293</v>
      </c>
      <c r="T33" s="76">
        <f t="shared" si="20"/>
        <v>603.20621471543086</v>
      </c>
      <c r="U33" s="76">
        <f t="shared" si="21"/>
        <v>9.2349061047189611</v>
      </c>
      <c r="V33" s="77">
        <f t="shared" si="22"/>
        <v>11.493277500277632</v>
      </c>
      <c r="W33" s="80">
        <f t="shared" si="23"/>
        <v>558.44642764883713</v>
      </c>
      <c r="X33" s="72">
        <f t="shared" si="24"/>
        <v>612.55674960310319</v>
      </c>
      <c r="Y33" s="72">
        <f t="shared" si="25"/>
        <v>13.325286966287734</v>
      </c>
      <c r="Z33" s="73">
        <f t="shared" si="26"/>
        <v>8.0887298054113508</v>
      </c>
      <c r="AA33" s="73">
        <f t="shared" si="27"/>
        <v>9.5589944829266944</v>
      </c>
      <c r="AB33" s="79">
        <f t="shared" si="28"/>
        <v>461.19180975772986</v>
      </c>
      <c r="AC33" s="76">
        <f t="shared" si="29"/>
        <v>629.35683272800452</v>
      </c>
      <c r="AD33" s="76">
        <f t="shared" si="30"/>
        <v>15.376802940113558</v>
      </c>
      <c r="AE33" s="77">
        <f t="shared" si="31"/>
        <v>7.2018068954283114</v>
      </c>
      <c r="AF33" s="80">
        <f t="shared" si="32"/>
        <v>423.69092571121803</v>
      </c>
      <c r="AG33" s="72">
        <f t="shared" si="33"/>
        <v>612.48937794004996</v>
      </c>
      <c r="AH33" s="72">
        <f t="shared" si="34"/>
        <v>13.311119888162141</v>
      </c>
      <c r="AI33" s="73">
        <f t="shared" si="35"/>
        <v>8.0964480922638788</v>
      </c>
      <c r="AJ33" s="73">
        <f t="shared" si="36"/>
        <v>9.5614476845009939</v>
      </c>
      <c r="AK33" s="79">
        <f t="shared" si="37"/>
        <v>461.36091160353482</v>
      </c>
      <c r="AL33" s="76">
        <f t="shared" si="38"/>
        <v>609.71528924698418</v>
      </c>
      <c r="AM33" s="76">
        <f t="shared" si="39"/>
        <v>12.571201696420484</v>
      </c>
      <c r="AN33" s="77">
        <f t="shared" si="40"/>
        <v>8.5341615680047003</v>
      </c>
      <c r="AO33" s="80">
        <f t="shared" si="41"/>
        <v>476.07866879098253</v>
      </c>
      <c r="AP33" s="72">
        <f t="shared" si="42"/>
        <v>612.50553123718123</v>
      </c>
      <c r="AQ33" s="72">
        <f t="shared" si="43"/>
        <v>13.314527728409933</v>
      </c>
      <c r="AR33" s="73">
        <f t="shared" si="44"/>
        <v>8.0945892888454907</v>
      </c>
      <c r="AS33" s="73">
        <f t="shared" si="45"/>
        <v>9.5608575748584812</v>
      </c>
      <c r="AT33" s="79">
        <f t="shared" si="46"/>
        <v>461.3202710275109</v>
      </c>
      <c r="AU33" s="76">
        <f t="shared" si="47"/>
        <v>614.05640176881957</v>
      </c>
      <c r="AV33" s="76">
        <f t="shared" si="48"/>
        <v>13.613582594958743</v>
      </c>
      <c r="AW33" s="77">
        <f t="shared" si="49"/>
        <v>7.9368176477624006</v>
      </c>
      <c r="AX33" s="80">
        <f t="shared" si="50"/>
        <v>455.86926823561038</v>
      </c>
      <c r="AY33" s="64">
        <f t="shared" si="51"/>
        <v>8.4458646563348694</v>
      </c>
      <c r="AZ33" s="31">
        <f t="shared" si="52"/>
        <v>461.44189603169707</v>
      </c>
      <c r="BA33" s="31">
        <f t="shared" si="53"/>
        <v>478.521322596662</v>
      </c>
      <c r="BB33" s="84">
        <f t="shared" si="54"/>
        <v>478.521322596662</v>
      </c>
    </row>
    <row r="34" spans="1:54" x14ac:dyDescent="0.4">
      <c r="A34">
        <f t="shared" si="3"/>
        <v>84</v>
      </c>
      <c r="B34">
        <v>1.4</v>
      </c>
      <c r="C34" s="31">
        <f t="shared" si="55"/>
        <v>478.521322596662</v>
      </c>
      <c r="D34" s="31">
        <f t="shared" si="4"/>
        <v>13.663685137111399</v>
      </c>
      <c r="E34" s="31">
        <f t="shared" si="5"/>
        <v>614.34277112959342</v>
      </c>
      <c r="F34" s="65">
        <f t="shared" si="6"/>
        <v>6.1730837320266314</v>
      </c>
      <c r="G34">
        <f t="shared" si="7"/>
        <v>3.5085495886731377E-5</v>
      </c>
      <c r="H34">
        <f t="shared" si="8"/>
        <v>6.1169695376499041E-5</v>
      </c>
      <c r="I34" s="32">
        <f t="shared" si="9"/>
        <v>5.9159978445152876E-5</v>
      </c>
      <c r="J34" s="68">
        <f t="shared" si="10"/>
        <v>0.28970125944992858</v>
      </c>
      <c r="K34" s="64">
        <f t="shared" si="11"/>
        <v>8.3787931227741996</v>
      </c>
      <c r="L34" s="64">
        <f t="shared" si="12"/>
        <v>9.6460664657995032</v>
      </c>
      <c r="M34" s="79">
        <f t="shared" si="13"/>
        <v>459.90584466162744</v>
      </c>
      <c r="N34" s="80">
        <f t="shared" si="14"/>
        <v>232.00059044547979</v>
      </c>
      <c r="O34" s="72">
        <f t="shared" si="15"/>
        <v>612.3677236423772</v>
      </c>
      <c r="P34" s="72">
        <f t="shared" si="16"/>
        <v>13.285225317261142</v>
      </c>
      <c r="Q34" s="73">
        <f t="shared" si="17"/>
        <v>8.5897777770453221</v>
      </c>
      <c r="R34" s="73">
        <f t="shared" si="18"/>
        <v>9.7030630923968992</v>
      </c>
      <c r="S34" s="79">
        <f t="shared" si="19"/>
        <v>464.11541620696562</v>
      </c>
      <c r="T34" s="76">
        <f t="shared" si="20"/>
        <v>603.43758061680956</v>
      </c>
      <c r="U34" s="76">
        <f t="shared" si="21"/>
        <v>9.2810776666055865</v>
      </c>
      <c r="V34" s="77">
        <f t="shared" si="22"/>
        <v>12.116369452528003</v>
      </c>
      <c r="W34" s="80">
        <f t="shared" si="23"/>
        <v>568.05842407457089</v>
      </c>
      <c r="X34" s="72">
        <f t="shared" si="24"/>
        <v>612.77381639702048</v>
      </c>
      <c r="Y34" s="72">
        <f t="shared" si="25"/>
        <v>13.370128326235211</v>
      </c>
      <c r="Z34" s="73">
        <f t="shared" si="26"/>
        <v>8.5408911110302199</v>
      </c>
      <c r="AA34" s="73">
        <f t="shared" si="27"/>
        <v>9.6903127338514885</v>
      </c>
      <c r="AB34" s="79">
        <f t="shared" si="28"/>
        <v>463.19837219339774</v>
      </c>
      <c r="AC34" s="76">
        <f t="shared" si="29"/>
        <v>632.03565295499197</v>
      </c>
      <c r="AD34" s="76">
        <f t="shared" si="30"/>
        <v>15.592465903827639</v>
      </c>
      <c r="AE34" s="77">
        <f t="shared" si="31"/>
        <v>7.5537974482952661</v>
      </c>
      <c r="AF34" s="80">
        <f t="shared" si="32"/>
        <v>428.23306240443162</v>
      </c>
      <c r="AG34" s="72">
        <f t="shared" si="33"/>
        <v>612.68341127618669</v>
      </c>
      <c r="AH34" s="72">
        <f t="shared" si="34"/>
        <v>13.351598613368438</v>
      </c>
      <c r="AI34" s="73">
        <f t="shared" si="35"/>
        <v>8.5514825700951</v>
      </c>
      <c r="AJ34" s="73">
        <f t="shared" si="36"/>
        <v>9.6930981209229401</v>
      </c>
      <c r="AK34" s="79">
        <f t="shared" si="37"/>
        <v>463.39988145507971</v>
      </c>
      <c r="AL34" s="76">
        <f t="shared" si="38"/>
        <v>609.97412787042595</v>
      </c>
      <c r="AM34" s="76">
        <f t="shared" si="39"/>
        <v>12.659144497057831</v>
      </c>
      <c r="AN34" s="77">
        <f t="shared" si="40"/>
        <v>8.9793648564247039</v>
      </c>
      <c r="AO34" s="80">
        <f t="shared" si="41"/>
        <v>483.78288373057904</v>
      </c>
      <c r="AP34" s="72">
        <f t="shared" si="42"/>
        <v>612.70318325081746</v>
      </c>
      <c r="AQ34" s="72">
        <f t="shared" si="43"/>
        <v>13.355668677373801</v>
      </c>
      <c r="AR34" s="73">
        <f t="shared" si="44"/>
        <v>8.5491524362070166</v>
      </c>
      <c r="AS34" s="73">
        <f t="shared" si="45"/>
        <v>9.6924864271072746</v>
      </c>
      <c r="AT34" s="79">
        <f t="shared" si="46"/>
        <v>463.35568508349371</v>
      </c>
      <c r="AU34" s="76">
        <f t="shared" si="47"/>
        <v>614.98919729592967</v>
      </c>
      <c r="AV34" s="76">
        <f t="shared" si="48"/>
        <v>13.772061758449846</v>
      </c>
      <c r="AW34" s="77">
        <f t="shared" si="49"/>
        <v>8.3216047913940905</v>
      </c>
      <c r="AX34" s="80">
        <f t="shared" si="50"/>
        <v>461.92892799591152</v>
      </c>
      <c r="AY34" s="64">
        <f t="shared" si="51"/>
        <v>8.9003050553774656</v>
      </c>
      <c r="AZ34" s="31">
        <f t="shared" si="52"/>
        <v>463.51733873473421</v>
      </c>
      <c r="BA34" s="31">
        <f t="shared" si="53"/>
        <v>485.50082455137328</v>
      </c>
      <c r="BB34" s="84">
        <f t="shared" si="54"/>
        <v>485.50082455137328</v>
      </c>
    </row>
    <row r="35" spans="1:54" x14ac:dyDescent="0.4">
      <c r="A35">
        <f t="shared" si="3"/>
        <v>90</v>
      </c>
      <c r="B35">
        <v>1.5</v>
      </c>
      <c r="C35" s="31">
        <f t="shared" si="55"/>
        <v>485.50082455137328</v>
      </c>
      <c r="D35" s="31">
        <f t="shared" si="4"/>
        <v>13.807581864263195</v>
      </c>
      <c r="E35" s="31">
        <f t="shared" si="5"/>
        <v>615.20920226868679</v>
      </c>
      <c r="F35" s="65">
        <f t="shared" si="6"/>
        <v>6.5543205984705493</v>
      </c>
      <c r="G35">
        <f t="shared" si="7"/>
        <v>3.4049823311068124E-5</v>
      </c>
      <c r="H35">
        <f t="shared" si="8"/>
        <v>5.9364055343146288E-5</v>
      </c>
      <c r="I35" s="32">
        <f t="shared" si="9"/>
        <v>5.8257158428476496E-5</v>
      </c>
      <c r="J35" s="68">
        <f t="shared" si="10"/>
        <v>0.28283957638081164</v>
      </c>
      <c r="K35" s="64">
        <f t="shared" si="11"/>
        <v>8.7604874311085013</v>
      </c>
      <c r="L35" s="64">
        <f t="shared" si="12"/>
        <v>9.7455041207770048</v>
      </c>
      <c r="M35" s="79">
        <f t="shared" si="13"/>
        <v>460.0228687657962</v>
      </c>
      <c r="N35" s="80">
        <f t="shared" si="14"/>
        <v>234.86533711396171</v>
      </c>
      <c r="O35" s="72">
        <f t="shared" si="15"/>
        <v>612.3787078894519</v>
      </c>
      <c r="P35" s="72">
        <f t="shared" si="16"/>
        <v>13.287580216900265</v>
      </c>
      <c r="Q35" s="73">
        <f t="shared" si="17"/>
        <v>9.0614407982641492</v>
      </c>
      <c r="R35" s="73">
        <f t="shared" si="18"/>
        <v>9.8128293781821281</v>
      </c>
      <c r="S35" s="79">
        <f t="shared" si="19"/>
        <v>465.34183811523593</v>
      </c>
      <c r="T35" s="76">
        <f t="shared" si="20"/>
        <v>603.64345282848205</v>
      </c>
      <c r="U35" s="76">
        <f t="shared" si="21"/>
        <v>9.3241889481288389</v>
      </c>
      <c r="V35" s="77">
        <f t="shared" si="22"/>
        <v>12.728947746248249</v>
      </c>
      <c r="W35" s="80">
        <f t="shared" si="23"/>
        <v>577.06318188986484</v>
      </c>
      <c r="X35" s="72">
        <f t="shared" si="24"/>
        <v>612.89643348071286</v>
      </c>
      <c r="Y35" s="72">
        <f t="shared" si="25"/>
        <v>13.394938744856841</v>
      </c>
      <c r="Z35" s="73">
        <f t="shared" si="26"/>
        <v>8.99641408643601</v>
      </c>
      <c r="AA35" s="73">
        <f t="shared" si="27"/>
        <v>9.7990597876372725</v>
      </c>
      <c r="AB35" s="79">
        <f t="shared" si="28"/>
        <v>464.29632786053816</v>
      </c>
      <c r="AC35" s="76">
        <f t="shared" si="29"/>
        <v>634.7435728638236</v>
      </c>
      <c r="AD35" s="76">
        <f t="shared" si="30"/>
        <v>15.796381904158451</v>
      </c>
      <c r="AE35" s="77">
        <f t="shared" si="31"/>
        <v>7.9006670797614609</v>
      </c>
      <c r="AF35" s="80">
        <f t="shared" si="32"/>
        <v>432.35568879324723</v>
      </c>
      <c r="AG35" s="72">
        <f t="shared" si="33"/>
        <v>612.79178028683589</v>
      </c>
      <c r="AH35" s="72">
        <f t="shared" si="34"/>
        <v>13.373786036316025</v>
      </c>
      <c r="AI35" s="73">
        <f t="shared" si="35"/>
        <v>9.0091047211148432</v>
      </c>
      <c r="AJ35" s="73">
        <f t="shared" si="36"/>
        <v>9.8017798474184552</v>
      </c>
      <c r="AK35" s="79">
        <f t="shared" si="37"/>
        <v>464.50452397948732</v>
      </c>
      <c r="AL35" s="76">
        <f t="shared" si="38"/>
        <v>610.22571072140386</v>
      </c>
      <c r="AM35" s="76">
        <f t="shared" si="39"/>
        <v>12.739365010226781</v>
      </c>
      <c r="AN35" s="77">
        <f t="shared" si="40"/>
        <v>9.4181541692656587</v>
      </c>
      <c r="AO35" s="80">
        <f t="shared" si="41"/>
        <v>491.02093011078847</v>
      </c>
      <c r="AP35" s="72">
        <f t="shared" si="42"/>
        <v>612.81250623776089</v>
      </c>
      <c r="AQ35" s="72">
        <f t="shared" si="43"/>
        <v>13.37799629680956</v>
      </c>
      <c r="AR35" s="73">
        <f t="shared" si="44"/>
        <v>9.006574029388597</v>
      </c>
      <c r="AS35" s="73">
        <f t="shared" si="45"/>
        <v>9.8012387055844385</v>
      </c>
      <c r="AT35" s="79">
        <f t="shared" si="46"/>
        <v>464.46317021392281</v>
      </c>
      <c r="AU35" s="76">
        <f t="shared" si="47"/>
        <v>615.94677471499699</v>
      </c>
      <c r="AV35" s="76">
        <f t="shared" si="48"/>
        <v>13.922162936324819</v>
      </c>
      <c r="AW35" s="77">
        <f t="shared" si="49"/>
        <v>8.6988040495158891</v>
      </c>
      <c r="AX35" s="80">
        <f t="shared" si="50"/>
        <v>467.51354438024657</v>
      </c>
      <c r="AY35" s="64">
        <f t="shared" si="51"/>
        <v>9.3525133349993563</v>
      </c>
      <c r="AZ35" s="31">
        <f t="shared" si="52"/>
        <v>464.65146504229608</v>
      </c>
      <c r="BA35" s="31">
        <f t="shared" si="53"/>
        <v>491.9883362935368</v>
      </c>
      <c r="BB35" s="84">
        <f t="shared" si="54"/>
        <v>491.9883362935368</v>
      </c>
    </row>
    <row r="36" spans="1:54" x14ac:dyDescent="0.4">
      <c r="A36">
        <f t="shared" si="3"/>
        <v>96</v>
      </c>
      <c r="B36">
        <v>1.6</v>
      </c>
      <c r="C36" s="31">
        <f t="shared" si="55"/>
        <v>491.9883362935368</v>
      </c>
      <c r="D36" s="31">
        <f t="shared" si="4"/>
        <v>13.942313720550015</v>
      </c>
      <c r="E36" s="31">
        <f t="shared" si="5"/>
        <v>616.0809378704638</v>
      </c>
      <c r="F36" s="65">
        <f t="shared" si="6"/>
        <v>6.9335256877150204</v>
      </c>
      <c r="G36">
        <f t="shared" si="7"/>
        <v>3.3105613353110559E-5</v>
      </c>
      <c r="H36">
        <f t="shared" si="8"/>
        <v>5.7717875517551642E-5</v>
      </c>
      <c r="I36" s="32">
        <f t="shared" si="9"/>
        <v>5.743406851567918E-5</v>
      </c>
      <c r="J36" s="68">
        <f t="shared" si="10"/>
        <v>0.27654741215277179</v>
      </c>
      <c r="K36" s="64">
        <f t="shared" si="11"/>
        <v>9.1363978620656692</v>
      </c>
      <c r="L36" s="64">
        <f t="shared" si="12"/>
        <v>9.8281908947457133</v>
      </c>
      <c r="M36" s="79">
        <f t="shared" si="13"/>
        <v>459.45489576439923</v>
      </c>
      <c r="N36" s="80">
        <f t="shared" si="14"/>
        <v>237.53985099955651</v>
      </c>
      <c r="O36" s="72">
        <f t="shared" si="15"/>
        <v>612.32555721237964</v>
      </c>
      <c r="P36" s="72">
        <f t="shared" si="16"/>
        <v>13.276153650315401</v>
      </c>
      <c r="Q36" s="73">
        <f t="shared" si="17"/>
        <v>9.5363503737098068</v>
      </c>
      <c r="R36" s="73">
        <f t="shared" si="18"/>
        <v>9.9014491155802205</v>
      </c>
      <c r="S36" s="79">
        <f t="shared" si="19"/>
        <v>465.71845212796217</v>
      </c>
      <c r="T36" s="76">
        <f t="shared" si="20"/>
        <v>603.82786945682017</v>
      </c>
      <c r="U36" s="76">
        <f t="shared" si="21"/>
        <v>9.3646033619200306</v>
      </c>
      <c r="V36" s="77">
        <f t="shared" si="22"/>
        <v>13.332016700407978</v>
      </c>
      <c r="W36" s="80">
        <f t="shared" si="23"/>
        <v>585.53318786017576</v>
      </c>
      <c r="X36" s="72">
        <f t="shared" si="24"/>
        <v>612.934483065461</v>
      </c>
      <c r="Y36" s="72">
        <f t="shared" si="25"/>
        <v>13.402564378404197</v>
      </c>
      <c r="Z36" s="73">
        <f t="shared" si="26"/>
        <v>9.455799081989138</v>
      </c>
      <c r="AA36" s="73">
        <f t="shared" si="27"/>
        <v>9.8878206840812375</v>
      </c>
      <c r="AB36" s="79">
        <f t="shared" si="28"/>
        <v>464.61539783369523</v>
      </c>
      <c r="AC36" s="76">
        <f t="shared" si="29"/>
        <v>637.47264972868379</v>
      </c>
      <c r="AD36" s="76">
        <f t="shared" si="30"/>
        <v>15.989845982546766</v>
      </c>
      <c r="AE36" s="77">
        <f t="shared" si="31"/>
        <v>8.2430770360682626</v>
      </c>
      <c r="AF36" s="80">
        <f t="shared" si="32"/>
        <v>436.11383884203093</v>
      </c>
      <c r="AG36" s="72">
        <f t="shared" si="33"/>
        <v>612.82356683620833</v>
      </c>
      <c r="AH36" s="72">
        <f t="shared" si="34"/>
        <v>13.380238847253512</v>
      </c>
      <c r="AI36" s="73">
        <f t="shared" si="35"/>
        <v>9.4698625382540271</v>
      </c>
      <c r="AJ36" s="73">
        <f t="shared" si="36"/>
        <v>9.8902393499003889</v>
      </c>
      <c r="AK36" s="79">
        <f t="shared" si="37"/>
        <v>464.8131599782019</v>
      </c>
      <c r="AL36" s="76">
        <f t="shared" si="38"/>
        <v>610.46948569309654</v>
      </c>
      <c r="AM36" s="76">
        <f t="shared" si="39"/>
        <v>12.812825038239513</v>
      </c>
      <c r="AN36" s="77">
        <f t="shared" si="40"/>
        <v>9.8512456221166396</v>
      </c>
      <c r="AO36" s="80">
        <f t="shared" si="41"/>
        <v>497.84982440211684</v>
      </c>
      <c r="AP36" s="72">
        <f t="shared" si="42"/>
        <v>612.84333516662059</v>
      </c>
      <c r="AQ36" s="72">
        <f t="shared" si="43"/>
        <v>13.384239496301864</v>
      </c>
      <c r="AR36" s="73">
        <f t="shared" si="44"/>
        <v>9.4673373111580084</v>
      </c>
      <c r="AS36" s="73">
        <f t="shared" si="45"/>
        <v>9.8898062899764874</v>
      </c>
      <c r="AT36" s="79">
        <f t="shared" si="46"/>
        <v>464.77781468924269</v>
      </c>
      <c r="AU36" s="76">
        <f t="shared" si="47"/>
        <v>616.92594164054708</v>
      </c>
      <c r="AV36" s="76">
        <f t="shared" si="48"/>
        <v>14.064855089389637</v>
      </c>
      <c r="AW36" s="77">
        <f t="shared" si="49"/>
        <v>9.0692182517292181</v>
      </c>
      <c r="AX36" s="80">
        <f t="shared" si="50"/>
        <v>472.68153716315948</v>
      </c>
      <c r="AY36" s="64">
        <f t="shared" si="51"/>
        <v>9.8031133644291355</v>
      </c>
      <c r="AZ36" s="31">
        <f t="shared" si="52"/>
        <v>464.98120615727549</v>
      </c>
      <c r="BA36" s="31">
        <f t="shared" si="53"/>
        <v>498.04459706687072</v>
      </c>
      <c r="BB36" s="84">
        <f t="shared" si="54"/>
        <v>498.04459706687072</v>
      </c>
    </row>
    <row r="37" spans="1:54" x14ac:dyDescent="0.4">
      <c r="A37">
        <f t="shared" si="3"/>
        <v>102</v>
      </c>
      <c r="B37">
        <v>1.7</v>
      </c>
      <c r="C37" s="31">
        <f t="shared" si="55"/>
        <v>498.04459706687072</v>
      </c>
      <c r="D37" s="31">
        <f t="shared" si="4"/>
        <v>14.06894025467269</v>
      </c>
      <c r="E37" s="31">
        <f t="shared" si="5"/>
        <v>616.954980974102</v>
      </c>
      <c r="F37" s="65">
        <f t="shared" si="6"/>
        <v>7.3109234450189273</v>
      </c>
      <c r="G37">
        <f t="shared" si="7"/>
        <v>3.2239818250261676E-5</v>
      </c>
      <c r="H37">
        <f t="shared" si="8"/>
        <v>5.6208407819825322E-5</v>
      </c>
      <c r="I37" s="32">
        <f t="shared" si="9"/>
        <v>5.6679334666816019E-5</v>
      </c>
      <c r="J37" s="68">
        <f t="shared" si="10"/>
        <v>0.27074619125511129</v>
      </c>
      <c r="K37" s="64">
        <f t="shared" si="11"/>
        <v>9.507104609202095</v>
      </c>
      <c r="L37" s="64">
        <f t="shared" si="12"/>
        <v>9.8965637727880598</v>
      </c>
      <c r="M37" s="79">
        <f t="shared" si="13"/>
        <v>458.32718745912524</v>
      </c>
      <c r="N37" s="80">
        <f t="shared" si="14"/>
        <v>240.04629447876025</v>
      </c>
      <c r="O37" s="72">
        <f t="shared" si="15"/>
        <v>612.22122388581454</v>
      </c>
      <c r="P37" s="72">
        <f t="shared" si="16"/>
        <v>13.253487661407561</v>
      </c>
      <c r="Q37" s="73">
        <f t="shared" si="17"/>
        <v>10.01461795635228</v>
      </c>
      <c r="R37" s="73">
        <f t="shared" si="18"/>
        <v>9.9719077248341339</v>
      </c>
      <c r="S37" s="79">
        <f t="shared" si="19"/>
        <v>465.38731010179356</v>
      </c>
      <c r="T37" s="76">
        <f t="shared" si="20"/>
        <v>603.9940521461856</v>
      </c>
      <c r="U37" s="76">
        <f t="shared" si="21"/>
        <v>9.4026235149028423</v>
      </c>
      <c r="V37" s="77">
        <f t="shared" si="22"/>
        <v>13.926429914766185</v>
      </c>
      <c r="W37" s="80">
        <f t="shared" si="23"/>
        <v>593.52849977157211</v>
      </c>
      <c r="X37" s="72">
        <f t="shared" si="24"/>
        <v>612.90101764140638</v>
      </c>
      <c r="Y37" s="72">
        <f t="shared" si="25"/>
        <v>13.395859287321983</v>
      </c>
      <c r="Z37" s="73">
        <f t="shared" si="26"/>
        <v>9.9191840481618421</v>
      </c>
      <c r="AA37" s="73">
        <f t="shared" si="27"/>
        <v>9.9591889203703694</v>
      </c>
      <c r="AB37" s="79">
        <f t="shared" si="28"/>
        <v>464.2782037086177</v>
      </c>
      <c r="AC37" s="76">
        <f t="shared" si="29"/>
        <v>640.21635892151448</v>
      </c>
      <c r="AD37" s="76">
        <f t="shared" si="30"/>
        <v>16.173941964217082</v>
      </c>
      <c r="AE37" s="77">
        <f t="shared" si="31"/>
        <v>8.5815763313217648</v>
      </c>
      <c r="AF37" s="80">
        <f t="shared" si="32"/>
        <v>439.55285807062671</v>
      </c>
      <c r="AG37" s="72">
        <f t="shared" si="33"/>
        <v>612.7899787002292</v>
      </c>
      <c r="AH37" s="72">
        <f t="shared" si="34"/>
        <v>13.373419565334315</v>
      </c>
      <c r="AI37" s="73">
        <f t="shared" si="35"/>
        <v>9.9340277207552461</v>
      </c>
      <c r="AJ37" s="73">
        <f t="shared" si="36"/>
        <v>9.9612085738420859</v>
      </c>
      <c r="AK37" s="79">
        <f t="shared" si="37"/>
        <v>464.45650139273113</v>
      </c>
      <c r="AL37" s="76">
        <f t="shared" si="38"/>
        <v>610.70510191327764</v>
      </c>
      <c r="AM37" s="76">
        <f t="shared" si="39"/>
        <v>12.880324274679788</v>
      </c>
      <c r="AN37" s="77">
        <f t="shared" si="40"/>
        <v>10.279238301252089</v>
      </c>
      <c r="AO37" s="80">
        <f t="shared" si="41"/>
        <v>504.31659528422546</v>
      </c>
      <c r="AP37" s="72">
        <f t="shared" si="42"/>
        <v>612.80772056419062</v>
      </c>
      <c r="AQ37" s="72">
        <f t="shared" si="43"/>
        <v>13.377025070559553</v>
      </c>
      <c r="AR37" s="73">
        <f t="shared" si="44"/>
        <v>9.9316377439114572</v>
      </c>
      <c r="AS37" s="73">
        <f t="shared" si="45"/>
        <v>9.9608844325773909</v>
      </c>
      <c r="AT37" s="79">
        <f t="shared" si="46"/>
        <v>464.42794141618384</v>
      </c>
      <c r="AU37" s="76">
        <f t="shared" si="47"/>
        <v>617.92397686871936</v>
      </c>
      <c r="AV37" s="76">
        <f t="shared" si="48"/>
        <v>14.200943522416715</v>
      </c>
      <c r="AW37" s="77">
        <f t="shared" si="49"/>
        <v>9.4335255501348083</v>
      </c>
      <c r="AX37" s="80">
        <f t="shared" si="50"/>
        <v>477.4812348518895</v>
      </c>
      <c r="AY37" s="64">
        <f t="shared" si="51"/>
        <v>10.25252969583196</v>
      </c>
      <c r="AZ37" s="31">
        <f t="shared" si="52"/>
        <v>464.63748915483154</v>
      </c>
      <c r="BA37" s="31">
        <f t="shared" si="53"/>
        <v>503.71979699457847</v>
      </c>
      <c r="BB37" s="84">
        <f t="shared" si="54"/>
        <v>503.71979699457847</v>
      </c>
    </row>
    <row r="38" spans="1:54" x14ac:dyDescent="0.4">
      <c r="A38">
        <f t="shared" si="3"/>
        <v>108</v>
      </c>
      <c r="B38">
        <v>1.8</v>
      </c>
      <c r="C38" s="31">
        <f t="shared" si="55"/>
        <v>503.71979699457847</v>
      </c>
      <c r="D38" s="31">
        <f t="shared" si="4"/>
        <v>14.188345105990466</v>
      </c>
      <c r="E38" s="31">
        <f t="shared" si="5"/>
        <v>617.82891085897609</v>
      </c>
      <c r="F38" s="65">
        <f t="shared" si="6"/>
        <v>7.686705000956561</v>
      </c>
      <c r="G38">
        <f t="shared" si="7"/>
        <v>3.1441886521069498E-5</v>
      </c>
      <c r="H38">
        <f t="shared" si="8"/>
        <v>5.4817256303440813E-5</v>
      </c>
      <c r="I38" s="32">
        <f t="shared" si="9"/>
        <v>5.5983758908623765E-5</v>
      </c>
      <c r="J38" s="68">
        <f t="shared" si="10"/>
        <v>0.26537204105409595</v>
      </c>
      <c r="K38" s="64">
        <f t="shared" si="11"/>
        <v>9.8731005880098675</v>
      </c>
      <c r="L38" s="64">
        <f t="shared" si="12"/>
        <v>9.9528195003605884</v>
      </c>
      <c r="M38" s="79">
        <f t="shared" si="13"/>
        <v>456.74948443954798</v>
      </c>
      <c r="N38" s="80">
        <f t="shared" si="14"/>
        <v>242.40322658540316</v>
      </c>
      <c r="O38" s="72">
        <f t="shared" si="15"/>
        <v>612.07790622893208</v>
      </c>
      <c r="P38" s="72">
        <f t="shared" si="16"/>
        <v>13.221824962397243</v>
      </c>
      <c r="Q38" s="73">
        <f t="shared" si="17"/>
        <v>10.496206781887532</v>
      </c>
      <c r="R38" s="73">
        <f t="shared" si="18"/>
        <v>10.02730006150991</v>
      </c>
      <c r="S38" s="79">
        <f t="shared" si="19"/>
        <v>464.49118084539015</v>
      </c>
      <c r="T38" s="76">
        <f t="shared" si="20"/>
        <v>604.14460412808796</v>
      </c>
      <c r="U38" s="76">
        <f t="shared" si="21"/>
        <v>9.4385041167696198</v>
      </c>
      <c r="V38" s="77">
        <f t="shared" si="22"/>
        <v>14.512920273415759</v>
      </c>
      <c r="W38" s="80">
        <f t="shared" si="23"/>
        <v>601.09946562847244</v>
      </c>
      <c r="X38" s="72">
        <f t="shared" si="24"/>
        <v>612.81117623046953</v>
      </c>
      <c r="Y38" s="72">
        <f t="shared" si="25"/>
        <v>13.377726435232955</v>
      </c>
      <c r="Z38" s="73">
        <f t="shared" si="26"/>
        <v>10.386313916374931</v>
      </c>
      <c r="AA38" s="73">
        <f t="shared" si="27"/>
        <v>10.015851770576301</v>
      </c>
      <c r="AB38" s="79">
        <f t="shared" si="28"/>
        <v>463.40570505003876</v>
      </c>
      <c r="AC38" s="76">
        <f t="shared" si="29"/>
        <v>642.96931362338501</v>
      </c>
      <c r="AD38" s="76">
        <f t="shared" si="30"/>
        <v>16.349587109354552</v>
      </c>
      <c r="AE38" s="77">
        <f t="shared" si="31"/>
        <v>8.9166256698131079</v>
      </c>
      <c r="AF38" s="80">
        <f t="shared" si="32"/>
        <v>442.71053749285363</v>
      </c>
      <c r="AG38" s="72">
        <f t="shared" si="33"/>
        <v>612.70375543974649</v>
      </c>
      <c r="AH38" s="72">
        <f t="shared" si="34"/>
        <v>13.355786315288125</v>
      </c>
      <c r="AI38" s="73">
        <f t="shared" si="35"/>
        <v>10.401552330551718</v>
      </c>
      <c r="AJ38" s="73">
        <f t="shared" si="36"/>
        <v>10.017478396442073</v>
      </c>
      <c r="AK38" s="79">
        <f t="shared" si="37"/>
        <v>463.56222319012818</v>
      </c>
      <c r="AL38" s="76">
        <f t="shared" si="38"/>
        <v>610.93236671635952</v>
      </c>
      <c r="AM38" s="76">
        <f t="shared" si="39"/>
        <v>12.94253482226059</v>
      </c>
      <c r="AN38" s="77">
        <f t="shared" si="40"/>
        <v>10.702638836175545</v>
      </c>
      <c r="AO38" s="80">
        <f t="shared" si="41"/>
        <v>510.46049694167135</v>
      </c>
      <c r="AP38" s="72">
        <f t="shared" si="42"/>
        <v>612.71915035734673</v>
      </c>
      <c r="AQ38" s="72">
        <f t="shared" si="43"/>
        <v>13.35894830113957</v>
      </c>
      <c r="AR38" s="73">
        <f t="shared" si="44"/>
        <v>10.399351632865763</v>
      </c>
      <c r="AS38" s="73">
        <f t="shared" si="45"/>
        <v>10.017244275918758</v>
      </c>
      <c r="AT38" s="79">
        <f t="shared" si="46"/>
        <v>463.53974219055789</v>
      </c>
      <c r="AU38" s="76">
        <f t="shared" si="47"/>
        <v>618.93855043094959</v>
      </c>
      <c r="AV38" s="76">
        <f t="shared" si="48"/>
        <v>14.331105172072121</v>
      </c>
      <c r="AW38" s="77">
        <f t="shared" si="49"/>
        <v>9.7923049193110856</v>
      </c>
      <c r="AX38" s="80">
        <f t="shared" si="50"/>
        <v>481.95308976042531</v>
      </c>
      <c r="AY38" s="64">
        <f t="shared" si="51"/>
        <v>10.700989295049432</v>
      </c>
      <c r="AZ38" s="31">
        <f t="shared" si="52"/>
        <v>463.74971281902873</v>
      </c>
      <c r="BA38" s="31">
        <f t="shared" si="53"/>
        <v>509.05589745585564</v>
      </c>
      <c r="BB38" s="84">
        <f t="shared" si="54"/>
        <v>509.05589745585564</v>
      </c>
    </row>
    <row r="39" spans="1:54" x14ac:dyDescent="0.4">
      <c r="A39">
        <f t="shared" si="3"/>
        <v>114</v>
      </c>
      <c r="B39">
        <v>1.9</v>
      </c>
      <c r="C39" s="31">
        <f t="shared" si="55"/>
        <v>509.05589745585564</v>
      </c>
      <c r="D39" s="31">
        <f t="shared" si="4"/>
        <v>14.301273468443874</v>
      </c>
      <c r="E39" s="31">
        <f t="shared" si="5"/>
        <v>618.70077207138615</v>
      </c>
      <c r="F39" s="65">
        <f t="shared" si="6"/>
        <v>8.0610343736723422</v>
      </c>
      <c r="G39">
        <f t="shared" si="7"/>
        <v>3.070317701304564E-5</v>
      </c>
      <c r="H39">
        <f t="shared" si="8"/>
        <v>5.352935557878178E-5</v>
      </c>
      <c r="I39" s="32">
        <f t="shared" si="9"/>
        <v>5.5339808546294242E-5</v>
      </c>
      <c r="J39" s="68">
        <f t="shared" si="10"/>
        <v>0.26037239695046366</v>
      </c>
      <c r="K39" s="64">
        <f t="shared" si="11"/>
        <v>10.234808427640116</v>
      </c>
      <c r="L39" s="64">
        <f t="shared" si="12"/>
        <v>9.998959053873488</v>
      </c>
      <c r="M39" s="79">
        <f t="shared" si="13"/>
        <v>454.81887088519807</v>
      </c>
      <c r="N39" s="80">
        <f t="shared" si="14"/>
        <v>244.62634273741878</v>
      </c>
      <c r="O39" s="72">
        <f t="shared" si="15"/>
        <v>611.90667910908746</v>
      </c>
      <c r="P39" s="72">
        <f t="shared" si="16"/>
        <v>13.183155611601455</v>
      </c>
      <c r="Q39" s="73">
        <f t="shared" si="17"/>
        <v>10.980941720225452</v>
      </c>
      <c r="R39" s="73">
        <f t="shared" si="18"/>
        <v>10.070857598220307</v>
      </c>
      <c r="S39" s="79">
        <f t="shared" si="19"/>
        <v>463.17552791240053</v>
      </c>
      <c r="T39" s="76">
        <f t="shared" si="20"/>
        <v>604.28165287667969</v>
      </c>
      <c r="U39" s="76">
        <f t="shared" si="21"/>
        <v>9.4724616183656067</v>
      </c>
      <c r="V39" s="77">
        <f t="shared" si="22"/>
        <v>15.092122638404048</v>
      </c>
      <c r="W39" s="80">
        <f t="shared" si="23"/>
        <v>608.28873174384535</v>
      </c>
      <c r="X39" s="72">
        <f t="shared" si="24"/>
        <v>612.68117312177935</v>
      </c>
      <c r="Y39" s="72">
        <f t="shared" si="25"/>
        <v>13.3511372642574</v>
      </c>
      <c r="Z39" s="73">
        <f t="shared" si="26"/>
        <v>10.856505224134287</v>
      </c>
      <c r="AA39" s="73">
        <f t="shared" si="27"/>
        <v>10.060644419993302</v>
      </c>
      <c r="AB39" s="79">
        <f t="shared" si="28"/>
        <v>462.12089758531152</v>
      </c>
      <c r="AC39" s="76">
        <f t="shared" si="29"/>
        <v>645.72704725317192</v>
      </c>
      <c r="AD39" s="76">
        <f t="shared" si="30"/>
        <v>16.517565374789761</v>
      </c>
      <c r="AE39" s="77">
        <f t="shared" si="31"/>
        <v>9.248615293935508</v>
      </c>
      <c r="AF39" s="80">
        <f t="shared" si="32"/>
        <v>445.61868904362211</v>
      </c>
      <c r="AG39" s="72">
        <f t="shared" si="33"/>
        <v>612.57857853474025</v>
      </c>
      <c r="AH39" s="72">
        <f t="shared" si="34"/>
        <v>13.329851322920366</v>
      </c>
      <c r="AI39" s="73">
        <f t="shared" si="35"/>
        <v>10.872020726803902</v>
      </c>
      <c r="AJ39" s="73">
        <f t="shared" si="36"/>
        <v>10.061951020420636</v>
      </c>
      <c r="AK39" s="79">
        <f t="shared" si="37"/>
        <v>462.25832035756622</v>
      </c>
      <c r="AL39" s="76">
        <f t="shared" si="38"/>
        <v>611.15121023449296</v>
      </c>
      <c r="AM39" s="76">
        <f t="shared" si="39"/>
        <v>13.000026905887882</v>
      </c>
      <c r="AN39" s="77">
        <f t="shared" si="40"/>
        <v>11.121879780060352</v>
      </c>
      <c r="AO39" s="80">
        <f t="shared" si="41"/>
        <v>516.31463951223361</v>
      </c>
      <c r="AP39" s="72">
        <f t="shared" si="42"/>
        <v>612.59186602981742</v>
      </c>
      <c r="AQ39" s="72">
        <f t="shared" si="43"/>
        <v>13.332623558997042</v>
      </c>
      <c r="AR39" s="73">
        <f t="shared" si="44"/>
        <v>10.869995897768042</v>
      </c>
      <c r="AS39" s="73">
        <f t="shared" si="45"/>
        <v>10.061781056301808</v>
      </c>
      <c r="AT39" s="79">
        <f t="shared" si="46"/>
        <v>462.24048549987725</v>
      </c>
      <c r="AU39" s="76">
        <f t="shared" si="47"/>
        <v>619.96765790553195</v>
      </c>
      <c r="AV39" s="76">
        <f t="shared" si="48"/>
        <v>14.455914798126189</v>
      </c>
      <c r="AW39" s="77">
        <f t="shared" si="49"/>
        <v>10.14605531247593</v>
      </c>
      <c r="AX39" s="80">
        <f t="shared" si="50"/>
        <v>486.13131275232553</v>
      </c>
      <c r="AY39" s="64">
        <f t="shared" si="51"/>
        <v>11.148517074225939</v>
      </c>
      <c r="AZ39" s="31">
        <f t="shared" si="52"/>
        <v>462.44880783878887</v>
      </c>
      <c r="BA39" s="31">
        <f t="shared" si="53"/>
        <v>514.08834326300666</v>
      </c>
      <c r="BB39" s="84">
        <f t="shared" si="54"/>
        <v>514.08834326300666</v>
      </c>
    </row>
    <row r="40" spans="1:54" x14ac:dyDescent="0.4">
      <c r="A40">
        <f t="shared" si="3"/>
        <v>120</v>
      </c>
      <c r="B40">
        <v>2</v>
      </c>
      <c r="C40" s="31">
        <f t="shared" si="55"/>
        <v>514.08834326300666</v>
      </c>
      <c r="D40" s="31">
        <f t="shared" si="4"/>
        <v>14.40835996724644</v>
      </c>
      <c r="E40" s="31">
        <f t="shared" si="5"/>
        <v>619.56898595896655</v>
      </c>
      <c r="F40" s="65">
        <f t="shared" si="6"/>
        <v>8.4340532954713314</v>
      </c>
      <c r="G40">
        <f t="shared" si="7"/>
        <v>3.0016533275371306E-5</v>
      </c>
      <c r="H40">
        <f t="shared" si="8"/>
        <v>5.2332228754600169E-5</v>
      </c>
      <c r="I40" s="32">
        <f t="shared" si="9"/>
        <v>5.4741245134203439E-5</v>
      </c>
      <c r="J40" s="68">
        <f t="shared" si="10"/>
        <v>0.25570352437538951</v>
      </c>
      <c r="K40" s="64">
        <f t="shared" si="11"/>
        <v>10.592593478204909</v>
      </c>
      <c r="L40" s="64">
        <f t="shared" si="12"/>
        <v>10.03682186658266</v>
      </c>
      <c r="M40" s="79">
        <f t="shared" si="13"/>
        <v>452.62198374336066</v>
      </c>
      <c r="N40" s="80">
        <f t="shared" si="14"/>
        <v>246.72903359629123</v>
      </c>
      <c r="O40" s="72">
        <f t="shared" si="15"/>
        <v>611.71730171467175</v>
      </c>
      <c r="P40" s="72">
        <f t="shared" si="16"/>
        <v>13.139254474238882</v>
      </c>
      <c r="Q40" s="73">
        <f t="shared" si="17"/>
        <v>11.468516021394159</v>
      </c>
      <c r="R40" s="73">
        <f t="shared" si="18"/>
        <v>10.105958545341984</v>
      </c>
      <c r="S40" s="79">
        <f t="shared" si="19"/>
        <v>461.58941964372684</v>
      </c>
      <c r="T40" s="76">
        <f t="shared" si="20"/>
        <v>604.40695474778408</v>
      </c>
      <c r="U40" s="76">
        <f t="shared" si="21"/>
        <v>9.5046815293324105</v>
      </c>
      <c r="V40" s="77">
        <f t="shared" si="22"/>
        <v>15.664591313082518</v>
      </c>
      <c r="W40" s="80">
        <f t="shared" si="23"/>
        <v>615.13275323047753</v>
      </c>
      <c r="X40" s="72">
        <f t="shared" si="24"/>
        <v>612.52741712130569</v>
      </c>
      <c r="Y40" s="72">
        <f t="shared" si="25"/>
        <v>13.319133774964163</v>
      </c>
      <c r="Z40" s="73">
        <f t="shared" si="26"/>
        <v>11.32861290107933</v>
      </c>
      <c r="AA40" s="73">
        <f t="shared" si="27"/>
        <v>10.096567240470741</v>
      </c>
      <c r="AB40" s="79">
        <f t="shared" si="28"/>
        <v>460.55055122852764</v>
      </c>
      <c r="AC40" s="76">
        <f t="shared" si="29"/>
        <v>648.48584303541111</v>
      </c>
      <c r="AD40" s="76">
        <f t="shared" si="30"/>
        <v>16.678552642608658</v>
      </c>
      <c r="AE40" s="77">
        <f t="shared" si="31"/>
        <v>9.5778785288825663</v>
      </c>
      <c r="AF40" s="80">
        <f t="shared" si="32"/>
        <v>448.30432996460451</v>
      </c>
      <c r="AG40" s="72">
        <f t="shared" si="33"/>
        <v>612.42845234669755</v>
      </c>
      <c r="AH40" s="72">
        <f t="shared" si="34"/>
        <v>13.29820268771743</v>
      </c>
      <c r="AI40" s="73">
        <f t="shared" si="35"/>
        <v>11.344610674806626</v>
      </c>
      <c r="AJ40" s="73">
        <f t="shared" si="36"/>
        <v>10.097665057524281</v>
      </c>
      <c r="AK40" s="79">
        <f t="shared" si="37"/>
        <v>460.67505798529243</v>
      </c>
      <c r="AL40" s="76">
        <f t="shared" si="38"/>
        <v>611.36165682139381</v>
      </c>
      <c r="AM40" s="76">
        <f t="shared" si="39"/>
        <v>13.053288369620562</v>
      </c>
      <c r="AN40" s="77">
        <f t="shared" si="40"/>
        <v>11.537333596199771</v>
      </c>
      <c r="AO40" s="80">
        <f t="shared" si="41"/>
        <v>521.90721229102542</v>
      </c>
      <c r="AP40" s="72">
        <f t="shared" si="42"/>
        <v>612.44024087325147</v>
      </c>
      <c r="AQ40" s="72">
        <f t="shared" si="43"/>
        <v>13.3007099707728</v>
      </c>
      <c r="AR40" s="73">
        <f t="shared" si="44"/>
        <v>11.342690460293831</v>
      </c>
      <c r="AS40" s="73">
        <f t="shared" si="45"/>
        <v>10.097533630706767</v>
      </c>
      <c r="AT40" s="79">
        <f t="shared" si="46"/>
        <v>460.66019487274843</v>
      </c>
      <c r="AU40" s="76">
        <f t="shared" si="47"/>
        <v>621.00956670878577</v>
      </c>
      <c r="AV40" s="76">
        <f t="shared" si="48"/>
        <v>14.575864773001433</v>
      </c>
      <c r="AW40" s="77">
        <f t="shared" si="49"/>
        <v>10.495210303533112</v>
      </c>
      <c r="AX40" s="80">
        <f t="shared" si="50"/>
        <v>490.04510201235348</v>
      </c>
      <c r="AY40" s="64">
        <f t="shared" si="51"/>
        <v>11.594930474908988</v>
      </c>
      <c r="AZ40" s="31">
        <f t="shared" si="52"/>
        <v>460.86880593257382</v>
      </c>
      <c r="BA40" s="31">
        <f t="shared" si="53"/>
        <v>518.84734937461519</v>
      </c>
      <c r="BB40" s="84">
        <f t="shared" si="54"/>
        <v>518.84734937461519</v>
      </c>
    </row>
    <row r="41" spans="1:54" x14ac:dyDescent="0.4">
      <c r="A41">
        <f t="shared" si="3"/>
        <v>126</v>
      </c>
      <c r="B41">
        <v>2.1</v>
      </c>
      <c r="C41" s="31">
        <f t="shared" si="55"/>
        <v>518.84734937461519</v>
      </c>
      <c r="D41" s="31">
        <f t="shared" si="4"/>
        <v>14.510149776733039</v>
      </c>
      <c r="E41" s="31">
        <f t="shared" si="5"/>
        <v>620.43228008954497</v>
      </c>
      <c r="F41" s="65">
        <f t="shared" si="6"/>
        <v>8.8058850138205322</v>
      </c>
      <c r="G41">
        <f t="shared" si="7"/>
        <v>2.9375968774539447E-5</v>
      </c>
      <c r="H41">
        <f t="shared" si="8"/>
        <v>5.1215438628236234E-5</v>
      </c>
      <c r="I41" s="32">
        <f t="shared" si="9"/>
        <v>5.4182850071021472E-5</v>
      </c>
      <c r="J41" s="68">
        <f t="shared" si="10"/>
        <v>0.25132867769294365</v>
      </c>
      <c r="K41" s="64">
        <f t="shared" si="11"/>
        <v>10.946773911193938</v>
      </c>
      <c r="L41" s="64">
        <f t="shared" si="12"/>
        <v>10.068112562789061</v>
      </c>
      <c r="M41" s="79">
        <f t="shared" si="13"/>
        <v>450.23674144974575</v>
      </c>
      <c r="N41" s="80">
        <f t="shared" si="14"/>
        <v>248.72281375486185</v>
      </c>
      <c r="O41" s="72">
        <f t="shared" si="15"/>
        <v>611.51815381472295</v>
      </c>
      <c r="P41" s="72">
        <f t="shared" si="16"/>
        <v>13.091711782570897</v>
      </c>
      <c r="Q41" s="73">
        <f t="shared" si="17"/>
        <v>11.958496398127384</v>
      </c>
      <c r="R41" s="73">
        <f t="shared" si="18"/>
        <v>10.136121924611775</v>
      </c>
      <c r="S41" s="79">
        <f t="shared" si="19"/>
        <v>459.88551123805627</v>
      </c>
      <c r="T41" s="76">
        <f t="shared" si="20"/>
        <v>604.52197298847648</v>
      </c>
      <c r="U41" s="76">
        <f t="shared" si="21"/>
        <v>9.5353240575926641</v>
      </c>
      <c r="V41" s="77">
        <f t="shared" si="22"/>
        <v>16.230813683745069</v>
      </c>
      <c r="W41" s="80">
        <f t="shared" si="23"/>
        <v>621.66294871918706</v>
      </c>
      <c r="X41" s="72">
        <f t="shared" si="24"/>
        <v>612.36581684199189</v>
      </c>
      <c r="Y41" s="72">
        <f t="shared" si="25"/>
        <v>13.284816174960623</v>
      </c>
      <c r="Z41" s="73">
        <f t="shared" si="26"/>
        <v>11.801006480362506</v>
      </c>
      <c r="AA41" s="73">
        <f t="shared" si="27"/>
        <v>10.126759208909345</v>
      </c>
      <c r="AB41" s="79">
        <f t="shared" si="28"/>
        <v>458.82471067551495</v>
      </c>
      <c r="AC41" s="76">
        <f t="shared" si="29"/>
        <v>651.24259930156973</v>
      </c>
      <c r="AD41" s="76">
        <f t="shared" si="30"/>
        <v>16.833136160697045</v>
      </c>
      <c r="AE41" s="77">
        <f t="shared" si="31"/>
        <v>9.9047022174026083</v>
      </c>
      <c r="AF41" s="80">
        <f t="shared" si="32"/>
        <v>450.79058756433392</v>
      </c>
      <c r="AG41" s="72">
        <f t="shared" si="33"/>
        <v>612.26705809993246</v>
      </c>
      <c r="AH41" s="72">
        <f t="shared" si="34"/>
        <v>13.263483948250022</v>
      </c>
      <c r="AI41" s="73">
        <f t="shared" si="35"/>
        <v>11.818080284594206</v>
      </c>
      <c r="AJ41" s="73">
        <f t="shared" si="36"/>
        <v>10.127785043256072</v>
      </c>
      <c r="AK41" s="79">
        <f t="shared" si="37"/>
        <v>458.94520530248968</v>
      </c>
      <c r="AL41" s="76">
        <f t="shared" si="38"/>
        <v>611.56380225153202</v>
      </c>
      <c r="AM41" s="76">
        <f t="shared" si="39"/>
        <v>13.102739692851651</v>
      </c>
      <c r="AN41" s="77">
        <f t="shared" si="40"/>
        <v>11.949323462480884</v>
      </c>
      <c r="AO41" s="80">
        <f t="shared" si="41"/>
        <v>527.26241627235902</v>
      </c>
      <c r="AP41" s="72">
        <f t="shared" si="42"/>
        <v>612.27820504311501</v>
      </c>
      <c r="AQ41" s="72">
        <f t="shared" si="43"/>
        <v>13.265905772536067</v>
      </c>
      <c r="AR41" s="73">
        <f t="shared" si="44"/>
        <v>11.816137896252995</v>
      </c>
      <c r="AS41" s="73">
        <f t="shared" si="45"/>
        <v>10.127668494482823</v>
      </c>
      <c r="AT41" s="79">
        <f t="shared" si="46"/>
        <v>458.93156852661934</v>
      </c>
      <c r="AU41" s="76">
        <f t="shared" si="47"/>
        <v>622.06277220679658</v>
      </c>
      <c r="AV41" s="76">
        <f t="shared" si="48"/>
        <v>14.69138027066427</v>
      </c>
      <c r="AW41" s="77">
        <f t="shared" si="49"/>
        <v>10.840149451163931</v>
      </c>
      <c r="AX41" s="80">
        <f t="shared" si="50"/>
        <v>493.71958171374138</v>
      </c>
      <c r="AY41" s="64">
        <f t="shared" si="51"/>
        <v>12.039838734266198</v>
      </c>
      <c r="AZ41" s="31">
        <f t="shared" si="52"/>
        <v>459.14674893567008</v>
      </c>
      <c r="BA41" s="31">
        <f t="shared" si="53"/>
        <v>523.35888356740531</v>
      </c>
      <c r="BB41" s="84">
        <f t="shared" si="54"/>
        <v>523.35888356740531</v>
      </c>
    </row>
    <row r="42" spans="1:54" x14ac:dyDescent="0.4">
      <c r="A42">
        <f t="shared" si="3"/>
        <v>132</v>
      </c>
      <c r="B42">
        <v>2.2000000000000002</v>
      </c>
      <c r="C42" s="31">
        <f t="shared" si="55"/>
        <v>523.35888356740531</v>
      </c>
      <c r="D42" s="31">
        <f t="shared" si="4"/>
        <v>14.607114871931836</v>
      </c>
      <c r="E42" s="31">
        <f t="shared" si="5"/>
        <v>621.2896317810023</v>
      </c>
      <c r="F42" s="65">
        <f t="shared" si="6"/>
        <v>9.1766373177238396</v>
      </c>
      <c r="G42">
        <f t="shared" si="7"/>
        <v>2.8776430311529455E-5</v>
      </c>
      <c r="H42">
        <f t="shared" si="8"/>
        <v>5.0170175216049869E-5</v>
      </c>
      <c r="I42" s="32">
        <f t="shared" si="9"/>
        <v>5.366021836492829E-5</v>
      </c>
      <c r="J42" s="68">
        <f t="shared" si="10"/>
        <v>0.24721671047536131</v>
      </c>
      <c r="K42" s="64">
        <f t="shared" si="11"/>
        <v>11.297628664358239</v>
      </c>
      <c r="L42" s="64">
        <f t="shared" si="12"/>
        <v>10.094422119950959</v>
      </c>
      <c r="M42" s="79">
        <f t="shared" si="13"/>
        <v>447.73371457658516</v>
      </c>
      <c r="N42" s="80">
        <f t="shared" si="14"/>
        <v>250.61765509106516</v>
      </c>
      <c r="O42" s="72">
        <f t="shared" si="15"/>
        <v>611.31626249595445</v>
      </c>
      <c r="P42" s="72">
        <f t="shared" si="16"/>
        <v>13.041958443829794</v>
      </c>
      <c r="Q42" s="73">
        <f t="shared" si="17"/>
        <v>12.450327392958883</v>
      </c>
      <c r="R42" s="73">
        <f t="shared" si="18"/>
        <v>10.164986103937881</v>
      </c>
      <c r="S42" s="79">
        <f t="shared" si="19"/>
        <v>458.21919982184841</v>
      </c>
      <c r="T42" s="76">
        <f t="shared" si="20"/>
        <v>604.62793674710406</v>
      </c>
      <c r="U42" s="76">
        <f t="shared" si="21"/>
        <v>9.564528514279715</v>
      </c>
      <c r="V42" s="77">
        <f t="shared" si="22"/>
        <v>16.791221018514936</v>
      </c>
      <c r="W42" s="80">
        <f t="shared" si="23"/>
        <v>627.90659589201709</v>
      </c>
      <c r="X42" s="72">
        <f t="shared" si="24"/>
        <v>612.21131621267546</v>
      </c>
      <c r="Y42" s="72">
        <f t="shared" si="25"/>
        <v>13.251318695206752</v>
      </c>
      <c r="Z42" s="73">
        <f t="shared" si="26"/>
        <v>12.271563205283838</v>
      </c>
      <c r="AA42" s="73">
        <f t="shared" si="27"/>
        <v>10.154421865699923</v>
      </c>
      <c r="AB42" s="79">
        <f t="shared" si="28"/>
        <v>457.07376223873649</v>
      </c>
      <c r="AC42" s="76">
        <f t="shared" si="29"/>
        <v>653.99472213576882</v>
      </c>
      <c r="AD42" s="76">
        <f t="shared" si="30"/>
        <v>16.981829735104256</v>
      </c>
      <c r="AE42" s="77">
        <f t="shared" si="31"/>
        <v>10.229334867109213</v>
      </c>
      <c r="AF42" s="80">
        <f t="shared" si="32"/>
        <v>453.09740027085064</v>
      </c>
      <c r="AG42" s="72">
        <f t="shared" si="33"/>
        <v>612.10711291077996</v>
      </c>
      <c r="AH42" s="72">
        <f t="shared" si="34"/>
        <v>13.228328295407611</v>
      </c>
      <c r="AI42" s="73">
        <f t="shared" si="35"/>
        <v>12.290798429682122</v>
      </c>
      <c r="AJ42" s="73">
        <f t="shared" si="36"/>
        <v>10.155549209184056</v>
      </c>
      <c r="AK42" s="79">
        <f t="shared" si="37"/>
        <v>457.20232607043494</v>
      </c>
      <c r="AL42" s="76">
        <f t="shared" si="38"/>
        <v>611.75779565617631</v>
      </c>
      <c r="AM42" s="76">
        <f t="shared" si="39"/>
        <v>13.148745716940432</v>
      </c>
      <c r="AN42" s="77">
        <f t="shared" si="40"/>
        <v>12.358131730570166</v>
      </c>
      <c r="AO42" s="80">
        <f t="shared" si="41"/>
        <v>532.40118534107262</v>
      </c>
      <c r="AP42" s="72">
        <f t="shared" si="42"/>
        <v>612.11872802381367</v>
      </c>
      <c r="AQ42" s="72">
        <f t="shared" si="43"/>
        <v>13.230907272010894</v>
      </c>
      <c r="AR42" s="73">
        <f t="shared" si="44"/>
        <v>12.288635879755343</v>
      </c>
      <c r="AS42" s="73">
        <f t="shared" si="45"/>
        <v>10.155422384444183</v>
      </c>
      <c r="AT42" s="79">
        <f t="shared" si="46"/>
        <v>457.18794100145305</v>
      </c>
      <c r="AU42" s="76">
        <f t="shared" si="47"/>
        <v>623.12596178877538</v>
      </c>
      <c r="AV42" s="76">
        <f t="shared" si="48"/>
        <v>14.80283108815822</v>
      </c>
      <c r="AW42" s="77">
        <f t="shared" si="49"/>
        <v>11.181207239856406</v>
      </c>
      <c r="AX42" s="80">
        <f t="shared" si="50"/>
        <v>497.17652946745488</v>
      </c>
      <c r="AY42" s="64">
        <f t="shared" si="51"/>
        <v>12.482652470466363</v>
      </c>
      <c r="AZ42" s="31">
        <f t="shared" si="52"/>
        <v>457.42080728311822</v>
      </c>
      <c r="BA42" s="31">
        <f t="shared" si="53"/>
        <v>527.64542774284882</v>
      </c>
      <c r="BB42" s="84">
        <f t="shared" si="54"/>
        <v>527.64542774284882</v>
      </c>
    </row>
    <row r="43" spans="1:54" x14ac:dyDescent="0.4">
      <c r="A43">
        <f t="shared" si="3"/>
        <v>138</v>
      </c>
      <c r="B43">
        <v>2.2999999999999998</v>
      </c>
      <c r="C43" s="31">
        <f t="shared" si="55"/>
        <v>527.64542774284882</v>
      </c>
      <c r="D43" s="31">
        <f t="shared" si="4"/>
        <v>14.699666711515636</v>
      </c>
      <c r="E43" s="31">
        <f t="shared" si="5"/>
        <v>622.14022275063485</v>
      </c>
      <c r="F43" s="65">
        <f t="shared" si="6"/>
        <v>9.5464049715875774</v>
      </c>
      <c r="G43">
        <f t="shared" si="7"/>
        <v>2.8213617623036934E-5</v>
      </c>
      <c r="H43">
        <f t="shared" si="8"/>
        <v>4.9188941237762688E-5</v>
      </c>
      <c r="I43" s="32">
        <f t="shared" si="9"/>
        <v>5.3169601375784699E-5</v>
      </c>
      <c r="J43" s="68">
        <f t="shared" si="10"/>
        <v>0.24334101144846534</v>
      </c>
      <c r="K43" s="64">
        <f t="shared" si="11"/>
        <v>11.645403764220916</v>
      </c>
      <c r="L43" s="64">
        <f t="shared" si="12"/>
        <v>10.117244822671989</v>
      </c>
      <c r="M43" s="79">
        <f t="shared" si="13"/>
        <v>445.17722553695234</v>
      </c>
      <c r="N43" s="80">
        <f t="shared" si="14"/>
        <v>252.4222491935854</v>
      </c>
      <c r="O43" s="72">
        <f t="shared" si="15"/>
        <v>611.11739008292898</v>
      </c>
      <c r="P43" s="72">
        <f t="shared" si="16"/>
        <v>12.991287290704793</v>
      </c>
      <c r="Q43" s="73">
        <f t="shared" si="17"/>
        <v>12.943335657521647</v>
      </c>
      <c r="R43" s="73">
        <f t="shared" si="18"/>
        <v>10.196272213046857</v>
      </c>
      <c r="S43" s="79">
        <f t="shared" si="19"/>
        <v>456.74703693302109</v>
      </c>
      <c r="T43" s="76">
        <f t="shared" si="20"/>
        <v>604.72588630119151</v>
      </c>
      <c r="U43" s="76">
        <f t="shared" si="21"/>
        <v>9.5924167962260327</v>
      </c>
      <c r="V43" s="77">
        <f t="shared" si="22"/>
        <v>17.346197118130902</v>
      </c>
      <c r="W43" s="80">
        <f t="shared" si="23"/>
        <v>633.88753502147495</v>
      </c>
      <c r="X43" s="72">
        <f t="shared" si="24"/>
        <v>612.0776862804471</v>
      </c>
      <c r="Y43" s="72">
        <f t="shared" si="25"/>
        <v>13.221775887049727</v>
      </c>
      <c r="Z43" s="73">
        <f t="shared" si="26"/>
        <v>12.737685281068904</v>
      </c>
      <c r="AA43" s="73">
        <f t="shared" si="27"/>
        <v>10.182692688743742</v>
      </c>
      <c r="AB43" s="79">
        <f t="shared" si="28"/>
        <v>455.42309378913194</v>
      </c>
      <c r="AC43" s="76">
        <f t="shared" si="29"/>
        <v>656.74003914105958</v>
      </c>
      <c r="AD43" s="76">
        <f t="shared" si="30"/>
        <v>17.125085752933622</v>
      </c>
      <c r="AE43" s="77">
        <f t="shared" si="31"/>
        <v>10.551993088723345</v>
      </c>
      <c r="AF43" s="80">
        <f t="shared" si="32"/>
        <v>455.24206780341598</v>
      </c>
      <c r="AG43" s="72">
        <f t="shared" si="33"/>
        <v>611.95978103605239</v>
      </c>
      <c r="AH43" s="72">
        <f t="shared" si="34"/>
        <v>13.195248957801679</v>
      </c>
      <c r="AI43" s="73">
        <f t="shared" si="35"/>
        <v>12.760833744003627</v>
      </c>
      <c r="AJ43" s="73">
        <f t="shared" si="36"/>
        <v>10.184176497245886</v>
      </c>
      <c r="AK43" s="79">
        <f t="shared" si="37"/>
        <v>455.57721581437545</v>
      </c>
      <c r="AL43" s="76">
        <f t="shared" si="38"/>
        <v>611.94382528097799</v>
      </c>
      <c r="AM43" s="76">
        <f t="shared" si="39"/>
        <v>13.191624917166362</v>
      </c>
      <c r="AN43" s="77">
        <f t="shared" si="40"/>
        <v>12.764006629179478</v>
      </c>
      <c r="AO43" s="80">
        <f t="shared" si="41"/>
        <v>537.34175121674866</v>
      </c>
      <c r="AP43" s="72">
        <f t="shared" si="42"/>
        <v>611.97339677383229</v>
      </c>
      <c r="AQ43" s="72">
        <f t="shared" si="43"/>
        <v>13.198334974471962</v>
      </c>
      <c r="AR43" s="73">
        <f t="shared" si="44"/>
        <v>12.758133877778654</v>
      </c>
      <c r="AS43" s="73">
        <f t="shared" si="45"/>
        <v>10.184002906055838</v>
      </c>
      <c r="AT43" s="79">
        <f t="shared" si="46"/>
        <v>455.55931449438003</v>
      </c>
      <c r="AU43" s="76">
        <f t="shared" si="47"/>
        <v>624.19798536658413</v>
      </c>
      <c r="AV43" s="76">
        <f t="shared" si="48"/>
        <v>14.910540962076114</v>
      </c>
      <c r="AW43" s="77">
        <f t="shared" si="49"/>
        <v>11.51868020115052</v>
      </c>
      <c r="AX43" s="80">
        <f t="shared" si="50"/>
        <v>500.43494740528325</v>
      </c>
      <c r="AY43" s="64">
        <f t="shared" si="51"/>
        <v>12.922608199694634</v>
      </c>
      <c r="AZ43" s="31">
        <f t="shared" si="52"/>
        <v>455.82666525772714</v>
      </c>
      <c r="BA43" s="31">
        <f t="shared" si="53"/>
        <v>531.72657536173074</v>
      </c>
      <c r="BB43" s="84">
        <f t="shared" si="54"/>
        <v>531.72657536173074</v>
      </c>
    </row>
    <row r="44" spans="1:54" x14ac:dyDescent="0.4">
      <c r="A44">
        <f t="shared" si="3"/>
        <v>144</v>
      </c>
      <c r="B44">
        <v>2.4</v>
      </c>
      <c r="C44" s="31">
        <f t="shared" si="55"/>
        <v>531.72657536173074</v>
      </c>
      <c r="D44" s="31">
        <f t="shared" si="4"/>
        <v>14.788166260646436</v>
      </c>
      <c r="E44" s="31">
        <f t="shared" si="5"/>
        <v>622.98340254083769</v>
      </c>
      <c r="F44" s="65">
        <f t="shared" si="6"/>
        <v>9.9152716905590808</v>
      </c>
      <c r="G44">
        <f t="shared" si="7"/>
        <v>2.7683844014530973E-5</v>
      </c>
      <c r="H44">
        <f t="shared" si="8"/>
        <v>4.8265309137608341E-5</v>
      </c>
      <c r="I44" s="32">
        <f t="shared" si="9"/>
        <v>5.2707785325707522E-5</v>
      </c>
      <c r="J44" s="68">
        <f t="shared" si="10"/>
        <v>0.23967867923733716</v>
      </c>
      <c r="K44" s="64">
        <f t="shared" si="11"/>
        <v>11.990317410882021</v>
      </c>
      <c r="L44" s="64">
        <f t="shared" si="12"/>
        <v>10.137991994434419</v>
      </c>
      <c r="M44" s="79">
        <f t="shared" si="13"/>
        <v>442.62624043994185</v>
      </c>
      <c r="N44" s="80">
        <f t="shared" si="14"/>
        <v>254.14421626111636</v>
      </c>
      <c r="O44" s="72">
        <f t="shared" si="15"/>
        <v>610.92616092921651</v>
      </c>
      <c r="P44" s="72">
        <f t="shared" si="16"/>
        <v>12.940871154851399</v>
      </c>
      <c r="Q44" s="73">
        <f t="shared" si="17"/>
        <v>13.436734559515205</v>
      </c>
      <c r="R44" s="73">
        <f t="shared" si="18"/>
        <v>10.233733049756516</v>
      </c>
      <c r="S44" s="79">
        <f t="shared" si="19"/>
        <v>455.62448061354661</v>
      </c>
      <c r="T44" s="76">
        <f t="shared" si="20"/>
        <v>604.81670813723861</v>
      </c>
      <c r="U44" s="76">
        <f t="shared" si="21"/>
        <v>9.6190961694647061</v>
      </c>
      <c r="V44" s="77">
        <f t="shared" si="22"/>
        <v>17.896085320522634</v>
      </c>
      <c r="W44" s="80">
        <f t="shared" si="23"/>
        <v>639.62672814366022</v>
      </c>
      <c r="X44" s="72">
        <f t="shared" si="24"/>
        <v>611.97757810665462</v>
      </c>
      <c r="Y44" s="72">
        <f t="shared" si="25"/>
        <v>13.199281473769906</v>
      </c>
      <c r="Z44" s="73">
        <f t="shared" si="26"/>
        <v>13.196347659188723</v>
      </c>
      <c r="AA44" s="73">
        <f t="shared" si="27"/>
        <v>10.214474244099641</v>
      </c>
      <c r="AB44" s="79">
        <f t="shared" si="28"/>
        <v>453.98572414126443</v>
      </c>
      <c r="AC44" s="76">
        <f t="shared" si="29"/>
        <v>659.47672966462392</v>
      </c>
      <c r="AD44" s="76">
        <f t="shared" si="30"/>
        <v>17.2633048055553</v>
      </c>
      <c r="AE44" s="77">
        <f t="shared" si="31"/>
        <v>10.872866739263982</v>
      </c>
      <c r="AF44" s="80">
        <f t="shared" si="32"/>
        <v>457.23968791584184</v>
      </c>
      <c r="AG44" s="72">
        <f t="shared" si="33"/>
        <v>611.83418019949761</v>
      </c>
      <c r="AH44" s="72">
        <f t="shared" si="34"/>
        <v>13.166493833576782</v>
      </c>
      <c r="AI44" s="73">
        <f t="shared" si="35"/>
        <v>13.226109788643258</v>
      </c>
      <c r="AJ44" s="73">
        <f t="shared" si="36"/>
        <v>10.216745464226591</v>
      </c>
      <c r="AK44" s="79">
        <f t="shared" si="37"/>
        <v>454.19309530164207</v>
      </c>
      <c r="AL44" s="76">
        <f t="shared" si="38"/>
        <v>612.12210729807953</v>
      </c>
      <c r="AM44" s="76">
        <f t="shared" si="39"/>
        <v>13.231656816033784</v>
      </c>
      <c r="AN44" s="77">
        <f t="shared" si="40"/>
        <v>13.167167634037305</v>
      </c>
      <c r="AO44" s="80">
        <f t="shared" si="41"/>
        <v>542.10009115666924</v>
      </c>
      <c r="AP44" s="72">
        <f t="shared" si="42"/>
        <v>611.85214730462394</v>
      </c>
      <c r="AQ44" s="72">
        <f t="shared" si="43"/>
        <v>13.170639515442614</v>
      </c>
      <c r="AR44" s="73">
        <f t="shared" si="44"/>
        <v>13.222334921878407</v>
      </c>
      <c r="AS44" s="73">
        <f t="shared" si="45"/>
        <v>10.216455734391989</v>
      </c>
      <c r="AT44" s="79">
        <f t="shared" si="46"/>
        <v>454.16687809255598</v>
      </c>
      <c r="AU44" s="76">
        <f t="shared" si="47"/>
        <v>625.27783105750132</v>
      </c>
      <c r="AV44" s="76">
        <f t="shared" si="48"/>
        <v>15.014794994077667</v>
      </c>
      <c r="AW44" s="77">
        <f t="shared" si="49"/>
        <v>11.852832648533097</v>
      </c>
      <c r="AX44" s="80">
        <f t="shared" si="50"/>
        <v>503.51151575833234</v>
      </c>
      <c r="AY44" s="64">
        <f t="shared" si="51"/>
        <v>13.358809908947824</v>
      </c>
      <c r="AZ44" s="31">
        <f t="shared" si="52"/>
        <v>454.49254453725229</v>
      </c>
      <c r="BA44" s="31">
        <f t="shared" si="53"/>
        <v>535.61950574362595</v>
      </c>
      <c r="BB44" s="84">
        <f t="shared" si="54"/>
        <v>535.61950574362595</v>
      </c>
    </row>
    <row r="45" spans="1:54" x14ac:dyDescent="0.4">
      <c r="A45">
        <f t="shared" si="3"/>
        <v>150</v>
      </c>
      <c r="B45">
        <v>2.5</v>
      </c>
      <c r="C45" s="31">
        <f t="shared" si="55"/>
        <v>535.61950574362595</v>
      </c>
      <c r="D45" s="31">
        <f t="shared" si="4"/>
        <v>14.872932001652526</v>
      </c>
      <c r="E45" s="31">
        <f t="shared" si="5"/>
        <v>623.81865889362678</v>
      </c>
      <c r="F45" s="65">
        <f t="shared" si="6"/>
        <v>10.283311757206736</v>
      </c>
      <c r="G45">
        <f t="shared" si="7"/>
        <v>2.7183927406896877E-5</v>
      </c>
      <c r="H45">
        <f t="shared" si="8"/>
        <v>4.7393731129950912E-5</v>
      </c>
      <c r="I45" s="32">
        <f t="shared" si="9"/>
        <v>5.2271996321878814E-5</v>
      </c>
      <c r="J45" s="68">
        <f t="shared" si="10"/>
        <v>0.23620987479455108</v>
      </c>
      <c r="K45" s="64">
        <f t="shared" si="11"/>
        <v>12.332564106906405</v>
      </c>
      <c r="L45" s="64">
        <f t="shared" si="12"/>
        <v>10.158003230797402</v>
      </c>
      <c r="M45" s="79">
        <f t="shared" si="13"/>
        <v>440.13509949796833</v>
      </c>
      <c r="N45" s="80">
        <f t="shared" si="14"/>
        <v>255.79027308271094</v>
      </c>
      <c r="O45" s="72">
        <f t="shared" si="15"/>
        <v>610.74621034787697</v>
      </c>
      <c r="P45" s="72">
        <f t="shared" si="16"/>
        <v>12.891778422143018</v>
      </c>
      <c r="Q45" s="73">
        <f t="shared" si="17"/>
        <v>13.929629389545687</v>
      </c>
      <c r="R45" s="73">
        <f t="shared" si="18"/>
        <v>10.281088465841492</v>
      </c>
      <c r="S45" s="79">
        <f t="shared" si="19"/>
        <v>455.00307636073256</v>
      </c>
      <c r="T45" s="76">
        <f t="shared" si="20"/>
        <v>604.90116245604247</v>
      </c>
      <c r="U45" s="76">
        <f t="shared" si="21"/>
        <v>9.6446615162739739</v>
      </c>
      <c r="V45" s="77">
        <f t="shared" si="22"/>
        <v>18.44119422768517</v>
      </c>
      <c r="W45" s="80">
        <f t="shared" si="23"/>
        <v>645.14270820035301</v>
      </c>
      <c r="X45" s="72">
        <f t="shared" si="24"/>
        <v>611.92282117022478</v>
      </c>
      <c r="Y45" s="72">
        <f t="shared" si="25"/>
        <v>13.186841564236978</v>
      </c>
      <c r="Z45" s="73">
        <f t="shared" si="26"/>
        <v>13.644181100674096</v>
      </c>
      <c r="AA45" s="73">
        <f t="shared" si="27"/>
        <v>10.252235103648562</v>
      </c>
      <c r="AB45" s="79">
        <f t="shared" si="28"/>
        <v>452.8537041353182</v>
      </c>
      <c r="AC45" s="76">
        <f t="shared" si="29"/>
        <v>662.20326795726544</v>
      </c>
      <c r="AD45" s="76">
        <f t="shared" si="30"/>
        <v>17.396843470701228</v>
      </c>
      <c r="AE45" s="77">
        <f t="shared" si="31"/>
        <v>11.19212307133653</v>
      </c>
      <c r="AF45" s="80">
        <f t="shared" si="32"/>
        <v>459.10350671468132</v>
      </c>
      <c r="AG45" s="72">
        <f t="shared" si="33"/>
        <v>611.7370051688107</v>
      </c>
      <c r="AH45" s="72">
        <f t="shared" si="34"/>
        <v>13.143879920918502</v>
      </c>
      <c r="AI45" s="73">
        <f t="shared" si="35"/>
        <v>13.684621288043926</v>
      </c>
      <c r="AJ45" s="73">
        <f t="shared" si="36"/>
        <v>10.256070849056254</v>
      </c>
      <c r="AK45" s="79">
        <f t="shared" si="37"/>
        <v>453.1607401121185</v>
      </c>
      <c r="AL45" s="76">
        <f t="shared" si="38"/>
        <v>612.29287704687977</v>
      </c>
      <c r="AM45" s="76">
        <f t="shared" si="39"/>
        <v>13.269087970568608</v>
      </c>
      <c r="AN45" s="77">
        <f t="shared" si="40"/>
        <v>13.567809812507232</v>
      </c>
      <c r="AO45" s="80">
        <f t="shared" si="41"/>
        <v>546.69028649553024</v>
      </c>
      <c r="AP45" s="72">
        <f t="shared" si="42"/>
        <v>611.76321093163983</v>
      </c>
      <c r="AQ45" s="72">
        <f t="shared" si="43"/>
        <v>13.150010619345391</v>
      </c>
      <c r="AR45" s="73">
        <f t="shared" si="44"/>
        <v>13.678827299848312</v>
      </c>
      <c r="AS45" s="73">
        <f t="shared" si="45"/>
        <v>10.25551645031247</v>
      </c>
      <c r="AT45" s="79">
        <f t="shared" si="46"/>
        <v>453.11683345929737</v>
      </c>
      <c r="AU45" s="76">
        <f t="shared" si="47"/>
        <v>626.36460505383002</v>
      </c>
      <c r="AV45" s="76">
        <f t="shared" si="48"/>
        <v>15.115845630090035</v>
      </c>
      <c r="AW45" s="77">
        <f t="shared" si="49"/>
        <v>12.183901342458533</v>
      </c>
      <c r="AX45" s="80">
        <f t="shared" si="50"/>
        <v>506.42095693174201</v>
      </c>
      <c r="AY45" s="64">
        <f t="shared" si="51"/>
        <v>13.790285941512437</v>
      </c>
      <c r="AZ45" s="31">
        <f t="shared" si="52"/>
        <v>453.53358851686664</v>
      </c>
      <c r="BA45" s="31">
        <f t="shared" si="53"/>
        <v>539.33936458557662</v>
      </c>
      <c r="BB45" s="84">
        <f t="shared" si="54"/>
        <v>539.33936458557662</v>
      </c>
    </row>
    <row r="46" spans="1:54" x14ac:dyDescent="0.4">
      <c r="A46">
        <f t="shared" si="3"/>
        <v>156</v>
      </c>
      <c r="B46">
        <v>2.6</v>
      </c>
      <c r="C46" s="31">
        <f t="shared" si="55"/>
        <v>539.33936458557662</v>
      </c>
      <c r="D46" s="31">
        <f t="shared" si="4"/>
        <v>14.954246402375988</v>
      </c>
      <c r="E46" s="31">
        <f t="shared" si="5"/>
        <v>624.64559364910053</v>
      </c>
      <c r="F46" s="65">
        <f t="shared" si="6"/>
        <v>10.650591354889333</v>
      </c>
      <c r="G46">
        <f t="shared" si="7"/>
        <v>2.6711104232390875E-5</v>
      </c>
      <c r="H46">
        <f t="shared" si="8"/>
        <v>4.6569389081463026E-5</v>
      </c>
      <c r="I46" s="32">
        <f t="shared" si="9"/>
        <v>5.1859825297634872E-5</v>
      </c>
      <c r="J46" s="68">
        <f t="shared" si="10"/>
        <v>0.23291730780726733</v>
      </c>
      <c r="K46" s="64">
        <f t="shared" si="11"/>
        <v>12.672318039605956</v>
      </c>
      <c r="L46" s="64">
        <f t="shared" si="12"/>
        <v>10.178555672889974</v>
      </c>
      <c r="M46" s="79">
        <f t="shared" si="13"/>
        <v>437.75412059386866</v>
      </c>
      <c r="N46" s="80">
        <f t="shared" si="14"/>
        <v>257.3663693671233</v>
      </c>
      <c r="O46" s="72">
        <f t="shared" si="15"/>
        <v>610.58034341829125</v>
      </c>
      <c r="P46" s="72">
        <f t="shared" si="16"/>
        <v>12.844986569317197</v>
      </c>
      <c r="Q46" s="73">
        <f t="shared" si="17"/>
        <v>14.421023342333108</v>
      </c>
      <c r="R46" s="73">
        <f t="shared" si="18"/>
        <v>10.341948724395529</v>
      </c>
      <c r="S46" s="79">
        <f t="shared" si="19"/>
        <v>455.02716899296348</v>
      </c>
      <c r="T46" s="76">
        <f t="shared" si="20"/>
        <v>604.97990495403019</v>
      </c>
      <c r="U46" s="76">
        <f t="shared" si="21"/>
        <v>9.6691971656947544</v>
      </c>
      <c r="V46" s="77">
        <f t="shared" si="22"/>
        <v>18.981802429391507</v>
      </c>
      <c r="W46" s="80">
        <f t="shared" si="23"/>
        <v>650.45194328303455</v>
      </c>
      <c r="X46" s="72">
        <f t="shared" si="24"/>
        <v>611.92493545588695</v>
      </c>
      <c r="Y46" s="72">
        <f t="shared" si="25"/>
        <v>13.187323714154513</v>
      </c>
      <c r="Z46" s="73">
        <f t="shared" si="26"/>
        <v>14.077592806157474</v>
      </c>
      <c r="AA46" s="73">
        <f t="shared" si="27"/>
        <v>10.29780847243056</v>
      </c>
      <c r="AB46" s="79">
        <f t="shared" si="28"/>
        <v>452.08950640254477</v>
      </c>
      <c r="AC46" s="76">
        <f t="shared" si="29"/>
        <v>664.91837657786527</v>
      </c>
      <c r="AD46" s="76">
        <f t="shared" si="30"/>
        <v>17.52602066487097</v>
      </c>
      <c r="AE46" s="77">
        <f t="shared" si="31"/>
        <v>11.509910110767199</v>
      </c>
      <c r="AF46" s="80">
        <f t="shared" si="32"/>
        <v>460.84520232005571</v>
      </c>
      <c r="AG46" s="72">
        <f t="shared" si="33"/>
        <v>611.6722652138908</v>
      </c>
      <c r="AH46" s="72">
        <f t="shared" si="34"/>
        <v>13.128630077025113</v>
      </c>
      <c r="AI46" s="73">
        <f t="shared" si="35"/>
        <v>14.134690159572592</v>
      </c>
      <c r="AJ46" s="73">
        <f t="shared" si="36"/>
        <v>10.304612809320606</v>
      </c>
      <c r="AK46" s="79">
        <f t="shared" si="37"/>
        <v>452.57510019443652</v>
      </c>
      <c r="AL46" s="76">
        <f t="shared" si="38"/>
        <v>612.45638220025603</v>
      </c>
      <c r="AM46" s="76">
        <f t="shared" si="39"/>
        <v>13.304136852398775</v>
      </c>
      <c r="AN46" s="77">
        <f t="shared" si="40"/>
        <v>13.966107370502586</v>
      </c>
      <c r="AO46" s="80">
        <f t="shared" si="41"/>
        <v>551.12481254274917</v>
      </c>
      <c r="AP46" s="72">
        <f t="shared" si="42"/>
        <v>611.71332288819258</v>
      </c>
      <c r="AQ46" s="72">
        <f t="shared" si="43"/>
        <v>13.138318762648616</v>
      </c>
      <c r="AR46" s="73">
        <f t="shared" si="44"/>
        <v>14.125214784886936</v>
      </c>
      <c r="AS46" s="73">
        <f t="shared" si="45"/>
        <v>10.303469579563078</v>
      </c>
      <c r="AT46" s="79">
        <f t="shared" si="46"/>
        <v>452.49451684813988</v>
      </c>
      <c r="AU46" s="76">
        <f t="shared" si="47"/>
        <v>627.45751488383303</v>
      </c>
      <c r="AV46" s="76">
        <f t="shared" si="48"/>
        <v>15.213917519972938</v>
      </c>
      <c r="AW46" s="77">
        <f t="shared" si="49"/>
        <v>12.512099319977537</v>
      </c>
      <c r="AX46" s="80">
        <f t="shared" si="50"/>
        <v>509.17633056117654</v>
      </c>
      <c r="AY46" s="64">
        <f t="shared" si="51"/>
        <v>14.216055040448616</v>
      </c>
      <c r="AZ46" s="31">
        <f t="shared" si="52"/>
        <v>453.04657310952115</v>
      </c>
      <c r="BA46" s="31">
        <f t="shared" si="53"/>
        <v>542.89957217675396</v>
      </c>
      <c r="BB46" s="84">
        <f t="shared" si="54"/>
        <v>542.89957217675396</v>
      </c>
    </row>
    <row r="47" spans="1:54" x14ac:dyDescent="0.4">
      <c r="A47">
        <f t="shared" si="3"/>
        <v>162</v>
      </c>
      <c r="B47">
        <v>2.7</v>
      </c>
      <c r="C47" s="31">
        <f t="shared" si="55"/>
        <v>542.89957217675396</v>
      </c>
      <c r="D47" s="31">
        <f t="shared" si="4"/>
        <v>15.032361188036392</v>
      </c>
      <c r="E47" s="31">
        <f t="shared" si="5"/>
        <v>625.46390305458817</v>
      </c>
      <c r="F47" s="65">
        <f t="shared" si="6"/>
        <v>11.017169675300439</v>
      </c>
      <c r="G47">
        <f t="shared" si="7"/>
        <v>2.6262960709897537E-5</v>
      </c>
      <c r="H47">
        <f t="shared" si="8"/>
        <v>4.5788074693193663E-5</v>
      </c>
      <c r="I47" s="32">
        <f t="shared" si="9"/>
        <v>5.1469168103500187E-5</v>
      </c>
      <c r="J47" s="68">
        <f t="shared" si="10"/>
        <v>0.22978582536564418</v>
      </c>
      <c r="K47" s="64">
        <f t="shared" si="11"/>
        <v>13.009735874178247</v>
      </c>
      <c r="L47" s="64">
        <f t="shared" si="12"/>
        <v>10.200871727581106</v>
      </c>
      <c r="M47" s="79">
        <f t="shared" si="13"/>
        <v>435.53010215316186</v>
      </c>
      <c r="N47" s="80">
        <f t="shared" si="14"/>
        <v>258.8777993251399</v>
      </c>
      <c r="O47" s="72">
        <f t="shared" si="15"/>
        <v>610.43069500066076</v>
      </c>
      <c r="P47" s="72">
        <f t="shared" si="16"/>
        <v>12.801394065817338</v>
      </c>
      <c r="Q47" s="73">
        <f t="shared" si="17"/>
        <v>14.909824380225094</v>
      </c>
      <c r="R47" s="73">
        <f t="shared" si="18"/>
        <v>10.419727894487636</v>
      </c>
      <c r="S47" s="79">
        <f t="shared" si="19"/>
        <v>455.83026337694645</v>
      </c>
      <c r="T47" s="76">
        <f t="shared" si="20"/>
        <v>605.05350422966717</v>
      </c>
      <c r="U47" s="76">
        <f t="shared" si="21"/>
        <v>9.6927783971872614</v>
      </c>
      <c r="V47" s="77">
        <f t="shared" si="22"/>
        <v>19.518162430992103</v>
      </c>
      <c r="W47" s="80">
        <f t="shared" si="23"/>
        <v>655.56913463310912</v>
      </c>
      <c r="X47" s="72">
        <f t="shared" si="24"/>
        <v>611.99581454753388</v>
      </c>
      <c r="Y47" s="72">
        <f t="shared" si="25"/>
        <v>13.203402951276933</v>
      </c>
      <c r="Z47" s="73">
        <f t="shared" si="26"/>
        <v>14.492923688762048</v>
      </c>
      <c r="AA47" s="73">
        <f t="shared" si="27"/>
        <v>10.352222100198407</v>
      </c>
      <c r="AB47" s="79">
        <f t="shared" si="28"/>
        <v>451.71890862103413</v>
      </c>
      <c r="AC47" s="76">
        <f t="shared" si="29"/>
        <v>667.62098797289741</v>
      </c>
      <c r="AD47" s="76">
        <f t="shared" si="30"/>
        <v>17.651122873273493</v>
      </c>
      <c r="AE47" s="77">
        <f t="shared" si="31"/>
        <v>11.826359428778554</v>
      </c>
      <c r="AF47" s="80">
        <f t="shared" si="32"/>
        <v>462.47511654170683</v>
      </c>
      <c r="AG47" s="72">
        <f t="shared" si="33"/>
        <v>611.6411176458106</v>
      </c>
      <c r="AH47" s="72">
        <f t="shared" si="34"/>
        <v>13.121239373603272</v>
      </c>
      <c r="AI47" s="73">
        <f t="shared" si="35"/>
        <v>14.575224263206598</v>
      </c>
      <c r="AJ47" s="73">
        <f t="shared" si="36"/>
        <v>10.364453442887609</v>
      </c>
      <c r="AK47" s="79">
        <f t="shared" si="37"/>
        <v>452.51488879497401</v>
      </c>
      <c r="AL47" s="76">
        <f t="shared" si="38"/>
        <v>612.61287745499089</v>
      </c>
      <c r="AM47" s="76">
        <f t="shared" si="39"/>
        <v>13.336997858746534</v>
      </c>
      <c r="AN47" s="77">
        <f t="shared" si="40"/>
        <v>14.362216572216603</v>
      </c>
      <c r="AO47" s="80">
        <f t="shared" si="41"/>
        <v>555.4147750434596</v>
      </c>
      <c r="AP47" s="72">
        <f t="shared" si="42"/>
        <v>611.70821679369851</v>
      </c>
      <c r="AQ47" s="72">
        <f t="shared" si="43"/>
        <v>13.137117123275276</v>
      </c>
      <c r="AR47" s="73">
        <f t="shared" si="44"/>
        <v>14.559205412110337</v>
      </c>
      <c r="AS47" s="73">
        <f t="shared" si="45"/>
        <v>10.362032496328013</v>
      </c>
      <c r="AT47" s="79">
        <f t="shared" si="46"/>
        <v>452.3595641920304</v>
      </c>
      <c r="AU47" s="76">
        <f t="shared" si="47"/>
        <v>628.55585542933613</v>
      </c>
      <c r="AV47" s="76">
        <f t="shared" si="48"/>
        <v>15.309211501096435</v>
      </c>
      <c r="AW47" s="77">
        <f t="shared" si="49"/>
        <v>12.837619065033524</v>
      </c>
      <c r="AX47" s="80">
        <f t="shared" si="50"/>
        <v>511.78927474790544</v>
      </c>
      <c r="AY47" s="64">
        <f t="shared" si="51"/>
        <v>14.635191905165607</v>
      </c>
      <c r="AZ47" s="31">
        <f t="shared" si="52"/>
        <v>453.10590624624626</v>
      </c>
      <c r="BA47" s="31">
        <f t="shared" si="53"/>
        <v>546.31207524154524</v>
      </c>
      <c r="BB47" s="84">
        <f t="shared" si="54"/>
        <v>546.31207524154524</v>
      </c>
    </row>
    <row r="48" spans="1:54" x14ac:dyDescent="0.4">
      <c r="A48">
        <f t="shared" si="3"/>
        <v>168</v>
      </c>
      <c r="B48">
        <v>2.8</v>
      </c>
      <c r="C48" s="31">
        <f t="shared" si="55"/>
        <v>546.31207524154524</v>
      </c>
      <c r="D48" s="31">
        <f t="shared" si="4"/>
        <v>15.107501674684881</v>
      </c>
      <c r="E48" s="31">
        <f t="shared" si="5"/>
        <v>626.27336161184326</v>
      </c>
      <c r="F48" s="65">
        <f t="shared" si="6"/>
        <v>11.383099844500126</v>
      </c>
      <c r="G48">
        <f t="shared" si="7"/>
        <v>2.5837377489311619E-5</v>
      </c>
      <c r="H48">
        <f t="shared" si="8"/>
        <v>4.5046092990993034E-5</v>
      </c>
      <c r="I48" s="32">
        <f t="shared" si="9"/>
        <v>5.1098177252399869E-5</v>
      </c>
      <c r="J48" s="68">
        <f t="shared" si="10"/>
        <v>0.22680207955979578</v>
      </c>
      <c r="K48" s="64">
        <f t="shared" si="11"/>
        <v>13.344959077545457</v>
      </c>
      <c r="L48" s="64">
        <f t="shared" si="12"/>
        <v>10.226125544468172</v>
      </c>
      <c r="M48" s="79">
        <f t="shared" si="13"/>
        <v>433.50674530791571</v>
      </c>
      <c r="N48" s="80">
        <f t="shared" si="14"/>
        <v>260.3292937108933</v>
      </c>
      <c r="O48" s="72">
        <f t="shared" si="15"/>
        <v>610.29888519802364</v>
      </c>
      <c r="P48" s="72">
        <f t="shared" si="16"/>
        <v>12.761830939071309</v>
      </c>
      <c r="Q48" s="73">
        <f t="shared" si="17"/>
        <v>15.394853042527311</v>
      </c>
      <c r="R48" s="73">
        <f t="shared" si="18"/>
        <v>10.517549947253691</v>
      </c>
      <c r="S48" s="79">
        <f t="shared" si="19"/>
        <v>457.5311687680686</v>
      </c>
      <c r="T48" s="76">
        <f t="shared" si="20"/>
        <v>605.12245581099944</v>
      </c>
      <c r="U48" s="76">
        <f t="shared" si="21"/>
        <v>9.7154726852779127</v>
      </c>
      <c r="V48" s="77">
        <f t="shared" si="22"/>
        <v>20.050503943646962</v>
      </c>
      <c r="W48" s="80">
        <f t="shared" si="23"/>
        <v>660.50746242065554</v>
      </c>
      <c r="X48" s="72">
        <f t="shared" si="24"/>
        <v>612.14852997625781</v>
      </c>
      <c r="Y48" s="72">
        <f t="shared" si="25"/>
        <v>13.237505505718314</v>
      </c>
      <c r="Z48" s="73">
        <f t="shared" si="26"/>
        <v>14.886637567694864</v>
      </c>
      <c r="AA48" s="73">
        <f t="shared" si="27"/>
        <v>10.415595431585455</v>
      </c>
      <c r="AB48" s="79">
        <f t="shared" si="28"/>
        <v>451.72691769836194</v>
      </c>
      <c r="AC48" s="76">
        <f t="shared" si="29"/>
        <v>670.31021262467698</v>
      </c>
      <c r="AD48" s="76">
        <f t="shared" si="30"/>
        <v>17.772408489600622</v>
      </c>
      <c r="AE48" s="77">
        <f t="shared" si="31"/>
        <v>12.141588434490428</v>
      </c>
      <c r="AF48" s="80">
        <f t="shared" si="32"/>
        <v>464.00244559933941</v>
      </c>
      <c r="AG48" s="72">
        <f t="shared" si="33"/>
        <v>611.64178907590474</v>
      </c>
      <c r="AH48" s="72">
        <f t="shared" si="34"/>
        <v>13.121399063338457</v>
      </c>
      <c r="AI48" s="73">
        <f t="shared" si="35"/>
        <v>15.005931649098807</v>
      </c>
      <c r="AJ48" s="73">
        <f t="shared" si="36"/>
        <v>10.437362290972022</v>
      </c>
      <c r="AK48" s="79">
        <f t="shared" si="37"/>
        <v>453.04598639102863</v>
      </c>
      <c r="AL48" s="76">
        <f t="shared" si="38"/>
        <v>612.76262042787482</v>
      </c>
      <c r="AM48" s="76">
        <f t="shared" si="39"/>
        <v>13.367844634433794</v>
      </c>
      <c r="AN48" s="77">
        <f t="shared" si="40"/>
        <v>14.756278161939234</v>
      </c>
      <c r="AO48" s="80">
        <f t="shared" si="41"/>
        <v>559.57010461400796</v>
      </c>
      <c r="AP48" s="72">
        <f t="shared" si="42"/>
        <v>611.75340350449494</v>
      </c>
      <c r="AQ48" s="72">
        <f t="shared" si="43"/>
        <v>13.147719043152128</v>
      </c>
      <c r="AR48" s="73">
        <f t="shared" si="44"/>
        <v>14.978624626061709</v>
      </c>
      <c r="AS48" s="73">
        <f t="shared" si="45"/>
        <v>10.432268039093824</v>
      </c>
      <c r="AT48" s="79">
        <f t="shared" si="46"/>
        <v>452.74224648512734</v>
      </c>
      <c r="AU48" s="76">
        <f t="shared" si="47"/>
        <v>629.65899719303047</v>
      </c>
      <c r="AV48" s="76">
        <f t="shared" si="48"/>
        <v>15.401907889460155</v>
      </c>
      <c r="AW48" s="77">
        <f t="shared" si="49"/>
        <v>13.160635153238344</v>
      </c>
      <c r="AX48" s="80">
        <f t="shared" si="50"/>
        <v>514.27020488986489</v>
      </c>
      <c r="AY48" s="64">
        <f t="shared" si="51"/>
        <v>15.046881572337208</v>
      </c>
      <c r="AZ48" s="31">
        <f t="shared" si="52"/>
        <v>453.76157983564667</v>
      </c>
      <c r="BA48" s="31">
        <f t="shared" si="53"/>
        <v>549.58755438096694</v>
      </c>
      <c r="BB48" s="84">
        <f t="shared" si="54"/>
        <v>549.58755438096694</v>
      </c>
    </row>
    <row r="49" spans="1:54" x14ac:dyDescent="0.4">
      <c r="A49">
        <f t="shared" si="3"/>
        <v>174</v>
      </c>
      <c r="B49">
        <v>2.9</v>
      </c>
      <c r="C49" s="31">
        <f t="shared" si="55"/>
        <v>549.58755438096694</v>
      </c>
      <c r="D49" s="31">
        <f t="shared" si="4"/>
        <v>15.179870359242162</v>
      </c>
      <c r="E49" s="31">
        <f t="shared" si="5"/>
        <v>627.07380877544824</v>
      </c>
      <c r="F49" s="65">
        <f t="shared" si="6"/>
        <v>11.748429701918575</v>
      </c>
      <c r="G49">
        <f t="shared" si="7"/>
        <v>2.5432484687830534E-5</v>
      </c>
      <c r="H49">
        <f t="shared" si="8"/>
        <v>4.4340183933680792E-5</v>
      </c>
      <c r="I49" s="32">
        <f t="shared" si="9"/>
        <v>5.0745222723743748E-5</v>
      </c>
      <c r="J49" s="68">
        <f t="shared" si="10"/>
        <v>0.22395425662565419</v>
      </c>
      <c r="K49" s="64">
        <f t="shared" si="11"/>
        <v>13.678115865089371</v>
      </c>
      <c r="L49" s="64">
        <f t="shared" si="12"/>
        <v>10.255448488970998</v>
      </c>
      <c r="M49" s="79">
        <f t="shared" si="13"/>
        <v>431.72501079727556</v>
      </c>
      <c r="N49" s="80">
        <f t="shared" si="14"/>
        <v>261.72509629193598</v>
      </c>
      <c r="O49" s="72">
        <f t="shared" si="15"/>
        <v>610.18616687597387</v>
      </c>
      <c r="P49" s="72">
        <f t="shared" si="16"/>
        <v>12.727068237445813</v>
      </c>
      <c r="Q49" s="73">
        <f t="shared" si="17"/>
        <v>15.874851236047196</v>
      </c>
      <c r="R49" s="73">
        <f t="shared" si="18"/>
        <v>10.638150797356687</v>
      </c>
      <c r="S49" s="79">
        <f t="shared" si="19"/>
        <v>460.23007737005474</v>
      </c>
      <c r="T49" s="76">
        <f t="shared" si="20"/>
        <v>605.18719354839459</v>
      </c>
      <c r="U49" s="76">
        <f t="shared" si="21"/>
        <v>9.7373407371118716</v>
      </c>
      <c r="V49" s="77">
        <f t="shared" si="22"/>
        <v>20.57903665931472</v>
      </c>
      <c r="W49" s="80">
        <f t="shared" si="23"/>
        <v>665.27878996557376</v>
      </c>
      <c r="X49" s="72">
        <f t="shared" si="24"/>
        <v>612.39819946533214</v>
      </c>
      <c r="Y49" s="72">
        <f t="shared" si="25"/>
        <v>13.291750669873661</v>
      </c>
      <c r="Z49" s="73">
        <f t="shared" si="26"/>
        <v>15.255533435031406</v>
      </c>
      <c r="AA49" s="73">
        <f t="shared" si="27"/>
        <v>10.487134743838546</v>
      </c>
      <c r="AB49" s="79">
        <f t="shared" si="28"/>
        <v>452.05799677384971</v>
      </c>
      <c r="AC49" s="76">
        <f t="shared" si="29"/>
        <v>672.98531251202553</v>
      </c>
      <c r="AD49" s="76">
        <f t="shared" si="30"/>
        <v>17.890111443296185</v>
      </c>
      <c r="AE49" s="77">
        <f t="shared" si="31"/>
        <v>12.455702284002998</v>
      </c>
      <c r="AF49" s="80">
        <f t="shared" si="32"/>
        <v>465.43539827407022</v>
      </c>
      <c r="AG49" s="72">
        <f t="shared" si="33"/>
        <v>611.66961064135069</v>
      </c>
      <c r="AH49" s="72">
        <f t="shared" si="34"/>
        <v>13.128001571727687</v>
      </c>
      <c r="AI49" s="73">
        <f t="shared" si="35"/>
        <v>15.427443447791724</v>
      </c>
      <c r="AJ49" s="73">
        <f t="shared" si="36"/>
        <v>10.524949620077397</v>
      </c>
      <c r="AK49" s="79">
        <f t="shared" si="37"/>
        <v>454.22845271594127</v>
      </c>
      <c r="AL49" s="76">
        <f t="shared" si="38"/>
        <v>612.90586850516468</v>
      </c>
      <c r="AM49" s="76">
        <f t="shared" si="39"/>
        <v>13.396832842676645</v>
      </c>
      <c r="AN49" s="77">
        <f t="shared" si="40"/>
        <v>15.148419387048188</v>
      </c>
      <c r="AO49" s="80">
        <f t="shared" si="41"/>
        <v>563.59971781435672</v>
      </c>
      <c r="AP49" s="72">
        <f t="shared" si="42"/>
        <v>611.85521589767791</v>
      </c>
      <c r="AQ49" s="72">
        <f t="shared" si="43"/>
        <v>13.171346462945786</v>
      </c>
      <c r="AR49" s="73">
        <f t="shared" si="44"/>
        <v>15.381339989442738</v>
      </c>
      <c r="AS49" s="73">
        <f t="shared" si="45"/>
        <v>10.514513879878731</v>
      </c>
      <c r="AT49" s="79">
        <f t="shared" si="46"/>
        <v>453.64042148153436</v>
      </c>
      <c r="AU49" s="76">
        <f t="shared" si="47"/>
        <v>630.76637640950628</v>
      </c>
      <c r="AV49" s="76">
        <f t="shared" si="48"/>
        <v>15.492169218445717</v>
      </c>
      <c r="AW49" s="77">
        <f t="shared" si="49"/>
        <v>13.481306473972415</v>
      </c>
      <c r="AX49" s="80">
        <f t="shared" si="50"/>
        <v>516.62847878700154</v>
      </c>
      <c r="AY49" s="64">
        <f t="shared" si="51"/>
        <v>15.450454114081424</v>
      </c>
      <c r="AZ49" s="31">
        <f t="shared" si="52"/>
        <v>455.03923708534501</v>
      </c>
      <c r="BA49" s="31">
        <f t="shared" si="53"/>
        <v>552.73559621025061</v>
      </c>
      <c r="BB49" s="84">
        <f t="shared" si="54"/>
        <v>552.73559621025061</v>
      </c>
    </row>
    <row r="50" spans="1:54" x14ac:dyDescent="0.4">
      <c r="A50">
        <f t="shared" si="3"/>
        <v>180</v>
      </c>
      <c r="B50">
        <v>3</v>
      </c>
      <c r="C50" s="31">
        <f t="shared" si="55"/>
        <v>552.73559621025061</v>
      </c>
      <c r="D50" s="31">
        <f t="shared" si="4"/>
        <v>15.249649915145156</v>
      </c>
      <c r="E50" s="31">
        <f t="shared" si="5"/>
        <v>627.86513795944131</v>
      </c>
      <c r="F50" s="65">
        <f t="shared" si="6"/>
        <v>12.113202459406065</v>
      </c>
      <c r="G50">
        <f t="shared" si="7"/>
        <v>2.504662508201218E-5</v>
      </c>
      <c r="H50">
        <f t="shared" si="8"/>
        <v>4.3667458240357159E-5</v>
      </c>
      <c r="I50" s="32">
        <f t="shared" si="9"/>
        <v>5.0408859877081935E-5</v>
      </c>
      <c r="J50" s="68">
        <f t="shared" si="10"/>
        <v>0.22123185454486066</v>
      </c>
      <c r="K50" s="64">
        <f t="shared" si="11"/>
        <v>14.009322841914321</v>
      </c>
      <c r="L50" s="64">
        <f t="shared" si="12"/>
        <v>10.289933798021821</v>
      </c>
      <c r="M50" s="79">
        <f t="shared" si="13"/>
        <v>430.22342266049327</v>
      </c>
      <c r="N50" s="80">
        <f t="shared" si="14"/>
        <v>263.06902780659971</v>
      </c>
      <c r="O50" s="72">
        <f t="shared" si="15"/>
        <v>610.09356379702785</v>
      </c>
      <c r="P50" s="72">
        <f t="shared" si="16"/>
        <v>12.697826576669991</v>
      </c>
      <c r="Q50" s="73">
        <f t="shared" si="17"/>
        <v>16.348492026544879</v>
      </c>
      <c r="R50" s="73">
        <f t="shared" si="18"/>
        <v>10.783780054571114</v>
      </c>
      <c r="S50" s="79">
        <f t="shared" si="19"/>
        <v>464.00474098432119</v>
      </c>
      <c r="T50" s="76">
        <f t="shared" si="20"/>
        <v>605.24809893431416</v>
      </c>
      <c r="U50" s="76">
        <f t="shared" si="21"/>
        <v>9.7584373630412369</v>
      </c>
      <c r="V50" s="77">
        <f t="shared" si="22"/>
        <v>21.103952605958607</v>
      </c>
      <c r="W50" s="80">
        <f t="shared" si="23"/>
        <v>669.89383459822625</v>
      </c>
      <c r="X50" s="72">
        <f t="shared" si="24"/>
        <v>612.76284774708836</v>
      </c>
      <c r="Y50" s="72">
        <f t="shared" si="25"/>
        <v>13.367891032612416</v>
      </c>
      <c r="Z50" s="73">
        <f t="shared" si="26"/>
        <v>15.596967843963322</v>
      </c>
      <c r="AA50" s="73">
        <f t="shared" si="27"/>
        <v>10.565243510923615</v>
      </c>
      <c r="AB50" s="79">
        <f t="shared" si="28"/>
        <v>452.62123511210785</v>
      </c>
      <c r="AC50" s="76">
        <f t="shared" si="29"/>
        <v>675.64567889353089</v>
      </c>
      <c r="AD50" s="76">
        <f t="shared" si="30"/>
        <v>18.004444251640997</v>
      </c>
      <c r="AE50" s="77">
        <f t="shared" si="31"/>
        <v>12.768795480475367</v>
      </c>
      <c r="AF50" s="80">
        <f t="shared" si="32"/>
        <v>466.78132793682062</v>
      </c>
      <c r="AG50" s="72">
        <f t="shared" si="33"/>
        <v>611.71723816077451</v>
      </c>
      <c r="AH50" s="72">
        <f t="shared" si="34"/>
        <v>13.139239532514292</v>
      </c>
      <c r="AI50" s="73">
        <f t="shared" si="35"/>
        <v>15.841311603241172</v>
      </c>
      <c r="AJ50" s="73">
        <f t="shared" si="36"/>
        <v>10.628881207683026</v>
      </c>
      <c r="AK50" s="79">
        <f t="shared" si="37"/>
        <v>456.12583788169047</v>
      </c>
      <c r="AL50" s="76">
        <f t="shared" si="38"/>
        <v>613.04287644566739</v>
      </c>
      <c r="AM50" s="76">
        <f t="shared" si="39"/>
        <v>13.42410249117675</v>
      </c>
      <c r="AN50" s="77">
        <f t="shared" si="40"/>
        <v>15.538755698900868</v>
      </c>
      <c r="AO50" s="80">
        <f t="shared" si="41"/>
        <v>567.51165150377426</v>
      </c>
      <c r="AP50" s="72">
        <f t="shared" si="42"/>
        <v>612.02209850244537</v>
      </c>
      <c r="AQ50" s="72">
        <f t="shared" si="43"/>
        <v>13.209324463810873</v>
      </c>
      <c r="AR50" s="73">
        <f t="shared" si="44"/>
        <v>15.765115010602226</v>
      </c>
      <c r="AS50" s="73">
        <f t="shared" si="45"/>
        <v>10.608309068091057</v>
      </c>
      <c r="AT50" s="79">
        <f t="shared" si="46"/>
        <v>455.01624332795819</v>
      </c>
      <c r="AU50" s="76">
        <f t="shared" si="47"/>
        <v>631.87748667385983</v>
      </c>
      <c r="AV50" s="76">
        <f t="shared" si="48"/>
        <v>15.580142533203526</v>
      </c>
      <c r="AW50" s="77">
        <f t="shared" si="49"/>
        <v>13.799778109671944</v>
      </c>
      <c r="AX50" s="80">
        <f t="shared" si="50"/>
        <v>518.87253468830886</v>
      </c>
      <c r="AY50" s="64">
        <f t="shared" si="51"/>
        <v>15.845396047419799</v>
      </c>
      <c r="AZ50" s="31">
        <f t="shared" si="52"/>
        <v>456.94201432651943</v>
      </c>
      <c r="BA50" s="31">
        <f t="shared" si="53"/>
        <v>555.76483718178247</v>
      </c>
      <c r="BB50" s="84">
        <f t="shared" si="54"/>
        <v>555.76483718178247</v>
      </c>
    </row>
    <row r="51" spans="1:54" x14ac:dyDescent="0.4">
      <c r="A51">
        <f t="shared" si="3"/>
        <v>186</v>
      </c>
      <c r="B51">
        <v>3.1</v>
      </c>
      <c r="C51" s="31">
        <f t="shared" si="55"/>
        <v>555.76483718178247</v>
      </c>
      <c r="D51" s="31">
        <f t="shared" si="4"/>
        <v>15.317005708699268</v>
      </c>
      <c r="E51" s="31">
        <f t="shared" si="5"/>
        <v>628.64728742088118</v>
      </c>
      <c r="F51" s="65">
        <f t="shared" si="6"/>
        <v>12.477457261761483</v>
      </c>
      <c r="G51">
        <f t="shared" si="7"/>
        <v>2.4678323757921808E-5</v>
      </c>
      <c r="H51">
        <f t="shared" si="8"/>
        <v>4.3025344477048797E-5</v>
      </c>
      <c r="I51" s="32">
        <f t="shared" si="9"/>
        <v>5.0087802995427757E-5</v>
      </c>
      <c r="J51" s="68">
        <f t="shared" si="10"/>
        <v>0.21862549912688189</v>
      </c>
      <c r="K51" s="64">
        <f t="shared" si="11"/>
        <v>14.338686394805304</v>
      </c>
      <c r="L51" s="64">
        <f t="shared" si="12"/>
        <v>10.330640565057664</v>
      </c>
      <c r="M51" s="79">
        <f t="shared" si="13"/>
        <v>429.03832822058814</v>
      </c>
      <c r="N51" s="80">
        <f t="shared" si="14"/>
        <v>264.36453978771129</v>
      </c>
      <c r="O51" s="72">
        <f t="shared" si="15"/>
        <v>610.02199953863942</v>
      </c>
      <c r="P51" s="72">
        <f t="shared" si="16"/>
        <v>12.674783918448128</v>
      </c>
      <c r="Q51" s="73">
        <f t="shared" si="17"/>
        <v>16.814390444699402</v>
      </c>
      <c r="R51" s="73">
        <f t="shared" si="18"/>
        <v>10.956106674356917</v>
      </c>
      <c r="S51" s="79">
        <f t="shared" si="19"/>
        <v>468.90691884436171</v>
      </c>
      <c r="T51" s="76">
        <f t="shared" si="20"/>
        <v>605.30550877861936</v>
      </c>
      <c r="U51" s="76">
        <f t="shared" si="21"/>
        <v>9.7788122115636114</v>
      </c>
      <c r="V51" s="77">
        <f t="shared" si="22"/>
        <v>21.625428158165544</v>
      </c>
      <c r="W51" s="80">
        <f t="shared" si="23"/>
        <v>674.36231152316452</v>
      </c>
      <c r="X51" s="72">
        <f t="shared" si="24"/>
        <v>613.2641632969046</v>
      </c>
      <c r="Y51" s="72">
        <f t="shared" si="25"/>
        <v>13.467251366700896</v>
      </c>
      <c r="Z51" s="73">
        <f t="shared" si="26"/>
        <v>15.909070824390485</v>
      </c>
      <c r="AA51" s="73">
        <f t="shared" si="27"/>
        <v>10.647745079278319</v>
      </c>
      <c r="AB51" s="79">
        <f t="shared" si="28"/>
        <v>453.30023509764203</v>
      </c>
      <c r="AC51" s="76">
        <f t="shared" si="29"/>
        <v>678.29081362812178</v>
      </c>
      <c r="AD51" s="76">
        <f t="shared" si="30"/>
        <v>18.11560060382957</v>
      </c>
      <c r="AE51" s="77">
        <f t="shared" si="31"/>
        <v>13.080953223269706</v>
      </c>
      <c r="AF51" s="80">
        <f t="shared" si="32"/>
        <v>468.04684345662372</v>
      </c>
      <c r="AG51" s="72">
        <f t="shared" si="33"/>
        <v>611.77515396492765</v>
      </c>
      <c r="AH51" s="72">
        <f t="shared" si="34"/>
        <v>13.152796663822114</v>
      </c>
      <c r="AI51" s="73">
        <f t="shared" si="35"/>
        <v>16.249871213945177</v>
      </c>
      <c r="AJ51" s="73">
        <f t="shared" si="36"/>
        <v>10.751110511493906</v>
      </c>
      <c r="AK51" s="79">
        <f t="shared" si="37"/>
        <v>458.81475647758913</v>
      </c>
      <c r="AL51" s="76">
        <f t="shared" si="38"/>
        <v>613.17389457931824</v>
      </c>
      <c r="AM51" s="76">
        <f t="shared" si="39"/>
        <v>13.44977989664479</v>
      </c>
      <c r="AN51" s="77">
        <f t="shared" si="40"/>
        <v>15.927392191599777</v>
      </c>
      <c r="AO51" s="80">
        <f t="shared" si="41"/>
        <v>571.31317562976881</v>
      </c>
      <c r="AP51" s="72">
        <f t="shared" si="42"/>
        <v>612.26613804852173</v>
      </c>
      <c r="AQ51" s="72">
        <f t="shared" si="43"/>
        <v>13.263283893139727</v>
      </c>
      <c r="AR51" s="73">
        <f t="shared" si="44"/>
        <v>16.127437594205091</v>
      </c>
      <c r="AS51" s="73">
        <f t="shared" si="45"/>
        <v>10.712306010737446</v>
      </c>
      <c r="AT51" s="79">
        <f t="shared" si="46"/>
        <v>456.79213282503952</v>
      </c>
      <c r="AU51" s="76">
        <f t="shared" si="47"/>
        <v>632.99187182486867</v>
      </c>
      <c r="AV51" s="76">
        <f t="shared" si="48"/>
        <v>15.665961324743847</v>
      </c>
      <c r="AW51" s="77">
        <f t="shared" si="49"/>
        <v>14.116182934912976</v>
      </c>
      <c r="AX51" s="80">
        <f t="shared" si="50"/>
        <v>521.01000745398699</v>
      </c>
      <c r="AY51" s="64">
        <f t="shared" si="51"/>
        <v>16.231340823148521</v>
      </c>
      <c r="AZ51" s="31">
        <f t="shared" si="52"/>
        <v>459.45351081115814</v>
      </c>
      <c r="BA51" s="31">
        <f t="shared" si="53"/>
        <v>558.68308451588598</v>
      </c>
      <c r="BB51" s="84">
        <f t="shared" si="54"/>
        <v>558.68308451588598</v>
      </c>
    </row>
    <row r="52" spans="1:54" x14ac:dyDescent="0.4">
      <c r="A52">
        <f t="shared" si="3"/>
        <v>192</v>
      </c>
      <c r="B52">
        <v>3.2</v>
      </c>
      <c r="C52" s="31">
        <f t="shared" si="55"/>
        <v>558.68308451588598</v>
      </c>
      <c r="D52" s="31">
        <f t="shared" si="4"/>
        <v>15.382087925896869</v>
      </c>
      <c r="E52" s="31">
        <f t="shared" si="5"/>
        <v>629.42023267619811</v>
      </c>
      <c r="F52" s="65">
        <f t="shared" si="6"/>
        <v>12.841229665835224</v>
      </c>
      <c r="G52">
        <f t="shared" si="7"/>
        <v>2.4326262917589617E-5</v>
      </c>
      <c r="H52">
        <f t="shared" si="8"/>
        <v>4.2411545133107963E-5</v>
      </c>
      <c r="I52" s="32">
        <f t="shared" si="9"/>
        <v>4.9780903323457337E-5</v>
      </c>
      <c r="J52" s="68">
        <f t="shared" si="10"/>
        <v>0.21612679090459835</v>
      </c>
      <c r="K52" s="64">
        <f t="shared" si="11"/>
        <v>14.666303879299631</v>
      </c>
      <c r="L52" s="64">
        <f t="shared" si="12"/>
        <v>10.378597170732153</v>
      </c>
      <c r="M52" s="79">
        <f t="shared" si="13"/>
        <v>428.20412190657231</v>
      </c>
      <c r="N52" s="80">
        <f t="shared" si="14"/>
        <v>265.61476011970683</v>
      </c>
      <c r="O52" s="72">
        <f t="shared" si="15"/>
        <v>609.9724187101441</v>
      </c>
      <c r="P52" s="72">
        <f t="shared" si="16"/>
        <v>12.658582701321661</v>
      </c>
      <c r="Q52" s="73">
        <f t="shared" si="17"/>
        <v>17.271115321530139</v>
      </c>
      <c r="R52" s="73">
        <f t="shared" si="18"/>
        <v>11.156132989192198</v>
      </c>
      <c r="S52" s="79">
        <f t="shared" si="19"/>
        <v>474.95927365776248</v>
      </c>
      <c r="T52" s="76">
        <f t="shared" si="20"/>
        <v>605.35972156925163</v>
      </c>
      <c r="U52" s="76">
        <f t="shared" si="21"/>
        <v>9.7985103932621556</v>
      </c>
      <c r="V52" s="77">
        <f t="shared" si="22"/>
        <v>22.143625762927076</v>
      </c>
      <c r="W52" s="80">
        <f t="shared" si="23"/>
        <v>678.69305567164974</v>
      </c>
      <c r="X52" s="72">
        <f t="shared" si="24"/>
        <v>613.92801640088715</v>
      </c>
      <c r="Y52" s="72">
        <f t="shared" si="25"/>
        <v>13.590666757614533</v>
      </c>
      <c r="Z52" s="73">
        <f t="shared" si="26"/>
        <v>16.190936088342976</v>
      </c>
      <c r="AA52" s="73">
        <f t="shared" si="27"/>
        <v>10.732192088422963</v>
      </c>
      <c r="AB52" s="79">
        <f t="shared" si="28"/>
        <v>453.96656863716339</v>
      </c>
      <c r="AC52" s="76">
        <f t="shared" si="29"/>
        <v>680.92031340587801</v>
      </c>
      <c r="AD52" s="76">
        <f t="shared" si="30"/>
        <v>18.223757561445119</v>
      </c>
      <c r="AE52" s="77">
        <f t="shared" si="31"/>
        <v>13.392252551873165</v>
      </c>
      <c r="AF52" s="80">
        <f t="shared" si="32"/>
        <v>469.23790290741636</v>
      </c>
      <c r="AG52" s="72">
        <f t="shared" si="33"/>
        <v>611.83252312377681</v>
      </c>
      <c r="AH52" s="72">
        <f t="shared" si="34"/>
        <v>13.166110932947189</v>
      </c>
      <c r="AI52" s="73">
        <f t="shared" si="35"/>
        <v>16.655984902450459</v>
      </c>
      <c r="AJ52" s="73">
        <f t="shared" si="36"/>
        <v>10.894079426538809</v>
      </c>
      <c r="AK52" s="79">
        <f t="shared" si="37"/>
        <v>462.39258937739339</v>
      </c>
      <c r="AL52" s="76">
        <f t="shared" si="38"/>
        <v>613.29916747597963</v>
      </c>
      <c r="AM52" s="76">
        <f t="shared" si="39"/>
        <v>13.473979353230268</v>
      </c>
      <c r="AN52" s="77">
        <f t="shared" si="40"/>
        <v>16.314424825917971</v>
      </c>
      <c r="AO52" s="80">
        <f t="shared" si="41"/>
        <v>575.01088847726794</v>
      </c>
      <c r="AP52" s="72">
        <f t="shared" si="42"/>
        <v>612.60487198397107</v>
      </c>
      <c r="AQ52" s="72">
        <f t="shared" si="43"/>
        <v>13.335332582850668</v>
      </c>
      <c r="AR52" s="73">
        <f t="shared" si="44"/>
        <v>16.46538402933453</v>
      </c>
      <c r="AS52" s="73">
        <f t="shared" si="45"/>
        <v>10.824179099603295</v>
      </c>
      <c r="AT52" s="79">
        <f t="shared" si="46"/>
        <v>458.84648600733738</v>
      </c>
      <c r="AU52" s="76">
        <f t="shared" si="47"/>
        <v>634.10911986979784</v>
      </c>
      <c r="AV52" s="76">
        <f t="shared" si="48"/>
        <v>15.749747169761845</v>
      </c>
      <c r="AW52" s="77">
        <f t="shared" si="49"/>
        <v>14.430642984811554</v>
      </c>
      <c r="AX52" s="80">
        <f t="shared" si="50"/>
        <v>523.04782688394289</v>
      </c>
      <c r="AY52" s="64">
        <f t="shared" si="51"/>
        <v>16.608045808398483</v>
      </c>
      <c r="AZ52" s="31">
        <f t="shared" si="52"/>
        <v>462.54122941991415</v>
      </c>
      <c r="BA52" s="31">
        <f t="shared" si="53"/>
        <v>561.49741848506926</v>
      </c>
      <c r="BB52" s="84">
        <f t="shared" si="54"/>
        <v>561.49741848506926</v>
      </c>
    </row>
    <row r="53" spans="1:54" x14ac:dyDescent="0.4">
      <c r="A53">
        <f t="shared" si="3"/>
        <v>198</v>
      </c>
      <c r="B53">
        <v>3.3</v>
      </c>
      <c r="C53" s="31">
        <f t="shared" si="55"/>
        <v>561.49741848506926</v>
      </c>
      <c r="D53" s="31">
        <f t="shared" si="4"/>
        <v>15.445033380335827</v>
      </c>
      <c r="E53" s="31">
        <f t="shared" si="5"/>
        <v>630.18398017441336</v>
      </c>
      <c r="F53" s="65">
        <f t="shared" si="6"/>
        <v>13.204552051941471</v>
      </c>
      <c r="G53">
        <f t="shared" si="7"/>
        <v>2.3989260834280563E-5</v>
      </c>
      <c r="H53">
        <f t="shared" si="8"/>
        <v>4.1823999930845159E-5</v>
      </c>
      <c r="I53" s="32">
        <f t="shared" si="9"/>
        <v>4.9487130722325931E-5</v>
      </c>
      <c r="J53" s="68">
        <f t="shared" si="10"/>
        <v>0.21372817689146231</v>
      </c>
      <c r="K53" s="64">
        <f t="shared" si="11"/>
        <v>14.992264637278888</v>
      </c>
      <c r="L53" s="64">
        <f t="shared" si="12"/>
        <v>10.43480425247926</v>
      </c>
      <c r="M53" s="79">
        <f t="shared" si="13"/>
        <v>427.75343896082194</v>
      </c>
      <c r="N53" s="80">
        <f t="shared" si="14"/>
        <v>266.82253180649781</v>
      </c>
      <c r="O53" s="72">
        <f t="shared" si="15"/>
        <v>609.94590311804188</v>
      </c>
      <c r="P53" s="72">
        <f t="shared" si="16"/>
        <v>12.64983642147474</v>
      </c>
      <c r="Q53" s="73">
        <f t="shared" si="17"/>
        <v>17.717202175046637</v>
      </c>
      <c r="R53" s="73">
        <f t="shared" si="18"/>
        <v>11.384121733637283</v>
      </c>
      <c r="S53" s="79">
        <f t="shared" si="19"/>
        <v>482.15289045443001</v>
      </c>
      <c r="T53" s="76">
        <f t="shared" si="20"/>
        <v>605.4110027744041</v>
      </c>
      <c r="U53" s="76">
        <f t="shared" si="21"/>
        <v>9.8175730133116588</v>
      </c>
      <c r="V53" s="77">
        <f t="shared" si="22"/>
        <v>22.658695428440719</v>
      </c>
      <c r="W53" s="80">
        <f t="shared" si="23"/>
        <v>682.89412548253767</v>
      </c>
      <c r="X53" s="72">
        <f t="shared" si="24"/>
        <v>614.78455867567607</v>
      </c>
      <c r="Y53" s="72">
        <f t="shared" si="25"/>
        <v>13.738421173726394</v>
      </c>
      <c r="Z53" s="73">
        <f t="shared" si="26"/>
        <v>16.442765257830118</v>
      </c>
      <c r="AA53" s="73">
        <f t="shared" si="27"/>
        <v>10.816217716810133</v>
      </c>
      <c r="AB53" s="79">
        <f t="shared" si="28"/>
        <v>454.49491819421945</v>
      </c>
      <c r="AC53" s="76">
        <f t="shared" si="29"/>
        <v>683.53385638522195</v>
      </c>
      <c r="AD53" s="76">
        <f t="shared" si="30"/>
        <v>18.32907744236639</v>
      </c>
      <c r="AE53" s="77">
        <f t="shared" si="31"/>
        <v>13.70276332087456</v>
      </c>
      <c r="AF53" s="80">
        <f t="shared" si="32"/>
        <v>470.35989316855165</v>
      </c>
      <c r="AG53" s="72">
        <f t="shared" si="33"/>
        <v>611.87839015919508</v>
      </c>
      <c r="AH53" s="72">
        <f t="shared" si="34"/>
        <v>13.176675160108182</v>
      </c>
      <c r="AI53" s="73">
        <f t="shared" si="35"/>
        <v>17.062709934557141</v>
      </c>
      <c r="AJ53" s="73">
        <f t="shared" si="36"/>
        <v>11.060846826098473</v>
      </c>
      <c r="AK53" s="79">
        <f t="shared" si="37"/>
        <v>466.98166021113877</v>
      </c>
      <c r="AL53" s="76">
        <f t="shared" si="38"/>
        <v>613.41893298510809</v>
      </c>
      <c r="AM53" s="76">
        <f t="shared" si="39"/>
        <v>13.496804556852329</v>
      </c>
      <c r="AN53" s="77">
        <f t="shared" si="40"/>
        <v>16.699941475971862</v>
      </c>
      <c r="AO53" s="80">
        <f t="shared" si="41"/>
        <v>578.6107975537343</v>
      </c>
      <c r="AP53" s="72">
        <f t="shared" si="42"/>
        <v>613.06347438534817</v>
      </c>
      <c r="AQ53" s="72">
        <f t="shared" si="43"/>
        <v>13.42816485817716</v>
      </c>
      <c r="AR53" s="73">
        <f t="shared" si="44"/>
        <v>16.775578658122214</v>
      </c>
      <c r="AS53" s="73">
        <f t="shared" si="45"/>
        <v>10.940571153436412</v>
      </c>
      <c r="AT53" s="79">
        <f t="shared" si="46"/>
        <v>461.01081625046265</v>
      </c>
      <c r="AU53" s="76">
        <f t="shared" si="47"/>
        <v>635.22885777773172</v>
      </c>
      <c r="AV53" s="76">
        <f t="shared" si="48"/>
        <v>15.831611128490279</v>
      </c>
      <c r="AW53" s="77">
        <f t="shared" si="49"/>
        <v>14.743270632229278</v>
      </c>
      <c r="AX53" s="80">
        <f t="shared" si="50"/>
        <v>524.99230141222347</v>
      </c>
      <c r="AY53" s="64">
        <f t="shared" si="51"/>
        <v>16.975365860384066</v>
      </c>
      <c r="AZ53" s="31">
        <f t="shared" si="52"/>
        <v>466.16007127756274</v>
      </c>
      <c r="BA53" s="31">
        <f t="shared" si="53"/>
        <v>564.21427940426179</v>
      </c>
      <c r="BB53" s="84">
        <f t="shared" si="54"/>
        <v>564.21427940426179</v>
      </c>
    </row>
    <row r="54" spans="1:54" x14ac:dyDescent="0.4">
      <c r="A54">
        <f t="shared" si="3"/>
        <v>204</v>
      </c>
      <c r="B54">
        <v>3.4</v>
      </c>
      <c r="C54" s="31">
        <f t="shared" si="55"/>
        <v>564.21427940426179</v>
      </c>
      <c r="D54" s="31">
        <f t="shared" si="4"/>
        <v>15.505967058286961</v>
      </c>
      <c r="E54" s="31">
        <f t="shared" si="5"/>
        <v>630.93856200500738</v>
      </c>
      <c r="F54" s="65">
        <f t="shared" si="6"/>
        <v>13.567453978688638</v>
      </c>
      <c r="G54">
        <f t="shared" si="7"/>
        <v>2.3666254170064271E-5</v>
      </c>
      <c r="H54">
        <f t="shared" si="8"/>
        <v>4.1260854997153007E-5</v>
      </c>
      <c r="I54" s="32">
        <f t="shared" si="9"/>
        <v>4.9205558255479862E-5</v>
      </c>
      <c r="J54" s="68">
        <f t="shared" si="10"/>
        <v>0.21142284254116075</v>
      </c>
      <c r="K54" s="64">
        <f t="shared" si="11"/>
        <v>15.316650873514662</v>
      </c>
      <c r="L54" s="64">
        <f t="shared" si="12"/>
        <v>10.50023728799944</v>
      </c>
      <c r="M54" s="79">
        <f t="shared" si="13"/>
        <v>427.71732391194001</v>
      </c>
      <c r="N54" s="80">
        <f t="shared" si="14"/>
        <v>267.9904461281281</v>
      </c>
      <c r="O54" s="72">
        <f t="shared" si="15"/>
        <v>609.94378649282589</v>
      </c>
      <c r="P54" s="72">
        <f t="shared" si="16"/>
        <v>12.649135743568436</v>
      </c>
      <c r="Q54" s="73">
        <f t="shared" si="17"/>
        <v>18.151167180403757</v>
      </c>
      <c r="R54" s="73">
        <f t="shared" si="18"/>
        <v>11.639540619877192</v>
      </c>
      <c r="S54" s="79">
        <f t="shared" si="19"/>
        <v>490.44558323753512</v>
      </c>
      <c r="T54" s="76">
        <f t="shared" si="20"/>
        <v>605.4595892866522</v>
      </c>
      <c r="U54" s="76">
        <f t="shared" si="21"/>
        <v>9.8360376281968946</v>
      </c>
      <c r="V54" s="77">
        <f t="shared" si="22"/>
        <v>23.170776014553677</v>
      </c>
      <c r="W54" s="80">
        <f t="shared" si="23"/>
        <v>686.97289174929529</v>
      </c>
      <c r="X54" s="72">
        <f t="shared" si="24"/>
        <v>615.8676845384017</v>
      </c>
      <c r="Y54" s="72">
        <f t="shared" si="25"/>
        <v>13.910188572705302</v>
      </c>
      <c r="Z54" s="73">
        <f t="shared" si="26"/>
        <v>16.665947049663934</v>
      </c>
      <c r="AA54" s="73">
        <f t="shared" si="27"/>
        <v>10.897873531349653</v>
      </c>
      <c r="AB54" s="79">
        <f t="shared" si="28"/>
        <v>454.77768442884525</v>
      </c>
      <c r="AC54" s="76">
        <f t="shared" si="29"/>
        <v>686.1311908292937</v>
      </c>
      <c r="AD54" s="76">
        <f t="shared" si="30"/>
        <v>18.431709441760038</v>
      </c>
      <c r="AE54" s="77">
        <f t="shared" si="31"/>
        <v>14.012549035002563</v>
      </c>
      <c r="AF54" s="80">
        <f t="shared" si="32"/>
        <v>471.41769788322893</v>
      </c>
      <c r="AG54" s="72">
        <f t="shared" si="33"/>
        <v>611.90307551168848</v>
      </c>
      <c r="AH54" s="72">
        <f t="shared" si="34"/>
        <v>13.182331574341239</v>
      </c>
      <c r="AI54" s="73">
        <f t="shared" si="35"/>
        <v>17.472940714724263</v>
      </c>
      <c r="AJ54" s="73">
        <f t="shared" si="36"/>
        <v>11.255118864592184</v>
      </c>
      <c r="AK54" s="79">
        <f t="shared" si="37"/>
        <v>472.72900392768361</v>
      </c>
      <c r="AL54" s="76">
        <f t="shared" si="38"/>
        <v>613.53342156742713</v>
      </c>
      <c r="AM54" s="76">
        <f t="shared" si="39"/>
        <v>13.51834982704157</v>
      </c>
      <c r="AN54" s="77">
        <f t="shared" si="40"/>
        <v>17.084022828745237</v>
      </c>
      <c r="AO54" s="80">
        <f t="shared" si="41"/>
        <v>582.1183886344287</v>
      </c>
      <c r="AP54" s="72">
        <f t="shared" si="42"/>
        <v>613.67748703429868</v>
      </c>
      <c r="AQ54" s="72">
        <f t="shared" si="43"/>
        <v>13.545093183499805</v>
      </c>
      <c r="AR54" s="73">
        <f t="shared" si="44"/>
        <v>17.054295855248945</v>
      </c>
      <c r="AS54" s="73">
        <f t="shared" si="45"/>
        <v>11.057143564811835</v>
      </c>
      <c r="AT54" s="79">
        <f t="shared" si="46"/>
        <v>463.07097033596318</v>
      </c>
      <c r="AU54" s="76">
        <f t="shared" si="47"/>
        <v>636.35074700011478</v>
      </c>
      <c r="AV54" s="76">
        <f t="shared" si="48"/>
        <v>15.91165494231714</v>
      </c>
      <c r="AW54" s="77">
        <f t="shared" si="49"/>
        <v>15.054169605517117</v>
      </c>
      <c r="AX54" s="80">
        <f t="shared" si="50"/>
        <v>526.8491897145409</v>
      </c>
      <c r="AY54" s="64">
        <f t="shared" si="51"/>
        <v>17.333233535482439</v>
      </c>
      <c r="AZ54" s="31">
        <f t="shared" si="52"/>
        <v>470.25581048250683</v>
      </c>
      <c r="BA54" s="31">
        <f t="shared" si="53"/>
        <v>566.83954199537345</v>
      </c>
      <c r="BB54" s="84">
        <f t="shared" si="54"/>
        <v>566.83954199537345</v>
      </c>
    </row>
    <row r="55" spans="1:54" x14ac:dyDescent="0.4">
      <c r="A55">
        <f t="shared" si="3"/>
        <v>210</v>
      </c>
      <c r="B55">
        <v>3.5</v>
      </c>
      <c r="C55" s="31">
        <f t="shared" si="55"/>
        <v>566.83954199537345</v>
      </c>
      <c r="D55" s="31">
        <f t="shared" si="4"/>
        <v>15.565003445733245</v>
      </c>
      <c r="E55" s="31">
        <f t="shared" si="5"/>
        <v>631.68403146067737</v>
      </c>
      <c r="F55" s="65">
        <f t="shared" si="6"/>
        <v>13.929962490269507</v>
      </c>
      <c r="G55">
        <f t="shared" si="7"/>
        <v>2.3356283036706758E-5</v>
      </c>
      <c r="H55">
        <f t="shared" si="8"/>
        <v>4.0720436817965808E-5</v>
      </c>
      <c r="I55" s="32">
        <f t="shared" si="9"/>
        <v>4.8935349165886259E-5</v>
      </c>
      <c r="J55" s="68">
        <f t="shared" si="10"/>
        <v>0.20920462023347661</v>
      </c>
      <c r="K55" s="64">
        <f t="shared" si="11"/>
        <v>15.639538414160656</v>
      </c>
      <c r="L55" s="64">
        <f t="shared" si="12"/>
        <v>10.575848853611301</v>
      </c>
      <c r="M55" s="79">
        <f t="shared" si="13"/>
        <v>428.12537777998421</v>
      </c>
      <c r="N55" s="80">
        <f t="shared" si="14"/>
        <v>269.12087113236839</v>
      </c>
      <c r="O55" s="72">
        <f t="shared" si="15"/>
        <v>609.96777221687194</v>
      </c>
      <c r="P55" s="72">
        <f t="shared" si="16"/>
        <v>12.657054207711093</v>
      </c>
      <c r="Q55" s="73">
        <f t="shared" si="17"/>
        <v>18.571522268158194</v>
      </c>
      <c r="R55" s="73">
        <f t="shared" si="18"/>
        <v>11.921028756635778</v>
      </c>
      <c r="S55" s="79">
        <f t="shared" si="19"/>
        <v>499.7611370802324</v>
      </c>
      <c r="T55" s="76">
        <f t="shared" si="20"/>
        <v>605.50569316714893</v>
      </c>
      <c r="U55" s="76">
        <f t="shared" si="21"/>
        <v>9.8539386392451611</v>
      </c>
      <c r="V55" s="77">
        <f t="shared" si="22"/>
        <v>23.679996356235954</v>
      </c>
      <c r="W55" s="80">
        <f t="shared" si="23"/>
        <v>690.93611405089143</v>
      </c>
      <c r="X55" s="72">
        <f t="shared" si="24"/>
        <v>617.21362102276862</v>
      </c>
      <c r="Y55" s="72">
        <f t="shared" si="25"/>
        <v>14.104979740448023</v>
      </c>
      <c r="Z55" s="73">
        <f t="shared" si="26"/>
        <v>16.863056261513648</v>
      </c>
      <c r="AA55" s="73">
        <f t="shared" si="27"/>
        <v>10.975901102346867</v>
      </c>
      <c r="AB55" s="79">
        <f t="shared" si="28"/>
        <v>454.73702737801244</v>
      </c>
      <c r="AC55" s="76">
        <f t="shared" si="29"/>
        <v>688.71212541062391</v>
      </c>
      <c r="AD55" s="76">
        <f t="shared" si="30"/>
        <v>18.531791033416916</v>
      </c>
      <c r="AE55" s="77">
        <f t="shared" si="31"/>
        <v>14.321667567583386</v>
      </c>
      <c r="AF55" s="80">
        <f t="shared" si="32"/>
        <v>472.41575575108021</v>
      </c>
      <c r="AG55" s="72">
        <f t="shared" si="33"/>
        <v>611.89952024100285</v>
      </c>
      <c r="AH55" s="72">
        <f t="shared" si="34"/>
        <v>13.181518166420306</v>
      </c>
      <c r="AI55" s="73">
        <f t="shared" si="35"/>
        <v>17.889077028735951</v>
      </c>
      <c r="AJ55" s="73">
        <f t="shared" si="36"/>
        <v>11.481169314289446</v>
      </c>
      <c r="AK55" s="79">
        <f t="shared" si="37"/>
        <v>479.80154702147513</v>
      </c>
      <c r="AL55" s="76">
        <f t="shared" si="38"/>
        <v>613.64285585592052</v>
      </c>
      <c r="AM55" s="76">
        <f t="shared" si="39"/>
        <v>13.538701159832488</v>
      </c>
      <c r="AN55" s="77">
        <f t="shared" si="40"/>
        <v>17.46674316074548</v>
      </c>
      <c r="AO55" s="80">
        <f t="shared" si="41"/>
        <v>585.53868498904637</v>
      </c>
      <c r="AP55" s="72">
        <f t="shared" si="42"/>
        <v>614.49630585591819</v>
      </c>
      <c r="AQ55" s="72">
        <f t="shared" si="43"/>
        <v>13.689997866421937</v>
      </c>
      <c r="AR55" s="73">
        <f t="shared" si="44"/>
        <v>17.297731431752172</v>
      </c>
      <c r="AS55" s="73">
        <f t="shared" si="45"/>
        <v>11.168803329614786</v>
      </c>
      <c r="AT55" s="79">
        <f t="shared" si="46"/>
        <v>464.77525967307537</v>
      </c>
      <c r="AU55" s="76">
        <f t="shared" si="47"/>
        <v>637.47447960264878</v>
      </c>
      <c r="AV55" s="76">
        <f t="shared" si="48"/>
        <v>15.989972064721895</v>
      </c>
      <c r="AW55" s="77">
        <f t="shared" si="49"/>
        <v>15.363435872480904</v>
      </c>
      <c r="AX55" s="80">
        <f t="shared" si="50"/>
        <v>528.62376227175423</v>
      </c>
      <c r="AY55" s="64">
        <f t="shared" si="51"/>
        <v>17.681653743400712</v>
      </c>
      <c r="AZ55" s="31">
        <f t="shared" si="52"/>
        <v>474.76874278819884</v>
      </c>
      <c r="BA55" s="31">
        <f t="shared" si="53"/>
        <v>569.37857926569302</v>
      </c>
      <c r="BB55" s="84">
        <f t="shared" si="54"/>
        <v>569.37857926569302</v>
      </c>
    </row>
    <row r="56" spans="1:54" x14ac:dyDescent="0.4">
      <c r="A56">
        <f t="shared" si="3"/>
        <v>216</v>
      </c>
      <c r="B56">
        <v>3.6</v>
      </c>
      <c r="C56" s="31">
        <f t="shared" si="55"/>
        <v>569.37857926569302</v>
      </c>
      <c r="D56" s="31">
        <f t="shared" si="4"/>
        <v>15.622247673487239</v>
      </c>
      <c r="E56" s="31">
        <f t="shared" si="5"/>
        <v>632.42045930893937</v>
      </c>
      <c r="F56" s="65">
        <f t="shared" si="6"/>
        <v>14.292102383613486</v>
      </c>
      <c r="G56">
        <f t="shared" si="7"/>
        <v>2.3058478309052469E-5</v>
      </c>
      <c r="H56">
        <f t="shared" si="8"/>
        <v>4.0201230119816123E-5</v>
      </c>
      <c r="I56" s="32">
        <f t="shared" si="9"/>
        <v>4.8675745816811417E-5</v>
      </c>
      <c r="J56" s="68">
        <f t="shared" si="10"/>
        <v>0.20706791136370328</v>
      </c>
      <c r="K56" s="64">
        <f t="shared" si="11"/>
        <v>15.960997365905412</v>
      </c>
      <c r="L56" s="64">
        <f t="shared" si="12"/>
        <v>10.662570607272766</v>
      </c>
      <c r="M56" s="79">
        <f t="shared" si="13"/>
        <v>429.00588725972455</v>
      </c>
      <c r="N56" s="80">
        <f t="shared" si="14"/>
        <v>270.21597622629849</v>
      </c>
      <c r="O56" s="72">
        <f t="shared" si="15"/>
        <v>610.0200592075189</v>
      </c>
      <c r="P56" s="72">
        <f t="shared" si="16"/>
        <v>12.674153587489734</v>
      </c>
      <c r="Q56" s="73">
        <f t="shared" si="17"/>
        <v>18.976791407439656</v>
      </c>
      <c r="R56" s="73">
        <f t="shared" si="18"/>
        <v>12.226388719011823</v>
      </c>
      <c r="S56" s="79">
        <f t="shared" si="19"/>
        <v>509.98960791783327</v>
      </c>
      <c r="T56" s="76">
        <f t="shared" si="20"/>
        <v>605.54950481546825</v>
      </c>
      <c r="U56" s="76">
        <f t="shared" si="21"/>
        <v>9.8713076331910852</v>
      </c>
      <c r="V56" s="77">
        <f t="shared" si="22"/>
        <v>24.186476245757351</v>
      </c>
      <c r="W56" s="80">
        <f t="shared" si="23"/>
        <v>694.7900068008463</v>
      </c>
      <c r="X56" s="72">
        <f t="shared" si="24"/>
        <v>618.85844642427355</v>
      </c>
      <c r="Y56" s="72">
        <f t="shared" si="25"/>
        <v>14.321099231816</v>
      </c>
      <c r="Z56" s="73">
        <f t="shared" si="26"/>
        <v>17.037764152857619</v>
      </c>
      <c r="AA56" s="73">
        <f t="shared" si="27"/>
        <v>11.049899516575259</v>
      </c>
      <c r="AB56" s="79">
        <f t="shared" si="28"/>
        <v>454.33296522972091</v>
      </c>
      <c r="AC56" s="76">
        <f t="shared" si="29"/>
        <v>691.27652091381174</v>
      </c>
      <c r="AD56" s="76">
        <f t="shared" si="30"/>
        <v>18.629449186547895</v>
      </c>
      <c r="AE56" s="77">
        <f t="shared" si="31"/>
        <v>14.630171781351594</v>
      </c>
      <c r="AF56" s="80">
        <f t="shared" si="32"/>
        <v>473.35811075073684</v>
      </c>
      <c r="AG56" s="72">
        <f t="shared" si="33"/>
        <v>611.86429508677281</v>
      </c>
      <c r="AH56" s="72">
        <f t="shared" si="34"/>
        <v>13.173436283453485</v>
      </c>
      <c r="AI56" s="73">
        <f t="shared" si="35"/>
        <v>18.312754327390255</v>
      </c>
      <c r="AJ56" s="73">
        <f t="shared" si="36"/>
        <v>11.74364716659408</v>
      </c>
      <c r="AK56" s="79">
        <f t="shared" si="37"/>
        <v>488.37691460716877</v>
      </c>
      <c r="AL56" s="76">
        <f t="shared" si="38"/>
        <v>613.74745039629397</v>
      </c>
      <c r="AM56" s="76">
        <f t="shared" si="39"/>
        <v>13.557937138923513</v>
      </c>
      <c r="AN56" s="77">
        <f t="shared" si="40"/>
        <v>17.848171011507031</v>
      </c>
      <c r="AO56" s="80">
        <f t="shared" si="41"/>
        <v>588.87629841940861</v>
      </c>
      <c r="AP56" s="72">
        <f t="shared" si="42"/>
        <v>615.58759963324871</v>
      </c>
      <c r="AQ56" s="72">
        <f t="shared" si="43"/>
        <v>13.867195821520038</v>
      </c>
      <c r="AR56" s="73">
        <f t="shared" si="44"/>
        <v>17.502450091456286</v>
      </c>
      <c r="AS56" s="73">
        <f t="shared" si="45"/>
        <v>11.270160745810614</v>
      </c>
      <c r="AT56" s="79">
        <f t="shared" si="46"/>
        <v>465.85149207018384</v>
      </c>
      <c r="AU56" s="76">
        <f t="shared" si="47"/>
        <v>638.59977491318045</v>
      </c>
      <c r="AV56" s="76">
        <f t="shared" si="48"/>
        <v>16.066648552688211</v>
      </c>
      <c r="AW56" s="77">
        <f t="shared" si="49"/>
        <v>15.671158411496029</v>
      </c>
      <c r="AX56" s="80">
        <f t="shared" si="50"/>
        <v>530.32085453913805</v>
      </c>
      <c r="AY56" s="64">
        <f t="shared" si="51"/>
        <v>18.020717178656977</v>
      </c>
      <c r="AZ56" s="31">
        <f t="shared" si="52"/>
        <v>479.6377449562267</v>
      </c>
      <c r="BA56" s="31">
        <f t="shared" si="53"/>
        <v>571.83631762753248</v>
      </c>
      <c r="BB56" s="84">
        <f t="shared" si="54"/>
        <v>571.83631762753248</v>
      </c>
    </row>
    <row r="57" spans="1:54" x14ac:dyDescent="0.4">
      <c r="A57">
        <f t="shared" si="3"/>
        <v>222</v>
      </c>
      <c r="B57">
        <v>3.7</v>
      </c>
      <c r="C57" s="31">
        <f t="shared" si="55"/>
        <v>571.83631762753248</v>
      </c>
      <c r="D57" s="31">
        <f t="shared" si="4"/>
        <v>15.677796509669912</v>
      </c>
      <c r="E57" s="31">
        <f t="shared" si="5"/>
        <v>633.14793065343099</v>
      </c>
      <c r="F57" s="65">
        <f t="shared" si="6"/>
        <v>14.653896441495473</v>
      </c>
      <c r="G57">
        <f t="shared" si="7"/>
        <v>2.2772050798906102E-5</v>
      </c>
      <c r="H57">
        <f t="shared" si="8"/>
        <v>3.9701858995073712E-5</v>
      </c>
      <c r="I57" s="32">
        <f t="shared" si="9"/>
        <v>4.8426060254440211E-5</v>
      </c>
      <c r="J57" s="68">
        <f t="shared" si="10"/>
        <v>0.20500761969574241</v>
      </c>
      <c r="K57" s="64">
        <f t="shared" si="11"/>
        <v>16.281092691110945</v>
      </c>
      <c r="L57" s="64">
        <f t="shared" si="12"/>
        <v>10.761315037228389</v>
      </c>
      <c r="M57" s="79">
        <f t="shared" si="13"/>
        <v>430.38593855404702</v>
      </c>
      <c r="N57" s="80">
        <f t="shared" si="14"/>
        <v>271.27775349042599</v>
      </c>
      <c r="O57" s="72">
        <f t="shared" si="15"/>
        <v>610.1034817328798</v>
      </c>
      <c r="P57" s="72">
        <f t="shared" si="16"/>
        <v>12.700988944977279</v>
      </c>
      <c r="Q57" s="73">
        <f t="shared" si="17"/>
        <v>19.365528140982853</v>
      </c>
      <c r="R57" s="73">
        <f t="shared" si="18"/>
        <v>12.55260736342121</v>
      </c>
      <c r="S57" s="79">
        <f t="shared" si="19"/>
        <v>520.98876888478947</v>
      </c>
      <c r="T57" s="76">
        <f t="shared" si="20"/>
        <v>605.59119566551135</v>
      </c>
      <c r="U57" s="76">
        <f t="shared" si="21"/>
        <v>9.8881736781106824</v>
      </c>
      <c r="V57" s="77">
        <f t="shared" si="22"/>
        <v>24.690327294699035</v>
      </c>
      <c r="W57" s="80">
        <f t="shared" si="23"/>
        <v>698.54029656887133</v>
      </c>
      <c r="X57" s="72">
        <f t="shared" si="24"/>
        <v>620.83443940014263</v>
      </c>
      <c r="Y57" s="72">
        <f t="shared" si="25"/>
        <v>14.556117840254426</v>
      </c>
      <c r="Z57" s="73">
        <f t="shared" si="26"/>
        <v>17.194660997564171</v>
      </c>
      <c r="AA57" s="73">
        <f t="shared" si="27"/>
        <v>11.120374320623391</v>
      </c>
      <c r="AB57" s="79">
        <f t="shared" si="28"/>
        <v>453.56707990590888</v>
      </c>
      <c r="AC57" s="76">
        <f t="shared" si="29"/>
        <v>693.82428311435092</v>
      </c>
      <c r="AD57" s="76">
        <f t="shared" si="30"/>
        <v>18.724801426728217</v>
      </c>
      <c r="AE57" s="77">
        <f t="shared" si="31"/>
        <v>14.938110067056558</v>
      </c>
      <c r="AF57" s="80">
        <f t="shared" si="32"/>
        <v>474.24845558932196</v>
      </c>
      <c r="AG57" s="72">
        <f t="shared" si="33"/>
        <v>611.79806479449189</v>
      </c>
      <c r="AH57" s="72">
        <f t="shared" si="34"/>
        <v>13.158127399589006</v>
      </c>
      <c r="AI57" s="73">
        <f t="shared" si="35"/>
        <v>18.744652437057752</v>
      </c>
      <c r="AJ57" s="73">
        <f t="shared" si="36"/>
        <v>12.047271453679187</v>
      </c>
      <c r="AK57" s="79">
        <f t="shared" si="37"/>
        <v>498.63012973878011</v>
      </c>
      <c r="AL57" s="76">
        <f t="shared" si="38"/>
        <v>613.84741152720767</v>
      </c>
      <c r="AM57" s="76">
        <f t="shared" si="39"/>
        <v>13.576129727330343</v>
      </c>
      <c r="AN57" s="77">
        <f t="shared" si="40"/>
        <v>18.228369770048523</v>
      </c>
      <c r="AO57" s="80">
        <f t="shared" si="41"/>
        <v>592.1354734307572</v>
      </c>
      <c r="AP57" s="72">
        <f t="shared" si="42"/>
        <v>617.04265730408406</v>
      </c>
      <c r="AQ57" s="72">
        <f t="shared" si="43"/>
        <v>14.081226344407924</v>
      </c>
      <c r="AR57" s="73">
        <f t="shared" si="44"/>
        <v>17.665994440131545</v>
      </c>
      <c r="AS57" s="73">
        <f t="shared" si="45"/>
        <v>11.356221531510656</v>
      </c>
      <c r="AT57" s="79">
        <f t="shared" si="46"/>
        <v>466.03291084083401</v>
      </c>
      <c r="AU57" s="76">
        <f t="shared" si="47"/>
        <v>639.72637660676151</v>
      </c>
      <c r="AV57" s="76">
        <f t="shared" si="48"/>
        <v>16.141763840714788</v>
      </c>
      <c r="AW57" s="77">
        <f t="shared" si="49"/>
        <v>15.977419886931107</v>
      </c>
      <c r="AX57" s="80">
        <f t="shared" si="50"/>
        <v>531.9449130625834</v>
      </c>
      <c r="AY57" s="64">
        <f t="shared" si="51"/>
        <v>18.350632879308943</v>
      </c>
      <c r="AZ57" s="31">
        <f t="shared" si="52"/>
        <v>484.80472234257809</v>
      </c>
      <c r="BA57" s="31">
        <f t="shared" si="53"/>
        <v>574.21728466288346</v>
      </c>
      <c r="BB57" s="84">
        <f t="shared" si="54"/>
        <v>574.21728466288346</v>
      </c>
    </row>
    <row r="58" spans="1:54" x14ac:dyDescent="0.4">
      <c r="A58">
        <f t="shared" si="3"/>
        <v>228</v>
      </c>
      <c r="B58">
        <v>3.8</v>
      </c>
      <c r="C58" s="31">
        <f t="shared" si="55"/>
        <v>574.21728466288346</v>
      </c>
      <c r="D58" s="31">
        <f t="shared" si="4"/>
        <v>15.731739223452404</v>
      </c>
      <c r="E58" s="31">
        <f t="shared" si="5"/>
        <v>633.86654228734483</v>
      </c>
      <c r="F58" s="65">
        <f t="shared" si="6"/>
        <v>15.015365636645218</v>
      </c>
      <c r="G58">
        <f t="shared" si="7"/>
        <v>2.2496281974261295E-5</v>
      </c>
      <c r="H58">
        <f t="shared" si="8"/>
        <v>3.9221070721414526E-5</v>
      </c>
      <c r="I58" s="32">
        <f t="shared" si="9"/>
        <v>4.8185666117610615E-5</v>
      </c>
      <c r="J58" s="68">
        <f t="shared" si="10"/>
        <v>0.20301909409315513</v>
      </c>
      <c r="K58" s="64">
        <f t="shared" si="11"/>
        <v>16.599884711560151</v>
      </c>
      <c r="L58" s="64">
        <f t="shared" si="12"/>
        <v>10.872977010163968</v>
      </c>
      <c r="M58" s="79">
        <f t="shared" si="13"/>
        <v>432.29151807029399</v>
      </c>
      <c r="N58" s="80">
        <f t="shared" si="14"/>
        <v>272.30803622495404</v>
      </c>
      <c r="O58" s="72">
        <f t="shared" si="15"/>
        <v>610.22166948637937</v>
      </c>
      <c r="P58" s="72">
        <f t="shared" si="16"/>
        <v>12.738113421320104</v>
      </c>
      <c r="Q58" s="73">
        <f t="shared" si="17"/>
        <v>19.736334445021747</v>
      </c>
      <c r="R58" s="73">
        <f t="shared" si="18"/>
        <v>12.89590754254818</v>
      </c>
      <c r="S58" s="79">
        <f t="shared" si="19"/>
        <v>532.58675103804592</v>
      </c>
      <c r="T58" s="76">
        <f t="shared" si="20"/>
        <v>605.63092048827127</v>
      </c>
      <c r="U58" s="76">
        <f t="shared" si="21"/>
        <v>9.9045635815671869</v>
      </c>
      <c r="V58" s="77">
        <f t="shared" si="22"/>
        <v>25.191653693291158</v>
      </c>
      <c r="W58" s="80">
        <f t="shared" si="23"/>
        <v>702.19227202883258</v>
      </c>
      <c r="X58" s="72">
        <f t="shared" si="24"/>
        <v>623.16533539540444</v>
      </c>
      <c r="Y58" s="72">
        <f t="shared" si="25"/>
        <v>14.806866745863742</v>
      </c>
      <c r="Z58" s="73">
        <f t="shared" si="26"/>
        <v>17.339002162916096</v>
      </c>
      <c r="AA58" s="73">
        <f t="shared" si="27"/>
        <v>11.18867835390574</v>
      </c>
      <c r="AB58" s="79">
        <f t="shared" si="28"/>
        <v>452.48227942412808</v>
      </c>
      <c r="AC58" s="76">
        <f t="shared" si="29"/>
        <v>696.35535665064003</v>
      </c>
      <c r="AD58" s="76">
        <f t="shared" si="30"/>
        <v>18.817956764569693</v>
      </c>
      <c r="AE58" s="77">
        <f t="shared" si="31"/>
        <v>15.245526812533678</v>
      </c>
      <c r="AF58" s="80">
        <f t="shared" si="32"/>
        <v>475.09016943929646</v>
      </c>
      <c r="AG58" s="72">
        <f t="shared" si="33"/>
        <v>611.70545321837528</v>
      </c>
      <c r="AH58" s="72">
        <f t="shared" si="34"/>
        <v>13.136466371704911</v>
      </c>
      <c r="AI58" s="73">
        <f t="shared" si="35"/>
        <v>19.184380321160681</v>
      </c>
      <c r="AJ58" s="73">
        <f t="shared" si="36"/>
        <v>12.396412104246401</v>
      </c>
      <c r="AK58" s="79">
        <f t="shared" si="37"/>
        <v>510.71630902494462</v>
      </c>
      <c r="AL58" s="76">
        <f t="shared" si="38"/>
        <v>613.94293736867098</v>
      </c>
      <c r="AM58" s="76">
        <f t="shared" si="39"/>
        <v>13.593344957789917</v>
      </c>
      <c r="AN58" s="77">
        <f t="shared" si="40"/>
        <v>18.607398187520189</v>
      </c>
      <c r="AO58" s="80">
        <f t="shared" si="41"/>
        <v>595.32012561649231</v>
      </c>
      <c r="AP58" s="72">
        <f t="shared" si="42"/>
        <v>618.98223234134514</v>
      </c>
      <c r="AQ58" s="72">
        <f t="shared" si="43"/>
        <v>14.336543015630459</v>
      </c>
      <c r="AR58" s="73">
        <f t="shared" si="44"/>
        <v>17.78761506967345</v>
      </c>
      <c r="AS58" s="73">
        <f t="shared" si="45"/>
        <v>11.423241144447307</v>
      </c>
      <c r="AT58" s="79">
        <f t="shared" si="46"/>
        <v>465.09025012493197</v>
      </c>
      <c r="AU58" s="76">
        <f t="shared" si="47"/>
        <v>640.85405016246523</v>
      </c>
      <c r="AV58" s="76">
        <f t="shared" si="48"/>
        <v>16.21539141555116</v>
      </c>
      <c r="AW58" s="77">
        <f t="shared" si="49"/>
        <v>16.282297243035003</v>
      </c>
      <c r="AX58" s="80">
        <f t="shared" si="50"/>
        <v>533.50003563862833</v>
      </c>
      <c r="AY58" s="64">
        <f t="shared" si="51"/>
        <v>18.671775991894002</v>
      </c>
      <c r="AZ58" s="31">
        <f t="shared" si="52"/>
        <v>490.21889740301265</v>
      </c>
      <c r="BA58" s="31">
        <f t="shared" si="53"/>
        <v>576.52565068081242</v>
      </c>
      <c r="BB58" s="84">
        <f t="shared" si="54"/>
        <v>576.52565068081242</v>
      </c>
    </row>
    <row r="59" spans="1:54" x14ac:dyDescent="0.4">
      <c r="A59">
        <f t="shared" si="3"/>
        <v>234</v>
      </c>
      <c r="B59">
        <v>3.9</v>
      </c>
      <c r="C59" s="31">
        <f t="shared" si="55"/>
        <v>576.52565068081242</v>
      </c>
      <c r="D59" s="31">
        <f t="shared" si="4"/>
        <v>15.78415833968644</v>
      </c>
      <c r="E59" s="31">
        <f t="shared" si="5"/>
        <v>634.57640045876599</v>
      </c>
      <c r="F59" s="65">
        <f t="shared" si="6"/>
        <v>15.376529311052387</v>
      </c>
      <c r="G59">
        <f t="shared" si="7"/>
        <v>2.2230515968898648E-5</v>
      </c>
      <c r="H59">
        <f t="shared" si="8"/>
        <v>3.875772183098E-5</v>
      </c>
      <c r="I59" s="32">
        <f t="shared" si="9"/>
        <v>4.7953991672393352E-5</v>
      </c>
      <c r="J59" s="68">
        <f t="shared" si="10"/>
        <v>0.20109807909894165</v>
      </c>
      <c r="K59" s="64">
        <f t="shared" si="11"/>
        <v>16.917429551266203</v>
      </c>
      <c r="L59" s="64">
        <f t="shared" si="12"/>
        <v>10.998435147051914</v>
      </c>
      <c r="M59" s="79">
        <f t="shared" si="13"/>
        <v>434.74760182206478</v>
      </c>
      <c r="N59" s="80">
        <f t="shared" si="14"/>
        <v>273.30851514772024</v>
      </c>
      <c r="O59" s="72">
        <f t="shared" si="15"/>
        <v>610.37923473253909</v>
      </c>
      <c r="P59" s="72">
        <f t="shared" si="16"/>
        <v>12.786082795541088</v>
      </c>
      <c r="Q59" s="73">
        <f t="shared" si="17"/>
        <v>20.08788098709222</v>
      </c>
      <c r="R59" s="73">
        <f t="shared" si="18"/>
        <v>13.251831722491652</v>
      </c>
      <c r="S59" s="79">
        <f t="shared" si="19"/>
        <v>544.58587851143579</v>
      </c>
      <c r="T59" s="76">
        <f t="shared" si="20"/>
        <v>605.66881936685479</v>
      </c>
      <c r="U59" s="76">
        <f t="shared" si="21"/>
        <v>9.9205021166158325</v>
      </c>
      <c r="V59" s="77">
        <f t="shared" si="22"/>
        <v>25.690552881634421</v>
      </c>
      <c r="W59" s="80">
        <f t="shared" si="23"/>
        <v>705.75082764715057</v>
      </c>
      <c r="X59" s="72">
        <f t="shared" si="24"/>
        <v>625.86080466378871</v>
      </c>
      <c r="Y59" s="72">
        <f t="shared" si="25"/>
        <v>15.06945965261191</v>
      </c>
      <c r="Z59" s="73">
        <f t="shared" si="26"/>
        <v>17.47639945605599</v>
      </c>
      <c r="AA59" s="73">
        <f t="shared" si="27"/>
        <v>11.25687429008962</v>
      </c>
      <c r="AB59" s="79">
        <f t="shared" si="28"/>
        <v>451.15967549948471</v>
      </c>
      <c r="AC59" s="76">
        <f t="shared" si="29"/>
        <v>698.86971973762843</v>
      </c>
      <c r="AD59" s="76">
        <f t="shared" si="30"/>
        <v>18.909016511610965</v>
      </c>
      <c r="AE59" s="77">
        <f t="shared" si="31"/>
        <v>15.552462812690921</v>
      </c>
      <c r="AF59" s="80">
        <f t="shared" si="32"/>
        <v>475.88635083463419</v>
      </c>
      <c r="AG59" s="72">
        <f t="shared" si="33"/>
        <v>611.59442110878035</v>
      </c>
      <c r="AH59" s="72">
        <f t="shared" si="34"/>
        <v>13.110092604729104</v>
      </c>
      <c r="AI59" s="73">
        <f t="shared" si="35"/>
        <v>19.630422389083279</v>
      </c>
      <c r="AJ59" s="73">
        <f t="shared" si="36"/>
        <v>12.794554903396111</v>
      </c>
      <c r="AK59" s="79">
        <f t="shared" si="37"/>
        <v>524.74931541470801</v>
      </c>
      <c r="AL59" s="76">
        <f t="shared" si="38"/>
        <v>614.0342178934103</v>
      </c>
      <c r="AM59" s="76">
        <f t="shared" si="39"/>
        <v>13.609643536996</v>
      </c>
      <c r="AN59" s="77">
        <f t="shared" si="40"/>
        <v>18.985310826979063</v>
      </c>
      <c r="AO59" s="80">
        <f t="shared" si="41"/>
        <v>598.43387514312406</v>
      </c>
      <c r="AP59" s="72">
        <f t="shared" si="42"/>
        <v>621.56165501820635</v>
      </c>
      <c r="AQ59" s="72">
        <f t="shared" si="43"/>
        <v>14.637090930488327</v>
      </c>
      <c r="AR59" s="73">
        <f t="shared" si="44"/>
        <v>17.869044576771852</v>
      </c>
      <c r="AS59" s="73">
        <f t="shared" si="45"/>
        <v>11.46958497463914</v>
      </c>
      <c r="AT59" s="79">
        <f t="shared" si="46"/>
        <v>462.864317975662</v>
      </c>
      <c r="AU59" s="76">
        <f t="shared" si="47"/>
        <v>641.98258063748017</v>
      </c>
      <c r="AV59" s="76">
        <f t="shared" si="48"/>
        <v>16.287599406596222</v>
      </c>
      <c r="AW59" s="77">
        <f t="shared" si="49"/>
        <v>16.585862228028077</v>
      </c>
      <c r="AX59" s="80">
        <f t="shared" si="50"/>
        <v>534.99000642065698</v>
      </c>
      <c r="AY59" s="64">
        <f t="shared" si="51"/>
        <v>18.98474201979198</v>
      </c>
      <c r="AZ59" s="31">
        <f t="shared" si="52"/>
        <v>495.83979685032267</v>
      </c>
      <c r="BA59" s="31">
        <f t="shared" si="53"/>
        <v>578.76526501139142</v>
      </c>
      <c r="BB59" s="84">
        <f t="shared" si="54"/>
        <v>578.76526501139142</v>
      </c>
    </row>
    <row r="60" spans="1:54" x14ac:dyDescent="0.4">
      <c r="A60">
        <f t="shared" si="3"/>
        <v>240</v>
      </c>
      <c r="B60">
        <v>4</v>
      </c>
      <c r="C60" s="31">
        <f t="shared" si="55"/>
        <v>578.76526501139142</v>
      </c>
      <c r="D60" s="31">
        <f t="shared" si="4"/>
        <v>15.835130300629373</v>
      </c>
      <c r="E60" s="31">
        <f t="shared" si="5"/>
        <v>635.27761898173071</v>
      </c>
      <c r="F60" s="65">
        <f t="shared" si="6"/>
        <v>15.73740533397333</v>
      </c>
      <c r="G60">
        <f t="shared" si="7"/>
        <v>2.1974152674830616E-5</v>
      </c>
      <c r="H60">
        <f t="shared" si="8"/>
        <v>3.8310766067422223E-5</v>
      </c>
      <c r="I60" s="32">
        <f t="shared" si="9"/>
        <v>4.773051379061447E-5</v>
      </c>
      <c r="J60" s="68">
        <f t="shared" si="10"/>
        <v>0.19924067211661017</v>
      </c>
      <c r="K60" s="64">
        <f t="shared" si="11"/>
        <v>17.233779527045602</v>
      </c>
      <c r="L60" s="64">
        <f t="shared" si="12"/>
        <v>11.138553050256178</v>
      </c>
      <c r="M60" s="79">
        <f t="shared" si="13"/>
        <v>437.77823507870579</v>
      </c>
      <c r="N60" s="80">
        <f t="shared" si="14"/>
        <v>274.28075259099347</v>
      </c>
      <c r="O60" s="72">
        <f t="shared" si="15"/>
        <v>610.58199377159383</v>
      </c>
      <c r="P60" s="72">
        <f t="shared" si="16"/>
        <v>12.845459839289511</v>
      </c>
      <c r="Q60" s="73">
        <f t="shared" si="17"/>
        <v>20.418928847054094</v>
      </c>
      <c r="R60" s="73">
        <f t="shared" si="18"/>
        <v>13.615357163163537</v>
      </c>
      <c r="S60" s="79">
        <f t="shared" si="19"/>
        <v>556.76764485503259</v>
      </c>
      <c r="T60" s="76">
        <f t="shared" si="20"/>
        <v>605.70501939699102</v>
      </c>
      <c r="U60" s="76">
        <f t="shared" si="21"/>
        <v>9.936012220352632</v>
      </c>
      <c r="V60" s="77">
        <f t="shared" si="22"/>
        <v>26.187116144983758</v>
      </c>
      <c r="W60" s="80">
        <f t="shared" si="23"/>
        <v>709.22050203352728</v>
      </c>
      <c r="X60" s="72">
        <f t="shared" si="24"/>
        <v>628.91073108116007</v>
      </c>
      <c r="Y60" s="72">
        <f t="shared" si="25"/>
        <v>15.339348628479522</v>
      </c>
      <c r="Z60" s="73">
        <f t="shared" si="26"/>
        <v>17.612487821341865</v>
      </c>
      <c r="AA60" s="73">
        <f t="shared" si="27"/>
        <v>11.327557860153167</v>
      </c>
      <c r="AB60" s="79">
        <f t="shared" si="28"/>
        <v>449.71381360282783</v>
      </c>
      <c r="AC60" s="76">
        <f t="shared" si="29"/>
        <v>701.36737959604534</v>
      </c>
      <c r="AD60" s="76">
        <f t="shared" si="30"/>
        <v>18.99807499962175</v>
      </c>
      <c r="AE60" s="77">
        <f t="shared" si="31"/>
        <v>15.858955629076325</v>
      </c>
      <c r="AF60" s="80">
        <f t="shared" si="32"/>
        <v>476.63984644720273</v>
      </c>
      <c r="AG60" s="72">
        <f t="shared" si="33"/>
        <v>611.47538013865517</v>
      </c>
      <c r="AH60" s="72">
        <f t="shared" si="34"/>
        <v>13.081305808005999</v>
      </c>
      <c r="AI60" s="73">
        <f t="shared" si="35"/>
        <v>20.080128882714618</v>
      </c>
      <c r="AJ60" s="73">
        <f t="shared" si="36"/>
        <v>13.243653419249164</v>
      </c>
      <c r="AK60" s="79">
        <f t="shared" si="37"/>
        <v>540.7764555345849</v>
      </c>
      <c r="AL60" s="76">
        <f t="shared" si="38"/>
        <v>614.12143506115467</v>
      </c>
      <c r="AM60" s="76">
        <f t="shared" si="39"/>
        <v>13.625081376189117</v>
      </c>
      <c r="AN60" s="77">
        <f t="shared" si="40"/>
        <v>19.362158459377394</v>
      </c>
      <c r="AO60" s="80">
        <f t="shared" si="41"/>
        <v>601.48007606759643</v>
      </c>
      <c r="AP60" s="72">
        <f t="shared" si="42"/>
        <v>624.97271776533557</v>
      </c>
      <c r="AQ60" s="72">
        <f t="shared" si="43"/>
        <v>14.985743551787772</v>
      </c>
      <c r="AR60" s="73">
        <f t="shared" si="44"/>
        <v>17.915188484890169</v>
      </c>
      <c r="AS60" s="73">
        <f t="shared" si="45"/>
        <v>11.496378486211871</v>
      </c>
      <c r="AT60" s="79">
        <f t="shared" si="46"/>
        <v>459.29206007854009</v>
      </c>
      <c r="AU60" s="76">
        <f t="shared" si="47"/>
        <v>643.1117707129074</v>
      </c>
      <c r="AV60" s="76">
        <f t="shared" si="48"/>
        <v>16.358451104334151</v>
      </c>
      <c r="AW60" s="77">
        <f t="shared" si="49"/>
        <v>16.888181858187924</v>
      </c>
      <c r="AX60" s="80">
        <f t="shared" si="50"/>
        <v>536.41832671760528</v>
      </c>
      <c r="AY60" s="64">
        <f t="shared" si="51"/>
        <v>19.290393265953266</v>
      </c>
      <c r="AZ60" s="31">
        <f t="shared" si="52"/>
        <v>501.63749351774635</v>
      </c>
      <c r="BA60" s="31">
        <f t="shared" si="53"/>
        <v>580.93968781648289</v>
      </c>
      <c r="BB60" s="84">
        <f t="shared" si="54"/>
        <v>580.93968781648289</v>
      </c>
    </row>
    <row r="61" spans="1:54" x14ac:dyDescent="0.4">
      <c r="A61">
        <f t="shared" si="3"/>
        <v>245.99999999999997</v>
      </c>
      <c r="B61">
        <v>4.0999999999999996</v>
      </c>
      <c r="C61" s="31">
        <f t="shared" si="55"/>
        <v>580.93968781648289</v>
      </c>
      <c r="D61" s="31">
        <f t="shared" si="4"/>
        <v>15.884726048217365</v>
      </c>
      <c r="E61" s="31">
        <f t="shared" si="5"/>
        <v>635.97031763820041</v>
      </c>
      <c r="F61" s="65">
        <f t="shared" si="6"/>
        <v>16.098010241582276</v>
      </c>
      <c r="G61">
        <f t="shared" si="7"/>
        <v>2.1726641747742121E-5</v>
      </c>
      <c r="H61">
        <f t="shared" si="8"/>
        <v>3.7879243934708575E-5</v>
      </c>
      <c r="I61" s="32">
        <f t="shared" si="9"/>
        <v>4.7514752724257646E-5</v>
      </c>
      <c r="J61" s="68">
        <f t="shared" si="10"/>
        <v>0.19744328616929288</v>
      </c>
      <c r="K61" s="64">
        <f t="shared" si="11"/>
        <v>17.548983494133129</v>
      </c>
      <c r="L61" s="64">
        <f t="shared" si="12"/>
        <v>11.2941804017048</v>
      </c>
      <c r="M61" s="79">
        <f t="shared" si="13"/>
        <v>441.40660355974779</v>
      </c>
      <c r="N61" s="80">
        <f t="shared" si="14"/>
        <v>275.2261949859078</v>
      </c>
      <c r="O61" s="72">
        <f t="shared" si="15"/>
        <v>610.83723036256777</v>
      </c>
      <c r="P61" s="72">
        <f t="shared" si="16"/>
        <v>12.916818491217629</v>
      </c>
      <c r="Q61" s="73">
        <f t="shared" si="17"/>
        <v>20.72835274963801</v>
      </c>
      <c r="R61" s="73">
        <f t="shared" si="18"/>
        <v>13.981040833484798</v>
      </c>
      <c r="S61" s="79">
        <f t="shared" si="19"/>
        <v>568.89872035765745</v>
      </c>
      <c r="T61" s="76">
        <f t="shared" si="20"/>
        <v>605.73963615658317</v>
      </c>
      <c r="U61" s="76">
        <f t="shared" si="21"/>
        <v>9.95111516891353</v>
      </c>
      <c r="V61" s="77">
        <f t="shared" si="22"/>
        <v>26.681429143330782</v>
      </c>
      <c r="W61" s="80">
        <f t="shared" si="23"/>
        <v>712.6055117207809</v>
      </c>
      <c r="X61" s="72">
        <f t="shared" si="24"/>
        <v>632.28010833862231</v>
      </c>
      <c r="Y61" s="72">
        <f t="shared" si="25"/>
        <v>15.611417878987494</v>
      </c>
      <c r="Z61" s="73">
        <f t="shared" si="26"/>
        <v>17.752602074642724</v>
      </c>
      <c r="AA61" s="73">
        <f t="shared" si="27"/>
        <v>11.403679017259531</v>
      </c>
      <c r="AB61" s="79">
        <f t="shared" si="28"/>
        <v>448.28728161634825</v>
      </c>
      <c r="AC61" s="76">
        <f t="shared" si="29"/>
        <v>703.8483684919546</v>
      </c>
      <c r="AD61" s="76">
        <f t="shared" si="30"/>
        <v>19.085220216848235</v>
      </c>
      <c r="AE61" s="77">
        <f t="shared" si="31"/>
        <v>16.165039906247156</v>
      </c>
      <c r="AF61" s="80">
        <f t="shared" si="32"/>
        <v>477.35327634231862</v>
      </c>
      <c r="AG61" s="72">
        <f t="shared" si="33"/>
        <v>611.36029520141994</v>
      </c>
      <c r="AH61" s="72">
        <f t="shared" si="34"/>
        <v>13.052949758293062</v>
      </c>
      <c r="AI61" s="73">
        <f t="shared" si="35"/>
        <v>20.529738236274927</v>
      </c>
      <c r="AJ61" s="73">
        <f t="shared" si="36"/>
        <v>13.743386082964321</v>
      </c>
      <c r="AK61" s="79">
        <f t="shared" si="37"/>
        <v>558.74991365518724</v>
      </c>
      <c r="AL61" s="76">
        <f t="shared" si="38"/>
        <v>614.2047629998699</v>
      </c>
      <c r="AM61" s="76">
        <f t="shared" si="39"/>
        <v>13.639710058550724</v>
      </c>
      <c r="AN61" s="77">
        <f t="shared" si="40"/>
        <v>19.737988413348031</v>
      </c>
      <c r="AO61" s="80">
        <f t="shared" si="41"/>
        <v>604.46184209462626</v>
      </c>
      <c r="AP61" s="72">
        <f t="shared" si="42"/>
        <v>629.43815911720958</v>
      </c>
      <c r="AQ61" s="72">
        <f t="shared" si="43"/>
        <v>15.383580571402346</v>
      </c>
      <c r="AR61" s="73">
        <f t="shared" si="44"/>
        <v>17.934550071077489</v>
      </c>
      <c r="AS61" s="73">
        <f t="shared" si="45"/>
        <v>11.507736351457574</v>
      </c>
      <c r="AT61" s="79">
        <f t="shared" si="46"/>
        <v>454.42036627807659</v>
      </c>
      <c r="AU61" s="76">
        <f t="shared" si="47"/>
        <v>644.24143897303088</v>
      </c>
      <c r="AV61" s="76">
        <f t="shared" si="48"/>
        <v>16.428005417111635</v>
      </c>
      <c r="AW61" s="77">
        <f t="shared" si="49"/>
        <v>17.189318830134226</v>
      </c>
      <c r="AX61" s="80">
        <f t="shared" si="50"/>
        <v>537.78824210566518</v>
      </c>
      <c r="AY61" s="64">
        <f t="shared" si="51"/>
        <v>19.58987742808667</v>
      </c>
      <c r="AZ61" s="31">
        <f t="shared" si="52"/>
        <v>507.58907047681737</v>
      </c>
      <c r="BA61" s="31">
        <f t="shared" si="53"/>
        <v>583.05221806584768</v>
      </c>
      <c r="BB61" s="84">
        <f t="shared" si="54"/>
        <v>583.05221806584768</v>
      </c>
    </row>
    <row r="62" spans="1:54" x14ac:dyDescent="0.4">
      <c r="A62">
        <f t="shared" si="3"/>
        <v>252</v>
      </c>
      <c r="B62">
        <v>4.2</v>
      </c>
      <c r="C62" s="31">
        <f t="shared" si="55"/>
        <v>583.05221806584768</v>
      </c>
      <c r="D62" s="31">
        <f t="shared" si="4"/>
        <v>15.933011538111479</v>
      </c>
      <c r="E62" s="31">
        <f t="shared" si="5"/>
        <v>636.65462082543308</v>
      </c>
      <c r="F62" s="65">
        <f t="shared" si="6"/>
        <v>16.458359360747753</v>
      </c>
      <c r="G62">
        <f t="shared" si="7"/>
        <v>2.1487477385666621E-5</v>
      </c>
      <c r="H62">
        <f t="shared" si="8"/>
        <v>3.746227359402128E-5</v>
      </c>
      <c r="I62" s="32">
        <f t="shared" si="9"/>
        <v>4.7306267553913999E-5</v>
      </c>
      <c r="J62" s="68">
        <f t="shared" si="10"/>
        <v>0.19570261739312853</v>
      </c>
      <c r="K62" s="64">
        <f t="shared" si="11"/>
        <v>17.863087152955071</v>
      </c>
      <c r="L62" s="64">
        <f t="shared" si="12"/>
        <v>11.466153948856334</v>
      </c>
      <c r="M62" s="79">
        <f t="shared" si="13"/>
        <v>445.65509727055496</v>
      </c>
      <c r="N62" s="80">
        <f t="shared" si="14"/>
        <v>276.14618387585989</v>
      </c>
      <c r="O62" s="72">
        <f t="shared" si="15"/>
        <v>611.15400910034464</v>
      </c>
      <c r="P62" s="72">
        <f t="shared" si="16"/>
        <v>13.000747871297001</v>
      </c>
      <c r="Q62" s="73">
        <f t="shared" si="17"/>
        <v>21.015165829463378</v>
      </c>
      <c r="R62" s="73">
        <f t="shared" si="18"/>
        <v>14.343190652484033</v>
      </c>
      <c r="S62" s="79">
        <f t="shared" si="19"/>
        <v>580.73782193630188</v>
      </c>
      <c r="T62" s="76">
        <f t="shared" si="20"/>
        <v>605.77277498012654</v>
      </c>
      <c r="U62" s="76">
        <f t="shared" si="21"/>
        <v>9.965830732195986</v>
      </c>
      <c r="V62" s="77">
        <f t="shared" si="22"/>
        <v>27.173572383929862</v>
      </c>
      <c r="W62" s="80">
        <f t="shared" si="23"/>
        <v>715.90978101464668</v>
      </c>
      <c r="X62" s="72">
        <f t="shared" si="24"/>
        <v>635.9055136849795</v>
      </c>
      <c r="Y62" s="72">
        <f t="shared" si="25"/>
        <v>15.880117291080468</v>
      </c>
      <c r="Z62" s="73">
        <f t="shared" si="26"/>
        <v>17.901498111126401</v>
      </c>
      <c r="AA62" s="73">
        <f t="shared" si="27"/>
        <v>11.488388757920628</v>
      </c>
      <c r="AB62" s="79">
        <f t="shared" si="28"/>
        <v>447.0453048396227</v>
      </c>
      <c r="AC62" s="76">
        <f t="shared" si="29"/>
        <v>706.31274029840279</v>
      </c>
      <c r="AD62" s="76">
        <f t="shared" si="30"/>
        <v>19.170534372551153</v>
      </c>
      <c r="AE62" s="77">
        <f t="shared" si="31"/>
        <v>16.470747650985427</v>
      </c>
      <c r="AF62" s="80">
        <f t="shared" si="32"/>
        <v>478.02905621354665</v>
      </c>
      <c r="AG62" s="72">
        <f t="shared" si="33"/>
        <v>611.26198839308654</v>
      </c>
      <c r="AH62" s="72">
        <f t="shared" si="34"/>
        <v>13.02829934481159</v>
      </c>
      <c r="AI62" s="73">
        <f t="shared" si="35"/>
        <v>20.974429333386382</v>
      </c>
      <c r="AJ62" s="73">
        <f t="shared" si="36"/>
        <v>14.290365363580541</v>
      </c>
      <c r="AK62" s="79">
        <f t="shared" si="37"/>
        <v>578.49678278054671</v>
      </c>
      <c r="AL62" s="76">
        <f t="shared" si="38"/>
        <v>614.28436822125229</v>
      </c>
      <c r="AM62" s="76">
        <f t="shared" si="39"/>
        <v>13.653577252162467</v>
      </c>
      <c r="AN62" s="77">
        <f t="shared" si="40"/>
        <v>20.112844885147492</v>
      </c>
      <c r="AO62" s="80">
        <f t="shared" si="41"/>
        <v>607.38206928077147</v>
      </c>
      <c r="AP62" s="72">
        <f t="shared" si="42"/>
        <v>635.19290430036665</v>
      </c>
      <c r="AQ62" s="72">
        <f t="shared" si="43"/>
        <v>15.829013917004332</v>
      </c>
      <c r="AR62" s="73">
        <f t="shared" si="44"/>
        <v>17.93916685316799</v>
      </c>
      <c r="AS62" s="73">
        <f t="shared" si="45"/>
        <v>11.510454767106246</v>
      </c>
      <c r="AT62" s="79">
        <f t="shared" si="46"/>
        <v>448.40644881196192</v>
      </c>
      <c r="AU62" s="76">
        <f t="shared" si="47"/>
        <v>645.37141838584478</v>
      </c>
      <c r="AV62" s="76">
        <f t="shared" si="48"/>
        <v>16.496317274875643</v>
      </c>
      <c r="AW62" s="77">
        <f t="shared" si="49"/>
        <v>17.489331888221521</v>
      </c>
      <c r="AX62" s="80">
        <f t="shared" si="50"/>
        <v>539.10276637137497</v>
      </c>
      <c r="AY62" s="64">
        <f t="shared" si="51"/>
        <v>19.884594616928556</v>
      </c>
      <c r="AZ62" s="31">
        <f t="shared" si="52"/>
        <v>513.67158959210838</v>
      </c>
      <c r="BA62" s="31">
        <f t="shared" si="53"/>
        <v>585.10591822008496</v>
      </c>
      <c r="BB62" s="84">
        <f t="shared" si="54"/>
        <v>585.10591822008496</v>
      </c>
    </row>
    <row r="63" spans="1:54" x14ac:dyDescent="0.4">
      <c r="A63">
        <f t="shared" si="3"/>
        <v>258</v>
      </c>
      <c r="B63">
        <v>4.3</v>
      </c>
      <c r="C63" s="31">
        <f t="shared" si="55"/>
        <v>585.10591822008496</v>
      </c>
      <c r="D63" s="31">
        <f t="shared" si="4"/>
        <v>15.980048194926326</v>
      </c>
      <c r="E63" s="31">
        <f t="shared" si="5"/>
        <v>637.33065641081453</v>
      </c>
      <c r="F63" s="65">
        <f t="shared" si="6"/>
        <v>16.818466919033749</v>
      </c>
      <c r="G63">
        <f t="shared" si="7"/>
        <v>2.1256193765315571E-5</v>
      </c>
      <c r="H63">
        <f t="shared" si="8"/>
        <v>3.7059042907240598E-5</v>
      </c>
      <c r="I63" s="32">
        <f t="shared" si="9"/>
        <v>4.7104652210523654E-5</v>
      </c>
      <c r="J63" s="68">
        <f t="shared" si="10"/>
        <v>0.19401561656564592</v>
      </c>
      <c r="K63" s="64">
        <f t="shared" si="11"/>
        <v>18.176133322222842</v>
      </c>
      <c r="L63" s="64">
        <f t="shared" si="12"/>
        <v>11.655298392647971</v>
      </c>
      <c r="M63" s="79">
        <f t="shared" si="13"/>
        <v>450.54536790976101</v>
      </c>
      <c r="N63" s="80">
        <f t="shared" si="14"/>
        <v>277.04196566147124</v>
      </c>
      <c r="O63" s="72">
        <f t="shared" si="15"/>
        <v>611.54354706762149</v>
      </c>
      <c r="P63" s="72">
        <f t="shared" si="16"/>
        <v>13.097856152577203</v>
      </c>
      <c r="Q63" s="73">
        <f t="shared" si="17"/>
        <v>21.278545911194456</v>
      </c>
      <c r="R63" s="73">
        <f t="shared" si="18"/>
        <v>14.696058052734877</v>
      </c>
      <c r="S63" s="79">
        <f t="shared" si="19"/>
        <v>592.04322070163664</v>
      </c>
      <c r="T63" s="76">
        <f t="shared" si="20"/>
        <v>605.80453206759057</v>
      </c>
      <c r="U63" s="76">
        <f t="shared" si="21"/>
        <v>9.9801773110564529</v>
      </c>
      <c r="V63" s="77">
        <f t="shared" si="22"/>
        <v>27.66362164409858</v>
      </c>
      <c r="W63" s="80">
        <f t="shared" si="23"/>
        <v>719.13696845165191</v>
      </c>
      <c r="X63" s="72">
        <f t="shared" si="24"/>
        <v>639.69410716387199</v>
      </c>
      <c r="Y63" s="72">
        <f t="shared" si="25"/>
        <v>16.139634389292262</v>
      </c>
      <c r="Z63" s="73">
        <f t="shared" si="26"/>
        <v>18.063147690722925</v>
      </c>
      <c r="AA63" s="73">
        <f t="shared" si="27"/>
        <v>11.584926901318191</v>
      </c>
      <c r="AB63" s="79">
        <f t="shared" si="28"/>
        <v>446.17053824592756</v>
      </c>
      <c r="AC63" s="76">
        <f t="shared" si="29"/>
        <v>708.76056750494593</v>
      </c>
      <c r="AD63" s="76">
        <f t="shared" si="30"/>
        <v>19.254094399406142</v>
      </c>
      <c r="AE63" s="77">
        <f t="shared" si="31"/>
        <v>16.77610847944236</v>
      </c>
      <c r="AF63" s="80">
        <f t="shared" si="32"/>
        <v>478.66941701613604</v>
      </c>
      <c r="AG63" s="72">
        <f t="shared" si="33"/>
        <v>611.1937918351274</v>
      </c>
      <c r="AH63" s="72">
        <f t="shared" si="34"/>
        <v>13.010957956600009</v>
      </c>
      <c r="AI63" s="73">
        <f t="shared" si="35"/>
        <v>21.408411112474997</v>
      </c>
      <c r="AJ63" s="73">
        <f t="shared" si="36"/>
        <v>14.877386014762493</v>
      </c>
      <c r="AK63" s="79">
        <f t="shared" si="37"/>
        <v>599.69114874042577</v>
      </c>
      <c r="AL63" s="76">
        <f t="shared" si="38"/>
        <v>614.36040986040575</v>
      </c>
      <c r="AM63" s="76">
        <f t="shared" si="39"/>
        <v>13.666727075908014</v>
      </c>
      <c r="AN63" s="77">
        <f t="shared" si="40"/>
        <v>20.48676921411435</v>
      </c>
      <c r="AO63" s="80">
        <f t="shared" si="41"/>
        <v>610.24345610977582</v>
      </c>
      <c r="AP63" s="72">
        <f t="shared" si="42"/>
        <v>642.44560648707898</v>
      </c>
      <c r="AQ63" s="72">
        <f t="shared" si="43"/>
        <v>16.316817188060227</v>
      </c>
      <c r="AR63" s="73">
        <f t="shared" si="44"/>
        <v>17.943852512670414</v>
      </c>
      <c r="AS63" s="73">
        <f t="shared" si="45"/>
        <v>11.513217732063858</v>
      </c>
      <c r="AT63" s="79">
        <f t="shared" si="46"/>
        <v>441.50974728802692</v>
      </c>
      <c r="AU63" s="76">
        <f t="shared" si="47"/>
        <v>646.5015549576226</v>
      </c>
      <c r="AV63" s="76">
        <f t="shared" si="48"/>
        <v>16.563437987115805</v>
      </c>
      <c r="AW63" s="77">
        <f t="shared" si="49"/>
        <v>17.788276152882915</v>
      </c>
      <c r="AX63" s="80">
        <f t="shared" si="50"/>
        <v>540.36470272118288</v>
      </c>
      <c r="AY63" s="64">
        <f t="shared" si="51"/>
        <v>20.176091589700121</v>
      </c>
      <c r="AZ63" s="31">
        <f t="shared" si="52"/>
        <v>519.85366374400417</v>
      </c>
      <c r="BA63" s="31">
        <f t="shared" si="53"/>
        <v>587.10363607468662</v>
      </c>
      <c r="BB63" s="84">
        <f t="shared" si="54"/>
        <v>587.10363607468662</v>
      </c>
    </row>
    <row r="64" spans="1:54" x14ac:dyDescent="0.4">
      <c r="A64">
        <f t="shared" si="3"/>
        <v>264</v>
      </c>
      <c r="B64">
        <v>4.4000000000000004</v>
      </c>
      <c r="C64" s="31">
        <f t="shared" si="55"/>
        <v>587.10363607468662</v>
      </c>
      <c r="D64" s="31">
        <f t="shared" si="4"/>
        <v>16.025893316565146</v>
      </c>
      <c r="E64" s="31">
        <f t="shared" si="5"/>
        <v>637.99855476244727</v>
      </c>
      <c r="F64" s="65">
        <f t="shared" si="6"/>
        <v>17.17834614270954</v>
      </c>
      <c r="G64">
        <f t="shared" si="7"/>
        <v>2.1032361040015241E-5</v>
      </c>
      <c r="H64">
        <f t="shared" si="8"/>
        <v>3.6668802459560601E-5</v>
      </c>
      <c r="I64" s="32">
        <f t="shared" si="9"/>
        <v>4.6909531986683656E-5</v>
      </c>
      <c r="J64" s="68">
        <f t="shared" si="10"/>
        <v>0.19237946408688281</v>
      </c>
      <c r="K64" s="64">
        <f t="shared" si="11"/>
        <v>18.488162182722252</v>
      </c>
      <c r="L64" s="64">
        <f t="shared" si="12"/>
        <v>11.862427189511841</v>
      </c>
      <c r="M64" s="79">
        <f t="shared" si="13"/>
        <v>456.09838064171902</v>
      </c>
      <c r="N64" s="80">
        <f t="shared" si="14"/>
        <v>277.91470024791607</v>
      </c>
      <c r="O64" s="72">
        <f t="shared" si="15"/>
        <v>612.01965238205776</v>
      </c>
      <c r="P64" s="72">
        <f t="shared" si="16"/>
        <v>13.208774305530463</v>
      </c>
      <c r="Q64" s="73">
        <f t="shared" si="17"/>
        <v>21.517863238374684</v>
      </c>
      <c r="R64" s="73">
        <f t="shared" si="18"/>
        <v>15.034045350163424</v>
      </c>
      <c r="S64" s="79">
        <f t="shared" si="19"/>
        <v>602.58061113127565</v>
      </c>
      <c r="T64" s="76">
        <f t="shared" si="20"/>
        <v>605.83499545233747</v>
      </c>
      <c r="U64" s="76">
        <f t="shared" si="21"/>
        <v>9.9941720593100936</v>
      </c>
      <c r="V64" s="77">
        <f t="shared" si="22"/>
        <v>28.151648350536536</v>
      </c>
      <c r="W64" s="80">
        <f t="shared" si="23"/>
        <v>722.29049031886757</v>
      </c>
      <c r="X64" s="72">
        <f t="shared" si="24"/>
        <v>643.52589707359311</v>
      </c>
      <c r="Y64" s="72">
        <f t="shared" si="25"/>
        <v>16.384099601916155</v>
      </c>
      <c r="Z64" s="73">
        <f t="shared" si="26"/>
        <v>18.240626212384292</v>
      </c>
      <c r="AA64" s="73">
        <f t="shared" si="27"/>
        <v>11.696555499378245</v>
      </c>
      <c r="AB64" s="79">
        <f t="shared" si="28"/>
        <v>445.85806063739307</v>
      </c>
      <c r="AC64" s="76">
        <f t="shared" si="29"/>
        <v>711.19193861240706</v>
      </c>
      <c r="AD64" s="76">
        <f t="shared" si="30"/>
        <v>19.335972401868066</v>
      </c>
      <c r="AE64" s="77">
        <f t="shared" si="31"/>
        <v>17.081149836503336</v>
      </c>
      <c r="AF64" s="80">
        <f t="shared" si="32"/>
        <v>479.27642235234003</v>
      </c>
      <c r="AG64" s="72">
        <f t="shared" si="33"/>
        <v>611.16963885325379</v>
      </c>
      <c r="AH64" s="72">
        <f t="shared" si="34"/>
        <v>13.004767550094979</v>
      </c>
      <c r="AI64" s="73">
        <f t="shared" si="35"/>
        <v>21.825061306565644</v>
      </c>
      <c r="AJ64" s="73">
        <f t="shared" si="36"/>
        <v>15.492841155494226</v>
      </c>
      <c r="AK64" s="79">
        <f t="shared" si="37"/>
        <v>621.83328087344182</v>
      </c>
      <c r="AL64" s="76">
        <f t="shared" si="38"/>
        <v>614.43303993173686</v>
      </c>
      <c r="AM64" s="76">
        <f t="shared" si="39"/>
        <v>13.679200424555997</v>
      </c>
      <c r="AN64" s="77">
        <f t="shared" si="40"/>
        <v>20.859800128175795</v>
      </c>
      <c r="AO64" s="80">
        <f t="shared" si="41"/>
        <v>613.04852129641449</v>
      </c>
      <c r="AP64" s="72">
        <f t="shared" si="42"/>
        <v>651.31615882985398</v>
      </c>
      <c r="AQ64" s="72">
        <f t="shared" si="43"/>
        <v>16.837181065237679</v>
      </c>
      <c r="AR64" s="73">
        <f t="shared" si="44"/>
        <v>17.964650203032821</v>
      </c>
      <c r="AS64" s="73">
        <f t="shared" si="45"/>
        <v>11.525530023837366</v>
      </c>
      <c r="AT64" s="79">
        <f t="shared" si="46"/>
        <v>434.08394055430921</v>
      </c>
      <c r="AU64" s="76">
        <f t="shared" si="47"/>
        <v>647.63170653843849</v>
      </c>
      <c r="AV64" s="76">
        <f t="shared" si="48"/>
        <v>16.629415561124461</v>
      </c>
      <c r="AW64" s="77">
        <f t="shared" si="49"/>
        <v>18.086203414888459</v>
      </c>
      <c r="AX64" s="80">
        <f t="shared" si="50"/>
        <v>541.57666262426312</v>
      </c>
      <c r="AY64" s="64">
        <f t="shared" si="51"/>
        <v>20.465875336307693</v>
      </c>
      <c r="AZ64" s="31">
        <f t="shared" si="52"/>
        <v>526.08897329910496</v>
      </c>
      <c r="BA64" s="31">
        <f t="shared" si="53"/>
        <v>589.04802414797132</v>
      </c>
      <c r="BB64" s="84">
        <f t="shared" si="54"/>
        <v>589.04802414797132</v>
      </c>
    </row>
    <row r="65" spans="1:54" x14ac:dyDescent="0.4">
      <c r="A65">
        <f t="shared" si="3"/>
        <v>270</v>
      </c>
      <c r="B65">
        <v>4.5</v>
      </c>
      <c r="C65" s="31">
        <f t="shared" si="55"/>
        <v>589.04802414797132</v>
      </c>
      <c r="D65" s="31">
        <f t="shared" si="4"/>
        <v>16.070600434362525</v>
      </c>
      <c r="E65" s="31">
        <f t="shared" si="5"/>
        <v>638.65844792892653</v>
      </c>
      <c r="F65" s="65">
        <f t="shared" si="6"/>
        <v>17.538009344289268</v>
      </c>
      <c r="G65">
        <f t="shared" si="7"/>
        <v>2.0815581819074699E-5</v>
      </c>
      <c r="H65">
        <f t="shared" si="8"/>
        <v>3.6290859421454575E-5</v>
      </c>
      <c r="I65" s="32">
        <f t="shared" si="9"/>
        <v>4.6720560467630639E-5</v>
      </c>
      <c r="J65" s="68">
        <f t="shared" si="10"/>
        <v>0.19079154792621442</v>
      </c>
      <c r="K65" s="64">
        <f t="shared" si="11"/>
        <v>18.799211495521064</v>
      </c>
      <c r="L65" s="64">
        <f t="shared" si="12"/>
        <v>12.088343277797293</v>
      </c>
      <c r="M65" s="79">
        <f t="shared" si="13"/>
        <v>462.33446091283355</v>
      </c>
      <c r="N65" s="80">
        <f t="shared" si="14"/>
        <v>278.76546873920717</v>
      </c>
      <c r="O65" s="72">
        <f t="shared" si="15"/>
        <v>612.59923853618739</v>
      </c>
      <c r="P65" s="72">
        <f t="shared" si="16"/>
        <v>13.334159728136703</v>
      </c>
      <c r="Q65" s="73">
        <f t="shared" si="17"/>
        <v>21.73270952528522</v>
      </c>
      <c r="R65" s="73">
        <f t="shared" si="18"/>
        <v>15.351920088814985</v>
      </c>
      <c r="S65" s="79">
        <f t="shared" si="19"/>
        <v>612.13102391559255</v>
      </c>
      <c r="T65" s="76">
        <f t="shared" si="20"/>
        <v>605.86424584856081</v>
      </c>
      <c r="U65" s="76">
        <f t="shared" si="21"/>
        <v>10.007830992506582</v>
      </c>
      <c r="V65" s="77">
        <f t="shared" si="22"/>
        <v>28.637719920499606</v>
      </c>
      <c r="W65" s="80">
        <f t="shared" si="23"/>
        <v>725.37354161983876</v>
      </c>
      <c r="X65" s="72">
        <f t="shared" si="24"/>
        <v>647.25961042574431</v>
      </c>
      <c r="Y65" s="72">
        <f t="shared" si="25"/>
        <v>16.60781582777858</v>
      </c>
      <c r="Z65" s="73">
        <f t="shared" si="26"/>
        <v>18.436100346818368</v>
      </c>
      <c r="AA65" s="73">
        <f t="shared" si="27"/>
        <v>11.826536370865064</v>
      </c>
      <c r="AB65" s="79">
        <f t="shared" si="28"/>
        <v>446.31060522952203</v>
      </c>
      <c r="AC65" s="76">
        <f t="shared" si="29"/>
        <v>713.60695585981489</v>
      </c>
      <c r="AD65" s="76">
        <f t="shared" si="30"/>
        <v>19.416236057386428</v>
      </c>
      <c r="AE65" s="77">
        <f t="shared" si="31"/>
        <v>17.385897191011164</v>
      </c>
      <c r="AF65" s="80">
        <f t="shared" si="32"/>
        <v>479.85198390737054</v>
      </c>
      <c r="AG65" s="72">
        <f t="shared" si="33"/>
        <v>611.20465372908234</v>
      </c>
      <c r="AH65" s="72">
        <f t="shared" si="34"/>
        <v>13.01373349436574</v>
      </c>
      <c r="AI65" s="73">
        <f t="shared" si="35"/>
        <v>22.217123006973846</v>
      </c>
      <c r="AJ65" s="73">
        <f t="shared" si="36"/>
        <v>16.120462428966427</v>
      </c>
      <c r="AK65" s="79">
        <f t="shared" si="37"/>
        <v>644.2419281227908</v>
      </c>
      <c r="AL65" s="76">
        <f t="shared" si="38"/>
        <v>614.50240359477903</v>
      </c>
      <c r="AM65" s="76">
        <f t="shared" si="39"/>
        <v>13.69103525832058</v>
      </c>
      <c r="AN65" s="77">
        <f t="shared" si="40"/>
        <v>21.231973963251747</v>
      </c>
      <c r="AO65" s="80">
        <f t="shared" si="41"/>
        <v>615.7996196206941</v>
      </c>
      <c r="AP65" s="72">
        <f t="shared" si="42"/>
        <v>661.75149295507947</v>
      </c>
      <c r="AQ65" s="72">
        <f t="shared" si="43"/>
        <v>17.374989548021162</v>
      </c>
      <c r="AR65" s="73">
        <f t="shared" si="44"/>
        <v>18.016625600061008</v>
      </c>
      <c r="AS65" s="73">
        <f t="shared" si="45"/>
        <v>11.556648289610131</v>
      </c>
      <c r="AT65" s="79">
        <f t="shared" si="46"/>
        <v>426.5747147056498</v>
      </c>
      <c r="AU65" s="76">
        <f t="shared" si="47"/>
        <v>648.76174175900496</v>
      </c>
      <c r="AV65" s="76">
        <f t="shared" si="48"/>
        <v>16.694294985755121</v>
      </c>
      <c r="AW65" s="77">
        <f t="shared" si="49"/>
        <v>18.383162399751097</v>
      </c>
      <c r="AX65" s="80">
        <f t="shared" si="50"/>
        <v>542.74108259906734</v>
      </c>
      <c r="AY65" s="64">
        <f t="shared" si="51"/>
        <v>20.755163994206509</v>
      </c>
      <c r="AZ65" s="31">
        <f t="shared" si="52"/>
        <v>532.31456799338878</v>
      </c>
      <c r="BA65" s="31">
        <f t="shared" si="53"/>
        <v>590.9415569367427</v>
      </c>
      <c r="BB65" s="84">
        <f t="shared" si="54"/>
        <v>590.9415569367427</v>
      </c>
    </row>
    <row r="66" spans="1:54" x14ac:dyDescent="0.4">
      <c r="A66">
        <f t="shared" si="3"/>
        <v>276</v>
      </c>
      <c r="B66">
        <v>4.5999999999999996</v>
      </c>
      <c r="C66" s="31">
        <f t="shared" si="55"/>
        <v>590.9415569367427</v>
      </c>
      <c r="D66" s="31">
        <f t="shared" si="4"/>
        <v>16.114219634724815</v>
      </c>
      <c r="E66" s="31">
        <f t="shared" si="5"/>
        <v>639.31046894596329</v>
      </c>
      <c r="F66" s="65">
        <f t="shared" si="6"/>
        <v>17.897468000903011</v>
      </c>
      <c r="G66">
        <f t="shared" si="7"/>
        <v>2.0605488061365045E-5</v>
      </c>
      <c r="H66">
        <f t="shared" si="8"/>
        <v>3.5924572132795679E-5</v>
      </c>
      <c r="I66" s="32">
        <f t="shared" si="9"/>
        <v>4.6537416823301195E-5</v>
      </c>
      <c r="J66" s="68">
        <f t="shared" si="10"/>
        <v>0.18924944412577116</v>
      </c>
      <c r="K66" s="64">
        <f t="shared" si="11"/>
        <v>19.109316797774706</v>
      </c>
      <c r="L66" s="64">
        <f t="shared" si="12"/>
        <v>12.333839737476488</v>
      </c>
      <c r="M66" s="79">
        <f t="shared" si="13"/>
        <v>469.27333689502086</v>
      </c>
      <c r="N66" s="80">
        <f t="shared" si="14"/>
        <v>279.59528030231786</v>
      </c>
      <c r="O66" s="72">
        <f t="shared" si="15"/>
        <v>613.30292368590153</v>
      </c>
      <c r="P66" s="72">
        <f t="shared" si="16"/>
        <v>13.474699773179688</v>
      </c>
      <c r="Q66" s="73">
        <f t="shared" si="17"/>
        <v>21.922928138455642</v>
      </c>
      <c r="R66" s="73">
        <f t="shared" si="18"/>
        <v>15.64502753914693</v>
      </c>
      <c r="S66" s="79">
        <f t="shared" si="19"/>
        <v>620.4984362645647</v>
      </c>
      <c r="T66" s="76">
        <f t="shared" si="20"/>
        <v>605.89235739539254</v>
      </c>
      <c r="U66" s="76">
        <f t="shared" si="21"/>
        <v>10.021169085162878</v>
      </c>
      <c r="V66" s="77">
        <f t="shared" si="22"/>
        <v>29.121900069410209</v>
      </c>
      <c r="W66" s="80">
        <f t="shared" si="23"/>
        <v>728.38911481343814</v>
      </c>
      <c r="X66" s="72">
        <f t="shared" si="24"/>
        <v>650.741959238444</v>
      </c>
      <c r="Y66" s="72">
        <f t="shared" si="25"/>
        <v>16.80549970947385</v>
      </c>
      <c r="Z66" s="73">
        <f t="shared" si="26"/>
        <v>18.650908980036899</v>
      </c>
      <c r="AA66" s="73">
        <f t="shared" si="27"/>
        <v>11.978149667831985</v>
      </c>
      <c r="AB66" s="79">
        <f t="shared" si="28"/>
        <v>447.73425170267353</v>
      </c>
      <c r="AC66" s="76">
        <f t="shared" si="29"/>
        <v>716.00573323846925</v>
      </c>
      <c r="AD66" s="76">
        <f t="shared" si="30"/>
        <v>19.494948976349448</v>
      </c>
      <c r="AE66" s="77">
        <f t="shared" si="31"/>
        <v>17.690374209943549</v>
      </c>
      <c r="AF66" s="80">
        <f t="shared" si="32"/>
        <v>480.39787518962606</v>
      </c>
      <c r="AG66" s="72">
        <f t="shared" si="33"/>
        <v>611.31630505221824</v>
      </c>
      <c r="AH66" s="72">
        <f t="shared" si="34"/>
        <v>13.041969105375088</v>
      </c>
      <c r="AI66" s="73">
        <f t="shared" si="35"/>
        <v>22.576958525709472</v>
      </c>
      <c r="AJ66" s="73">
        <f t="shared" si="36"/>
        <v>16.739536656502537</v>
      </c>
      <c r="AK66" s="79">
        <f t="shared" si="37"/>
        <v>666.06535964693433</v>
      </c>
      <c r="AL66" s="76">
        <f t="shared" si="38"/>
        <v>614.5686394250165</v>
      </c>
      <c r="AM66" s="76">
        <f t="shared" si="39"/>
        <v>13.702266861413253</v>
      </c>
      <c r="AN66" s="77">
        <f t="shared" si="40"/>
        <v>21.603324859839123</v>
      </c>
      <c r="AO66" s="80">
        <f t="shared" si="41"/>
        <v>618.49895604847984</v>
      </c>
      <c r="AP66" s="72">
        <f t="shared" si="42"/>
        <v>673.43363910154176</v>
      </c>
      <c r="AQ66" s="72">
        <f t="shared" si="43"/>
        <v>17.909564140934819</v>
      </c>
      <c r="AR66" s="73">
        <f t="shared" si="44"/>
        <v>18.11141626856335</v>
      </c>
      <c r="AS66" s="73">
        <f t="shared" si="45"/>
        <v>11.614695322793157</v>
      </c>
      <c r="AT66" s="79">
        <f t="shared" si="46"/>
        <v>419.51974881605224</v>
      </c>
      <c r="AU66" s="76">
        <f t="shared" si="47"/>
        <v>649.89153908206276</v>
      </c>
      <c r="AV66" s="76">
        <f t="shared" si="48"/>
        <v>16.758118485086339</v>
      </c>
      <c r="AW66" s="77">
        <f t="shared" si="49"/>
        <v>18.679199005904611</v>
      </c>
      <c r="AX66" s="80">
        <f t="shared" si="50"/>
        <v>543.86023920748903</v>
      </c>
      <c r="AY66" s="64">
        <f t="shared" si="51"/>
        <v>21.044626257232856</v>
      </c>
      <c r="AZ66" s="31">
        <f t="shared" si="52"/>
        <v>538.45444910755623</v>
      </c>
      <c r="BA66" s="31">
        <f t="shared" si="53"/>
        <v>592.78654631475831</v>
      </c>
      <c r="BB66" s="84">
        <f t="shared" si="54"/>
        <v>592.78654631475831</v>
      </c>
    </row>
    <row r="67" spans="1:54" x14ac:dyDescent="0.4">
      <c r="A67">
        <f t="shared" si="3"/>
        <v>282</v>
      </c>
      <c r="B67">
        <v>4.7</v>
      </c>
      <c r="C67" s="31">
        <f t="shared" si="55"/>
        <v>592.78654631475831</v>
      </c>
      <c r="D67" s="31">
        <f t="shared" si="4"/>
        <v>16.156797847118852</v>
      </c>
      <c r="E67" s="31">
        <f t="shared" si="5"/>
        <v>639.95475125104554</v>
      </c>
      <c r="F67" s="65">
        <f t="shared" si="6"/>
        <v>18.256732824616819</v>
      </c>
      <c r="G67">
        <f t="shared" si="7"/>
        <v>2.0401738326519419E-5</v>
      </c>
      <c r="H67">
        <f t="shared" si="8"/>
        <v>3.5569345310470428E-5</v>
      </c>
      <c r="I67" s="32">
        <f t="shared" si="9"/>
        <v>4.6359803412138569E-5</v>
      </c>
      <c r="J67" s="68">
        <f t="shared" si="10"/>
        <v>0.1877508995153632</v>
      </c>
      <c r="K67" s="64">
        <f t="shared" si="11"/>
        <v>19.418511578855565</v>
      </c>
      <c r="L67" s="64">
        <f t="shared" si="12"/>
        <v>12.599700390783966</v>
      </c>
      <c r="M67" s="79">
        <f t="shared" si="13"/>
        <v>476.93417805916948</v>
      </c>
      <c r="N67" s="80">
        <f t="shared" si="14"/>
        <v>280.40507830594703</v>
      </c>
      <c r="O67" s="72">
        <f t="shared" si="15"/>
        <v>614.15572428514042</v>
      </c>
      <c r="P67" s="72">
        <f t="shared" si="16"/>
        <v>13.631115182791971</v>
      </c>
      <c r="Q67" s="73">
        <f t="shared" si="17"/>
        <v>22.088645140524577</v>
      </c>
      <c r="R67" s="73">
        <f t="shared" si="18"/>
        <v>15.909491998199435</v>
      </c>
      <c r="S67" s="79">
        <f t="shared" si="19"/>
        <v>627.51672303956809</v>
      </c>
      <c r="T67" s="76">
        <f t="shared" si="20"/>
        <v>605.91939831208936</v>
      </c>
      <c r="U67" s="76">
        <f t="shared" si="21"/>
        <v>10.034200357889761</v>
      </c>
      <c r="V67" s="77">
        <f t="shared" si="22"/>
        <v>29.604249088847737</v>
      </c>
      <c r="W67" s="80">
        <f t="shared" si="23"/>
        <v>731.34001660449132</v>
      </c>
      <c r="X67" s="72">
        <f t="shared" si="24"/>
        <v>653.81949369999541</v>
      </c>
      <c r="Y67" s="72">
        <f t="shared" si="25"/>
        <v>16.972519282424919</v>
      </c>
      <c r="Z67" s="73">
        <f t="shared" si="26"/>
        <v>18.885718669860356</v>
      </c>
      <c r="AA67" s="73">
        <f t="shared" si="27"/>
        <v>12.154751531037085</v>
      </c>
      <c r="AB67" s="79">
        <f t="shared" si="28"/>
        <v>450.33501493042502</v>
      </c>
      <c r="AC67" s="76">
        <f t="shared" si="29"/>
        <v>718.38839475474151</v>
      </c>
      <c r="AD67" s="76">
        <f t="shared" si="30"/>
        <v>19.57217102579115</v>
      </c>
      <c r="AE67" s="77">
        <f t="shared" si="31"/>
        <v>17.994602914188203</v>
      </c>
      <c r="AF67" s="80">
        <f t="shared" si="32"/>
        <v>480.91574379133914</v>
      </c>
      <c r="AG67" s="72">
        <f t="shared" si="33"/>
        <v>611.52622758892835</v>
      </c>
      <c r="AH67" s="72">
        <f t="shared" si="34"/>
        <v>13.0936680541475</v>
      </c>
      <c r="AI67" s="73">
        <f t="shared" si="35"/>
        <v>22.896849164589405</v>
      </c>
      <c r="AJ67" s="73">
        <f t="shared" si="36"/>
        <v>17.325707076737579</v>
      </c>
      <c r="AK67" s="79">
        <f t="shared" si="37"/>
        <v>686.31481699768563</v>
      </c>
      <c r="AL67" s="76">
        <f t="shared" si="38"/>
        <v>614.63187968586226</v>
      </c>
      <c r="AM67" s="76">
        <f t="shared" si="39"/>
        <v>13.712928073446372</v>
      </c>
      <c r="AN67" s="77">
        <f t="shared" si="40"/>
        <v>21.973884939584806</v>
      </c>
      <c r="AO67" s="80">
        <f t="shared" si="41"/>
        <v>621.14859835660627</v>
      </c>
      <c r="AP67" s="72">
        <f t="shared" si="42"/>
        <v>685.70811211390128</v>
      </c>
      <c r="AQ67" s="72">
        <f t="shared" si="43"/>
        <v>18.415125416859624</v>
      </c>
      <c r="AR67" s="73">
        <f t="shared" si="44"/>
        <v>18.255198853158412</v>
      </c>
      <c r="AS67" s="73">
        <f t="shared" si="45"/>
        <v>11.705988594997997</v>
      </c>
      <c r="AT67" s="79">
        <f t="shared" si="46"/>
        <v>413.53883976185449</v>
      </c>
      <c r="AU67" s="76">
        <f t="shared" si="47"/>
        <v>651.02098595397888</v>
      </c>
      <c r="AV67" s="76">
        <f t="shared" si="48"/>
        <v>16.820925745754092</v>
      </c>
      <c r="AW67" s="77">
        <f t="shared" si="49"/>
        <v>18.974356519768005</v>
      </c>
      <c r="AX67" s="80">
        <f t="shared" si="50"/>
        <v>544.93626248174962</v>
      </c>
      <c r="AY67" s="64">
        <f t="shared" si="51"/>
        <v>21.33418816131519</v>
      </c>
      <c r="AZ67" s="31">
        <f t="shared" si="52"/>
        <v>544.42634868238338</v>
      </c>
      <c r="BA67" s="31">
        <f t="shared" si="53"/>
        <v>594.58515530854652</v>
      </c>
      <c r="BB67" s="84">
        <f t="shared" si="54"/>
        <v>594.58515530854652</v>
      </c>
    </row>
    <row r="68" spans="1:54" x14ac:dyDescent="0.4">
      <c r="A68">
        <f t="shared" si="3"/>
        <v>288</v>
      </c>
      <c r="B68">
        <v>4.8</v>
      </c>
      <c r="C68" s="31">
        <f t="shared" si="55"/>
        <v>594.58515530854652</v>
      </c>
      <c r="D68" s="31">
        <f t="shared" si="4"/>
        <v>16.198379102558761</v>
      </c>
      <c r="E68" s="31">
        <f t="shared" si="5"/>
        <v>640.59142819023748</v>
      </c>
      <c r="F68" s="65">
        <f t="shared" si="6"/>
        <v>18.615813825664318</v>
      </c>
      <c r="G68">
        <f t="shared" si="7"/>
        <v>2.0204015335923397E-5</v>
      </c>
      <c r="H68">
        <f t="shared" si="8"/>
        <v>3.5224625796095174E-5</v>
      </c>
      <c r="I68" s="32">
        <f t="shared" si="9"/>
        <v>4.6187443654950942E-5</v>
      </c>
      <c r="J68" s="68">
        <f t="shared" si="10"/>
        <v>0.18629381634670189</v>
      </c>
      <c r="K68" s="64">
        <f t="shared" si="11"/>
        <v>19.726827439150387</v>
      </c>
      <c r="L68" s="64">
        <f t="shared" si="12"/>
        <v>12.886700350408056</v>
      </c>
      <c r="M68" s="79">
        <f t="shared" si="13"/>
        <v>485.3356303137424</v>
      </c>
      <c r="N68" s="80">
        <f t="shared" si="14"/>
        <v>281.19574582364021</v>
      </c>
      <c r="O68" s="72">
        <f t="shared" si="15"/>
        <v>615.18785269202249</v>
      </c>
      <c r="P68" s="72">
        <f t="shared" si="16"/>
        <v>13.804163439063773</v>
      </c>
      <c r="Q68" s="73">
        <f t="shared" si="17"/>
        <v>22.230300852029142</v>
      </c>
      <c r="R68" s="73">
        <f t="shared" si="18"/>
        <v>16.142397598539738</v>
      </c>
      <c r="S68" s="79">
        <f t="shared" si="19"/>
        <v>633.05560336050985</v>
      </c>
      <c r="T68" s="76">
        <f t="shared" si="20"/>
        <v>605.94543147645709</v>
      </c>
      <c r="U68" s="76">
        <f t="shared" si="21"/>
        <v>10.046937955644456</v>
      </c>
      <c r="V68" s="77">
        <f t="shared" si="22"/>
        <v>30.084824098327445</v>
      </c>
      <c r="W68" s="80">
        <f t="shared" si="23"/>
        <v>734.22888302500758</v>
      </c>
      <c r="X68" s="72">
        <f t="shared" si="24"/>
        <v>656.35170423927116</v>
      </c>
      <c r="Y68" s="72">
        <f t="shared" si="25"/>
        <v>17.105111270796968</v>
      </c>
      <c r="Z68" s="73">
        <f t="shared" si="26"/>
        <v>19.140725498740061</v>
      </c>
      <c r="AA68" s="73">
        <f t="shared" si="27"/>
        <v>12.359870028164217</v>
      </c>
      <c r="AB68" s="79">
        <f t="shared" si="28"/>
        <v>454.31686119979571</v>
      </c>
      <c r="AC68" s="76">
        <f t="shared" si="29"/>
        <v>720.75507290881728</v>
      </c>
      <c r="AD68" s="76">
        <f t="shared" si="30"/>
        <v>19.647958621188856</v>
      </c>
      <c r="AE68" s="77">
        <f t="shared" si="31"/>
        <v>18.298603818181444</v>
      </c>
      <c r="AF68" s="80">
        <f t="shared" si="32"/>
        <v>481.40712235447779</v>
      </c>
      <c r="AG68" s="72">
        <f t="shared" si="33"/>
        <v>611.86289524589267</v>
      </c>
      <c r="AH68" s="72">
        <f t="shared" si="34"/>
        <v>13.173114253130862</v>
      </c>
      <c r="AI68" s="73">
        <f t="shared" si="35"/>
        <v>23.169322798038291</v>
      </c>
      <c r="AJ68" s="73">
        <f t="shared" si="36"/>
        <v>17.852388314655116</v>
      </c>
      <c r="AK68" s="79">
        <f t="shared" si="37"/>
        <v>703.92076384574477</v>
      </c>
      <c r="AL68" s="76">
        <f t="shared" si="38"/>
        <v>614.69225059881637</v>
      </c>
      <c r="AM68" s="76">
        <f t="shared" si="39"/>
        <v>13.723049497001508</v>
      </c>
      <c r="AN68" s="77">
        <f t="shared" si="40"/>
        <v>22.343684464259187</v>
      </c>
      <c r="AO68" s="80">
        <f t="shared" si="41"/>
        <v>623.75048844882315</v>
      </c>
      <c r="AP68" s="72">
        <f t="shared" si="42"/>
        <v>697.57070343255805</v>
      </c>
      <c r="AQ68" s="72">
        <f t="shared" si="43"/>
        <v>18.862151648824792</v>
      </c>
      <c r="AR68" s="73">
        <f t="shared" si="44"/>
        <v>18.447804265805821</v>
      </c>
      <c r="AS68" s="73">
        <f t="shared" si="45"/>
        <v>11.834557770044192</v>
      </c>
      <c r="AT68" s="79">
        <f t="shared" si="46"/>
        <v>409.30341647863179</v>
      </c>
      <c r="AU68" s="76">
        <f t="shared" si="47"/>
        <v>652.1499780442291</v>
      </c>
      <c r="AV68" s="76">
        <f t="shared" si="48"/>
        <v>16.882754121177072</v>
      </c>
      <c r="AW68" s="77">
        <f t="shared" si="49"/>
        <v>19.268675810381872</v>
      </c>
      <c r="AX68" s="80">
        <f t="shared" si="50"/>
        <v>545.97114797674487</v>
      </c>
      <c r="AY68" s="64">
        <f t="shared" si="51"/>
        <v>21.62299270072041</v>
      </c>
      <c r="AZ68" s="31">
        <f t="shared" si="52"/>
        <v>550.14916122117052</v>
      </c>
      <c r="BA68" s="31">
        <f t="shared" si="53"/>
        <v>596.33941045126335</v>
      </c>
      <c r="BB68" s="84">
        <f t="shared" si="54"/>
        <v>596.33941045126335</v>
      </c>
    </row>
    <row r="69" spans="1:54" x14ac:dyDescent="0.4">
      <c r="A69">
        <f t="shared" si="3"/>
        <v>294</v>
      </c>
      <c r="B69">
        <v>4.9000000000000004</v>
      </c>
      <c r="C69" s="31">
        <f t="shared" si="55"/>
        <v>596.33941045126335</v>
      </c>
      <c r="D69" s="31">
        <f t="shared" si="4"/>
        <v>16.23900476615384</v>
      </c>
      <c r="E69" s="31">
        <f t="shared" si="5"/>
        <v>641.2206326036644</v>
      </c>
      <c r="F69" s="65">
        <f t="shared" si="6"/>
        <v>18.974720369421512</v>
      </c>
      <c r="G69">
        <f t="shared" si="7"/>
        <v>2.0012023802916775E-5</v>
      </c>
      <c r="H69">
        <f t="shared" si="8"/>
        <v>3.4889898773088395E-5</v>
      </c>
      <c r="I69" s="32">
        <f t="shared" si="9"/>
        <v>4.6020080143447552E-5</v>
      </c>
      <c r="J69" s="68">
        <f t="shared" si="10"/>
        <v>0.18487623859855815</v>
      </c>
      <c r="K69" s="64">
        <f t="shared" si="11"/>
        <v>20.034294233549076</v>
      </c>
      <c r="L69" s="64">
        <f t="shared" si="12"/>
        <v>13.195606520977293</v>
      </c>
      <c r="M69" s="79">
        <f t="shared" si="13"/>
        <v>494.49584808626093</v>
      </c>
      <c r="N69" s="80">
        <f t="shared" si="14"/>
        <v>281.96811057832167</v>
      </c>
      <c r="O69" s="72">
        <f t="shared" si="15"/>
        <v>616.43562858683572</v>
      </c>
      <c r="P69" s="72">
        <f t="shared" si="16"/>
        <v>13.994642038482048</v>
      </c>
      <c r="Q69" s="73">
        <f t="shared" si="17"/>
        <v>22.348681510039135</v>
      </c>
      <c r="R69" s="73">
        <f t="shared" si="18"/>
        <v>16.341940089473724</v>
      </c>
      <c r="S69" s="79">
        <f t="shared" si="19"/>
        <v>637.02527333618355</v>
      </c>
      <c r="T69" s="76">
        <f t="shared" si="20"/>
        <v>605.97051493680328</v>
      </c>
      <c r="U69" s="76">
        <f t="shared" si="21"/>
        <v>10.059394218169937</v>
      </c>
      <c r="V69" s="77">
        <f t="shared" si="22"/>
        <v>30.563679273822014</v>
      </c>
      <c r="W69" s="80">
        <f t="shared" si="23"/>
        <v>737.05819301128406</v>
      </c>
      <c r="X69" s="72">
        <f t="shared" si="24"/>
        <v>658.22369952506028</v>
      </c>
      <c r="Y69" s="72">
        <f t="shared" si="25"/>
        <v>17.200561611494564</v>
      </c>
      <c r="Z69" s="73">
        <f t="shared" si="26"/>
        <v>19.415870055719139</v>
      </c>
      <c r="AA69" s="73">
        <f t="shared" si="27"/>
        <v>12.597337283297897</v>
      </c>
      <c r="AB69" s="79">
        <f t="shared" si="28"/>
        <v>459.88158883509556</v>
      </c>
      <c r="AC69" s="76">
        <f t="shared" si="29"/>
        <v>723.10590736128802</v>
      </c>
      <c r="AD69" s="76">
        <f t="shared" si="30"/>
        <v>19.722364990083477</v>
      </c>
      <c r="AE69" s="77">
        <f t="shared" si="31"/>
        <v>18.602396055357989</v>
      </c>
      <c r="AF69" s="80">
        <f t="shared" si="32"/>
        <v>481.87343840050056</v>
      </c>
      <c r="AG69" s="72">
        <f t="shared" si="33"/>
        <v>612.36544907204143</v>
      </c>
      <c r="AH69" s="72">
        <f t="shared" si="34"/>
        <v>13.284737250754947</v>
      </c>
      <c r="AI69" s="73">
        <f t="shared" si="35"/>
        <v>23.387493428636503</v>
      </c>
      <c r="AJ69" s="73">
        <f t="shared" si="36"/>
        <v>18.292731813539334</v>
      </c>
      <c r="AK69" s="79">
        <f t="shared" si="37"/>
        <v>717.80861981042176</v>
      </c>
      <c r="AL69" s="76">
        <f t="shared" si="38"/>
        <v>614.74987260953287</v>
      </c>
      <c r="AM69" s="76">
        <f t="shared" si="39"/>
        <v>13.732659684215232</v>
      </c>
      <c r="AN69" s="77">
        <f t="shared" si="40"/>
        <v>22.712751979208424</v>
      </c>
      <c r="AO69" s="80">
        <f t="shared" si="41"/>
        <v>626.30645252239333</v>
      </c>
      <c r="AP69" s="72">
        <f t="shared" si="42"/>
        <v>707.74809077062787</v>
      </c>
      <c r="AQ69" s="72">
        <f t="shared" si="43"/>
        <v>19.219671850888741</v>
      </c>
      <c r="AR69" s="73">
        <f t="shared" si="44"/>
        <v>18.683520240480078</v>
      </c>
      <c r="AS69" s="73">
        <f t="shared" si="45"/>
        <v>12.001989186676106</v>
      </c>
      <c r="AT69" s="79">
        <f t="shared" si="46"/>
        <v>407.4884519565444</v>
      </c>
      <c r="AU69" s="76">
        <f t="shared" si="47"/>
        <v>653.27841856216003</v>
      </c>
      <c r="AV69" s="76">
        <f t="shared" si="48"/>
        <v>16.943638815447173</v>
      </c>
      <c r="AW69" s="77">
        <f t="shared" si="49"/>
        <v>19.562195505940721</v>
      </c>
      <c r="AX69" s="80">
        <f t="shared" si="50"/>
        <v>546.96676761343713</v>
      </c>
      <c r="AY69" s="64">
        <f t="shared" si="51"/>
        <v>21.909573506150501</v>
      </c>
      <c r="AZ69" s="31">
        <f t="shared" si="52"/>
        <v>555.55098348456136</v>
      </c>
      <c r="BA69" s="31">
        <f t="shared" si="53"/>
        <v>598.05121288690373</v>
      </c>
      <c r="BB69" s="84">
        <f t="shared" si="54"/>
        <v>598.05121288690373</v>
      </c>
    </row>
    <row r="70" spans="1:54" x14ac:dyDescent="0.4">
      <c r="A70">
        <f t="shared" si="3"/>
        <v>300</v>
      </c>
      <c r="B70">
        <v>5</v>
      </c>
      <c r="C70" s="31">
        <f t="shared" si="55"/>
        <v>598.05121288690373</v>
      </c>
      <c r="D70" s="31">
        <f t="shared" si="4"/>
        <v>16.278713746786956</v>
      </c>
      <c r="E70" s="31">
        <f t="shared" si="5"/>
        <v>641.84249647826653</v>
      </c>
      <c r="F70" s="65">
        <f t="shared" si="6"/>
        <v>19.333461227845273</v>
      </c>
      <c r="G70">
        <f t="shared" si="7"/>
        <v>1.9825488497655789E-5</v>
      </c>
      <c r="H70">
        <f t="shared" si="8"/>
        <v>3.4564684392860922E-5</v>
      </c>
      <c r="I70" s="32">
        <f t="shared" si="9"/>
        <v>4.5857472953333816E-5</v>
      </c>
      <c r="J70" s="68">
        <f t="shared" si="10"/>
        <v>0.18349633974101337</v>
      </c>
      <c r="K70" s="64">
        <f t="shared" si="11"/>
        <v>20.340940201376192</v>
      </c>
      <c r="L70" s="64">
        <f t="shared" si="12"/>
        <v>13.527178058842559</v>
      </c>
      <c r="M70" s="79">
        <f t="shared" si="13"/>
        <v>504.43252367665787</v>
      </c>
      <c r="N70" s="80">
        <f t="shared" si="14"/>
        <v>282.72294939462751</v>
      </c>
      <c r="O70" s="72">
        <f t="shared" si="15"/>
        <v>617.94251424664333</v>
      </c>
      <c r="P70" s="72">
        <f t="shared" si="16"/>
        <v>14.203391697064164</v>
      </c>
      <c r="Q70" s="73">
        <f t="shared" si="17"/>
        <v>22.444950530437442</v>
      </c>
      <c r="R70" s="73">
        <f t="shared" si="18"/>
        <v>16.507542582458676</v>
      </c>
      <c r="S70" s="79">
        <f t="shared" si="19"/>
        <v>639.37947791291174</v>
      </c>
      <c r="T70" s="76">
        <f t="shared" si="20"/>
        <v>605.99470236616571</v>
      </c>
      <c r="U70" s="76">
        <f t="shared" si="21"/>
        <v>10.07158074353649</v>
      </c>
      <c r="V70" s="77">
        <f t="shared" si="22"/>
        <v>31.040866055594911</v>
      </c>
      <c r="W70" s="80">
        <f t="shared" si="23"/>
        <v>739.83028065388351</v>
      </c>
      <c r="X70" s="72">
        <f t="shared" si="24"/>
        <v>659.35673771040024</v>
      </c>
      <c r="Y70" s="72">
        <f t="shared" si="25"/>
        <v>17.257334980998095</v>
      </c>
      <c r="Z70" s="73">
        <f t="shared" si="26"/>
        <v>19.711031873911555</v>
      </c>
      <c r="AA70" s="73">
        <f t="shared" si="27"/>
        <v>12.871450814894295</v>
      </c>
      <c r="AB70" s="79">
        <f t="shared" si="28"/>
        <v>467.23072593236441</v>
      </c>
      <c r="AC70" s="76">
        <f t="shared" si="29"/>
        <v>725.44104376346991</v>
      </c>
      <c r="AD70" s="76">
        <f t="shared" si="30"/>
        <v>19.795440410752065</v>
      </c>
      <c r="AE70" s="77">
        <f t="shared" si="31"/>
        <v>18.905997491092148</v>
      </c>
      <c r="AF70" s="80">
        <f t="shared" si="32"/>
        <v>482.31602316048765</v>
      </c>
      <c r="AG70" s="72">
        <f t="shared" si="33"/>
        <v>613.0891575548377</v>
      </c>
      <c r="AH70" s="72">
        <f t="shared" si="34"/>
        <v>13.433216702715002</v>
      </c>
      <c r="AI70" s="73">
        <f t="shared" si="35"/>
        <v>23.545409929052767</v>
      </c>
      <c r="AJ70" s="73">
        <f t="shared" si="36"/>
        <v>18.621999869155665</v>
      </c>
      <c r="AK70" s="79">
        <f t="shared" si="37"/>
        <v>726.98763720003137</v>
      </c>
      <c r="AL70" s="76">
        <f t="shared" si="38"/>
        <v>614.8048606480836</v>
      </c>
      <c r="AM70" s="76">
        <f t="shared" si="39"/>
        <v>13.741785304846289</v>
      </c>
      <c r="AN70" s="77">
        <f t="shared" si="40"/>
        <v>23.081114443081379</v>
      </c>
      <c r="AO70" s="80">
        <f t="shared" si="41"/>
        <v>628.81821022284635</v>
      </c>
      <c r="AP70" s="72">
        <f t="shared" si="42"/>
        <v>714.8863872656126</v>
      </c>
      <c r="AQ70" s="72">
        <f t="shared" si="43"/>
        <v>19.458342073291178</v>
      </c>
      <c r="AR70" s="73">
        <f t="shared" si="44"/>
        <v>18.953692676343096</v>
      </c>
      <c r="AS70" s="73">
        <f t="shared" si="45"/>
        <v>12.208050752509195</v>
      </c>
      <c r="AT70" s="79">
        <f t="shared" si="46"/>
        <v>408.72729465206362</v>
      </c>
      <c r="AU70" s="76">
        <f t="shared" si="47"/>
        <v>654.40621764187313</v>
      </c>
      <c r="AV70" s="76">
        <f t="shared" si="48"/>
        <v>17.003613049276424</v>
      </c>
      <c r="AW70" s="77">
        <f t="shared" si="49"/>
        <v>19.854952154238209</v>
      </c>
      <c r="AX70" s="80">
        <f t="shared" si="50"/>
        <v>547.92487945602227</v>
      </c>
      <c r="AY70" s="64">
        <f t="shared" si="51"/>
        <v>22.192251894218938</v>
      </c>
      <c r="AZ70" s="31">
        <f t="shared" si="52"/>
        <v>560.58128392434276</v>
      </c>
      <c r="BA70" s="31">
        <f t="shared" si="53"/>
        <v>599.72234837330996</v>
      </c>
      <c r="BB70" s="84">
        <f t="shared" si="54"/>
        <v>599.72234837330996</v>
      </c>
    </row>
    <row r="71" spans="1:54" x14ac:dyDescent="0.4">
      <c r="C71" s="31"/>
      <c r="D71" s="31"/>
      <c r="E71" s="31"/>
      <c r="F71" s="65"/>
      <c r="I71" s="32"/>
      <c r="J71" s="68"/>
      <c r="K71" s="64"/>
      <c r="L71" s="64"/>
      <c r="M71" s="79"/>
      <c r="N71" s="80"/>
      <c r="O71" s="72"/>
      <c r="P71" s="72"/>
      <c r="Q71" s="73"/>
      <c r="R71" s="73"/>
      <c r="S71" s="79"/>
      <c r="T71" s="76"/>
      <c r="U71" s="76"/>
      <c r="V71" s="77"/>
      <c r="W71" s="80"/>
      <c r="X71" s="72"/>
      <c r="Y71" s="72"/>
      <c r="Z71" s="73"/>
      <c r="AA71" s="73"/>
      <c r="AB71" s="79"/>
      <c r="AC71" s="76"/>
      <c r="AD71" s="76"/>
      <c r="AE71" s="77"/>
      <c r="AF71" s="80"/>
      <c r="AG71" s="72"/>
      <c r="AH71" s="72"/>
      <c r="AI71" s="73"/>
      <c r="AJ71" s="73"/>
      <c r="AK71" s="79"/>
      <c r="AL71" s="76"/>
      <c r="AM71" s="76"/>
      <c r="AN71" s="77"/>
      <c r="AO71" s="80"/>
      <c r="AP71" s="72"/>
      <c r="AQ71" s="72"/>
      <c r="AR71" s="73"/>
      <c r="AS71" s="73"/>
      <c r="AT71" s="79"/>
      <c r="AU71" s="76"/>
      <c r="AV71" s="76"/>
      <c r="AW71" s="77"/>
      <c r="AX71" s="80"/>
      <c r="AY71" s="64"/>
      <c r="AZ71" s="31"/>
      <c r="BA71" s="31"/>
      <c r="BB71" s="84"/>
    </row>
    <row r="72" spans="1:54" x14ac:dyDescent="0.4">
      <c r="C72" s="31"/>
      <c r="D72" s="31"/>
      <c r="E72" s="31"/>
      <c r="F72" s="65"/>
      <c r="I72" s="32"/>
      <c r="J72" s="68"/>
      <c r="K72" s="64"/>
      <c r="L72" s="64"/>
      <c r="M72" s="79"/>
      <c r="N72" s="80"/>
      <c r="O72" s="72"/>
      <c r="P72" s="72"/>
      <c r="Q72" s="73"/>
      <c r="R72" s="73"/>
      <c r="S72" s="79"/>
      <c r="T72" s="76"/>
      <c r="U72" s="76"/>
      <c r="V72" s="77"/>
      <c r="W72" s="80"/>
      <c r="X72" s="72"/>
      <c r="Y72" s="72"/>
      <c r="Z72" s="73"/>
      <c r="AA72" s="73"/>
      <c r="AB72" s="79"/>
      <c r="AC72" s="76"/>
      <c r="AD72" s="76"/>
      <c r="AE72" s="77"/>
      <c r="AF72" s="80"/>
      <c r="AG72" s="72"/>
      <c r="AH72" s="72"/>
      <c r="AI72" s="73"/>
      <c r="AJ72" s="73"/>
      <c r="AK72" s="79"/>
      <c r="AL72" s="76"/>
      <c r="AM72" s="76"/>
      <c r="AN72" s="77"/>
      <c r="AO72" s="80"/>
      <c r="AP72" s="72"/>
      <c r="AQ72" s="72"/>
      <c r="AR72" s="73"/>
      <c r="AS72" s="73"/>
      <c r="AT72" s="79"/>
      <c r="AU72" s="76"/>
      <c r="AV72" s="76"/>
      <c r="AW72" s="77"/>
      <c r="AX72" s="80"/>
      <c r="AY72" s="64"/>
      <c r="AZ72" s="31"/>
      <c r="BA72" s="31"/>
      <c r="BB72" s="84"/>
    </row>
    <row r="73" spans="1:54" x14ac:dyDescent="0.4">
      <c r="C73" s="31"/>
      <c r="D73" s="31"/>
      <c r="E73" s="31"/>
      <c r="F73" s="65"/>
      <c r="I73" s="32"/>
      <c r="J73" s="68"/>
      <c r="K73" s="64"/>
      <c r="L73" s="64"/>
      <c r="M73" s="79"/>
      <c r="N73" s="80"/>
      <c r="O73" s="72"/>
      <c r="P73" s="72"/>
      <c r="Q73" s="73"/>
      <c r="R73" s="73"/>
      <c r="S73" s="79"/>
      <c r="T73" s="76"/>
      <c r="U73" s="76"/>
      <c r="V73" s="77"/>
      <c r="W73" s="80"/>
      <c r="X73" s="72"/>
      <c r="Y73" s="72"/>
      <c r="Z73" s="73"/>
      <c r="AA73" s="73"/>
      <c r="AB73" s="79"/>
      <c r="AC73" s="76"/>
      <c r="AD73" s="76"/>
      <c r="AE73" s="77"/>
      <c r="AF73" s="80"/>
      <c r="AG73" s="72"/>
      <c r="AH73" s="72"/>
      <c r="AI73" s="73"/>
      <c r="AJ73" s="73"/>
      <c r="AK73" s="79"/>
      <c r="AL73" s="76"/>
      <c r="AM73" s="76"/>
      <c r="AN73" s="77"/>
      <c r="AO73" s="80"/>
      <c r="AP73" s="72"/>
      <c r="AQ73" s="72"/>
      <c r="AR73" s="73"/>
      <c r="AS73" s="73"/>
      <c r="AT73" s="79"/>
      <c r="AU73" s="76"/>
      <c r="AV73" s="76"/>
      <c r="AW73" s="77"/>
      <c r="AX73" s="80"/>
      <c r="AY73" s="64"/>
      <c r="AZ73" s="31"/>
      <c r="BA73" s="31"/>
      <c r="BB73" s="84"/>
    </row>
    <row r="74" spans="1:54" x14ac:dyDescent="0.4">
      <c r="C74" s="31"/>
      <c r="D74" s="31"/>
      <c r="E74" s="31"/>
      <c r="F74" s="65"/>
      <c r="I74" s="32"/>
      <c r="J74" s="68"/>
      <c r="K74" s="64"/>
      <c r="L74" s="64"/>
      <c r="M74" s="79"/>
      <c r="N74" s="80"/>
      <c r="O74" s="72"/>
      <c r="P74" s="72"/>
      <c r="Q74" s="73"/>
      <c r="R74" s="73"/>
      <c r="S74" s="79"/>
      <c r="T74" s="76"/>
      <c r="U74" s="76"/>
      <c r="V74" s="77"/>
      <c r="W74" s="80"/>
      <c r="X74" s="72"/>
      <c r="Y74" s="72"/>
      <c r="Z74" s="73"/>
      <c r="AA74" s="73"/>
      <c r="AB74" s="79"/>
      <c r="AC74" s="76"/>
      <c r="AD74" s="76"/>
      <c r="AE74" s="77"/>
      <c r="AF74" s="80"/>
      <c r="AG74" s="72"/>
      <c r="AH74" s="72"/>
      <c r="AI74" s="73"/>
      <c r="AJ74" s="73"/>
      <c r="AK74" s="79"/>
      <c r="AL74" s="76"/>
      <c r="AM74" s="76"/>
      <c r="AN74" s="77"/>
      <c r="AO74" s="80"/>
      <c r="AP74" s="72"/>
      <c r="AQ74" s="72"/>
      <c r="AR74" s="73"/>
      <c r="AS74" s="73"/>
      <c r="AT74" s="79"/>
      <c r="AU74" s="76"/>
      <c r="AV74" s="76"/>
      <c r="AW74" s="77"/>
      <c r="AX74" s="80"/>
      <c r="AY74" s="64"/>
      <c r="AZ74" s="31"/>
      <c r="BA74" s="31"/>
      <c r="BB74" s="84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F74"/>
  <sheetViews>
    <sheetView workbookViewId="0">
      <selection activeCell="C9" sqref="C9"/>
    </sheetView>
  </sheetViews>
  <sheetFormatPr defaultRowHeight="14.6" x14ac:dyDescent="0.4"/>
  <cols>
    <col min="1" max="1" width="23.84375" customWidth="1"/>
    <col min="2" max="2" width="11" customWidth="1"/>
    <col min="3" max="3" width="12" customWidth="1"/>
    <col min="4" max="4" width="11.53515625" customWidth="1"/>
    <col min="7" max="7" width="11.84375" bestFit="1" customWidth="1"/>
    <col min="8" max="8" width="14.23046875" customWidth="1"/>
    <col min="9" max="9" width="16.53515625" customWidth="1"/>
    <col min="10" max="10" width="12.23046875" customWidth="1"/>
    <col min="13" max="13" width="13.921875" customWidth="1"/>
    <col min="16" max="16" width="12.15234375" customWidth="1"/>
    <col min="19" max="19" width="12.23046875" customWidth="1"/>
    <col min="21" max="21" width="11.53515625" customWidth="1"/>
    <col min="23" max="23" width="13.3828125" customWidth="1"/>
    <col min="54" max="54" width="13.15234375" customWidth="1"/>
  </cols>
  <sheetData>
    <row r="2" spans="1:58" x14ac:dyDescent="0.4">
      <c r="A2" t="s">
        <v>70</v>
      </c>
    </row>
    <row r="3" spans="1:58" ht="15" thickBot="1" x14ac:dyDescent="0.45"/>
    <row r="4" spans="1:58" x14ac:dyDescent="0.4">
      <c r="A4" s="52" t="s">
        <v>52</v>
      </c>
      <c r="B4" s="55" t="s">
        <v>51</v>
      </c>
      <c r="C4" s="59">
        <f>'0.02 (master)'!C4</f>
        <v>35</v>
      </c>
      <c r="D4" s="46" t="s">
        <v>50</v>
      </c>
      <c r="E4" s="47">
        <f>C4*PI()/180</f>
        <v>0.6108652381980153</v>
      </c>
      <c r="F4" s="48" t="s">
        <v>58</v>
      </c>
      <c r="BB4" s="60">
        <f>LN(BB5)</f>
        <v>0.21948871300415607</v>
      </c>
    </row>
    <row r="5" spans="1:58" x14ac:dyDescent="0.4">
      <c r="A5" s="53" t="s">
        <v>53</v>
      </c>
      <c r="B5" s="56" t="s">
        <v>56</v>
      </c>
      <c r="C5" s="60">
        <f>'0.02 (master)'!C5</f>
        <v>0</v>
      </c>
      <c r="D5" t="s">
        <v>50</v>
      </c>
      <c r="E5" s="45">
        <f t="shared" ref="E5:E6" si="0">C5*PI()/180</f>
        <v>0</v>
      </c>
      <c r="F5" s="49" t="s">
        <v>58</v>
      </c>
      <c r="BB5">
        <f t="array" ref="BB5:BC8">LOGEST(BB21:BB70,LN(A21:A70),TRUE,TRUE)</f>
        <v>1.2454397906026489</v>
      </c>
      <c r="BC5" s="60">
        <v>200.99669974624842</v>
      </c>
      <c r="BE5" s="60">
        <f t="array" ref="BE5:BF9">LINEST(BB21:BB70,LN(A21:A70),TRUE,TRUE)</f>
        <v>106.43939551399056</v>
      </c>
      <c r="BF5" s="60">
        <v>74.497118641679378</v>
      </c>
    </row>
    <row r="6" spans="1:58" x14ac:dyDescent="0.4">
      <c r="A6" s="53" t="s">
        <v>54</v>
      </c>
      <c r="B6" s="56" t="s">
        <v>27</v>
      </c>
      <c r="C6" s="60">
        <f>'0.02 (master)'!C6</f>
        <v>5</v>
      </c>
      <c r="D6" t="s">
        <v>50</v>
      </c>
      <c r="E6" s="45">
        <f t="shared" si="0"/>
        <v>8.7266462599716474E-2</v>
      </c>
      <c r="F6" s="49" t="s">
        <v>58</v>
      </c>
      <c r="BB6">
        <v>6.6376469191927745E-3</v>
      </c>
      <c r="BC6">
        <v>3.213944984012012E-2</v>
      </c>
      <c r="BE6">
        <v>1.007013297107187</v>
      </c>
      <c r="BF6">
        <v>4.8759528406259971</v>
      </c>
    </row>
    <row r="7" spans="1:58" ht="17.149999999999999" x14ac:dyDescent="0.55000000000000004">
      <c r="A7" s="53" t="s">
        <v>55</v>
      </c>
      <c r="B7" s="57" t="s">
        <v>67</v>
      </c>
      <c r="C7" s="60">
        <f>'0.02 (master)'!C7</f>
        <v>10</v>
      </c>
      <c r="D7" t="s">
        <v>57</v>
      </c>
      <c r="E7" s="32">
        <f>C7*10^-6</f>
        <v>9.9999999999999991E-6</v>
      </c>
      <c r="F7" s="49" t="s">
        <v>38</v>
      </c>
      <c r="BB7">
        <v>0.95794796042430486</v>
      </c>
      <c r="BC7">
        <v>4.1313473278226646E-2</v>
      </c>
      <c r="BE7">
        <v>0.99572195908490568</v>
      </c>
      <c r="BF7">
        <v>6.267765888625509</v>
      </c>
    </row>
    <row r="8" spans="1:58" ht="17.149999999999999" x14ac:dyDescent="0.55000000000000004">
      <c r="A8" s="53" t="s">
        <v>87</v>
      </c>
      <c r="B8" s="57" t="s">
        <v>88</v>
      </c>
      <c r="C8" s="60">
        <f>'0.02 (master)'!C8</f>
        <v>57.150261513806711</v>
      </c>
      <c r="D8" t="s">
        <v>57</v>
      </c>
      <c r="E8" s="32">
        <f>C8*10^-6</f>
        <v>5.715026151380671E-5</v>
      </c>
      <c r="F8" s="49" t="s">
        <v>38</v>
      </c>
      <c r="BB8">
        <v>1093.4428523400948</v>
      </c>
      <c r="BC8">
        <v>48</v>
      </c>
      <c r="BE8">
        <v>11172.0890437117</v>
      </c>
      <c r="BF8">
        <v>48</v>
      </c>
    </row>
    <row r="9" spans="1:58" x14ac:dyDescent="0.4">
      <c r="A9" s="53" t="s">
        <v>59</v>
      </c>
      <c r="B9" s="57" t="s">
        <v>60</v>
      </c>
      <c r="C9" s="61">
        <v>0.08</v>
      </c>
      <c r="D9" t="s">
        <v>61</v>
      </c>
      <c r="E9" s="32">
        <f>C9*10^-3</f>
        <v>8.0000000000000007E-5</v>
      </c>
      <c r="F9" s="49" t="s">
        <v>38</v>
      </c>
      <c r="BE9">
        <v>438894.28060149803</v>
      </c>
      <c r="BF9">
        <v>1885.6746832616409</v>
      </c>
    </row>
    <row r="10" spans="1:58" ht="17.149999999999999" x14ac:dyDescent="0.55000000000000004">
      <c r="A10" s="53" t="s">
        <v>62</v>
      </c>
      <c r="B10" s="57" t="s">
        <v>68</v>
      </c>
      <c r="C10" s="61">
        <f>C9/SIN(E4)</f>
        <v>0.13947574364968784</v>
      </c>
      <c r="D10" t="s">
        <v>61</v>
      </c>
      <c r="E10" s="32">
        <f>C10*10^-3</f>
        <v>1.3947574364968785E-4</v>
      </c>
      <c r="F10" s="49" t="s">
        <v>38</v>
      </c>
    </row>
    <row r="11" spans="1:58" x14ac:dyDescent="0.4">
      <c r="A11" s="53" t="s">
        <v>92</v>
      </c>
      <c r="B11" s="57" t="s">
        <v>93</v>
      </c>
      <c r="C11" s="60">
        <f>'0.02 (master)'!C11</f>
        <v>3</v>
      </c>
      <c r="D11" t="s">
        <v>61</v>
      </c>
      <c r="E11" s="32">
        <f>C11*10^-3</f>
        <v>3.0000000000000001E-3</v>
      </c>
      <c r="F11" s="49" t="s">
        <v>38</v>
      </c>
      <c r="AY11" t="s">
        <v>113</v>
      </c>
      <c r="AZ11" t="s">
        <v>111</v>
      </c>
      <c r="BA11" t="s">
        <v>112</v>
      </c>
    </row>
    <row r="12" spans="1:58" ht="17.149999999999999" x14ac:dyDescent="0.55000000000000004">
      <c r="A12" s="53" t="s">
        <v>91</v>
      </c>
      <c r="B12" s="57" t="s">
        <v>95</v>
      </c>
      <c r="C12" s="67">
        <f>1793*C9^-0.117*C11*C9*((100-C5)/100)*0.7</f>
        <v>404.78838541715072</v>
      </c>
      <c r="D12" t="s">
        <v>94</v>
      </c>
      <c r="E12" s="32"/>
      <c r="F12" s="49"/>
      <c r="AY12">
        <v>1</v>
      </c>
      <c r="AZ12" s="31">
        <f>M21</f>
        <v>273.21041116645722</v>
      </c>
      <c r="BA12" s="31">
        <f>N21</f>
        <v>153.66681985060774</v>
      </c>
    </row>
    <row r="13" spans="1:58" ht="17.600000000000001" thickBot="1" x14ac:dyDescent="0.6">
      <c r="A13" s="54" t="s">
        <v>63</v>
      </c>
      <c r="B13" s="58" t="s">
        <v>69</v>
      </c>
      <c r="C13" s="60">
        <v>180</v>
      </c>
      <c r="D13" s="50" t="s">
        <v>66</v>
      </c>
      <c r="E13" s="50"/>
      <c r="F13" s="51"/>
      <c r="AY13">
        <v>2</v>
      </c>
      <c r="AZ13" s="31">
        <f>S21</f>
        <v>240.87413240266784</v>
      </c>
      <c r="BA13" s="31">
        <f>W21</f>
        <v>315.12666515274964</v>
      </c>
    </row>
    <row r="14" spans="1:58" ht="17.149999999999999" x14ac:dyDescent="0.55000000000000004">
      <c r="A14" s="53" t="s">
        <v>124</v>
      </c>
      <c r="B14" s="86" t="s">
        <v>126</v>
      </c>
      <c r="C14" s="85">
        <f>'0.02'!C14</f>
        <v>0.95</v>
      </c>
      <c r="AY14">
        <v>3</v>
      </c>
      <c r="AZ14" s="31">
        <f>AB21</f>
        <v>251.61532810995539</v>
      </c>
      <c r="BA14" s="31">
        <f>AF21</f>
        <v>273.59480446629323</v>
      </c>
    </row>
    <row r="15" spans="1:58" ht="17.149999999999999" x14ac:dyDescent="0.55000000000000004">
      <c r="A15" s="53" t="s">
        <v>125</v>
      </c>
      <c r="B15" s="87" t="s">
        <v>127</v>
      </c>
      <c r="C15" s="85">
        <f>'0.02'!C15</f>
        <v>0.9</v>
      </c>
      <c r="AY15">
        <v>4</v>
      </c>
      <c r="AZ15" s="31">
        <f>AK21</f>
        <v>247.99391816163694</v>
      </c>
      <c r="BA15" s="31">
        <f>AO21</f>
        <v>283.09386465979395</v>
      </c>
    </row>
    <row r="16" spans="1:58" x14ac:dyDescent="0.4">
      <c r="O16" s="78" t="s">
        <v>105</v>
      </c>
      <c r="X16" s="78" t="s">
        <v>108</v>
      </c>
      <c r="AG16" s="78" t="s">
        <v>109</v>
      </c>
      <c r="AP16" s="78" t="s">
        <v>110</v>
      </c>
      <c r="AY16">
        <v>5</v>
      </c>
      <c r="AZ16" s="31">
        <f>AT21</f>
        <v>249.20884157563276</v>
      </c>
      <c r="BA16" s="31">
        <f>AX21</f>
        <v>280.8678397031656</v>
      </c>
    </row>
    <row r="17" spans="1:54" x14ac:dyDescent="0.4">
      <c r="C17" t="s">
        <v>77</v>
      </c>
      <c r="K17" t="s">
        <v>104</v>
      </c>
      <c r="O17" s="69" t="s">
        <v>106</v>
      </c>
      <c r="P17" s="69"/>
      <c r="Q17" s="69"/>
      <c r="R17" s="69"/>
      <c r="S17" s="69"/>
      <c r="T17" s="40" t="s">
        <v>107</v>
      </c>
      <c r="U17" s="40"/>
      <c r="V17" s="40"/>
      <c r="W17" s="40"/>
      <c r="X17" s="69" t="s">
        <v>106</v>
      </c>
      <c r="Y17" s="69"/>
      <c r="AC17" s="40" t="s">
        <v>107</v>
      </c>
      <c r="AD17" s="40"/>
      <c r="AE17" s="40"/>
      <c r="AF17" s="40"/>
      <c r="AG17" s="69" t="s">
        <v>106</v>
      </c>
      <c r="AH17" s="69"/>
      <c r="AL17" s="40" t="s">
        <v>107</v>
      </c>
      <c r="AM17" s="40"/>
      <c r="AN17" s="40"/>
      <c r="AO17" s="40"/>
      <c r="AP17" s="69" t="s">
        <v>106</v>
      </c>
      <c r="AQ17" s="69"/>
      <c r="AU17" s="40" t="s">
        <v>107</v>
      </c>
      <c r="AV17" s="40"/>
      <c r="AW17" s="40"/>
      <c r="AX17" s="40"/>
      <c r="AZ17" t="s">
        <v>116</v>
      </c>
    </row>
    <row r="18" spans="1:54" ht="58.3" x14ac:dyDescent="0.4">
      <c r="B18" s="63" t="s">
        <v>72</v>
      </c>
      <c r="C18" s="63" t="s">
        <v>78</v>
      </c>
      <c r="D18" s="63" t="s">
        <v>76</v>
      </c>
      <c r="E18" s="63" t="s">
        <v>79</v>
      </c>
      <c r="F18" s="63" t="s">
        <v>81</v>
      </c>
      <c r="G18" s="63" t="s">
        <v>83</v>
      </c>
      <c r="H18" s="63" t="s">
        <v>85</v>
      </c>
      <c r="I18" s="63" t="s">
        <v>90</v>
      </c>
      <c r="J18" s="63" t="s">
        <v>96</v>
      </c>
      <c r="K18" s="63" t="s">
        <v>81</v>
      </c>
      <c r="L18" s="63" t="s">
        <v>49</v>
      </c>
      <c r="M18" s="70" t="s">
        <v>102</v>
      </c>
      <c r="N18" s="74" t="s">
        <v>103</v>
      </c>
      <c r="O18" s="70" t="s">
        <v>79</v>
      </c>
      <c r="P18" s="70" t="s">
        <v>76</v>
      </c>
      <c r="Q18" s="70" t="s">
        <v>81</v>
      </c>
      <c r="R18" s="70" t="s">
        <v>49</v>
      </c>
      <c r="S18" s="70" t="s">
        <v>102</v>
      </c>
      <c r="T18" s="74" t="s">
        <v>79</v>
      </c>
      <c r="U18" s="74" t="s">
        <v>76</v>
      </c>
      <c r="V18" s="74" t="s">
        <v>81</v>
      </c>
      <c r="W18" s="74" t="s">
        <v>103</v>
      </c>
      <c r="X18" s="70" t="s">
        <v>79</v>
      </c>
      <c r="Y18" s="70" t="s">
        <v>76</v>
      </c>
      <c r="Z18" s="70" t="s">
        <v>81</v>
      </c>
      <c r="AA18" s="70" t="s">
        <v>49</v>
      </c>
      <c r="AB18" s="70" t="s">
        <v>102</v>
      </c>
      <c r="AC18" s="74" t="s">
        <v>79</v>
      </c>
      <c r="AD18" s="74" t="s">
        <v>76</v>
      </c>
      <c r="AE18" s="74" t="s">
        <v>81</v>
      </c>
      <c r="AF18" s="74" t="s">
        <v>103</v>
      </c>
      <c r="AG18" s="70" t="s">
        <v>79</v>
      </c>
      <c r="AH18" s="70" t="s">
        <v>76</v>
      </c>
      <c r="AI18" s="70" t="s">
        <v>81</v>
      </c>
      <c r="AJ18" s="70" t="s">
        <v>49</v>
      </c>
      <c r="AK18" s="70" t="s">
        <v>102</v>
      </c>
      <c r="AL18" s="74" t="s">
        <v>79</v>
      </c>
      <c r="AM18" s="74" t="s">
        <v>76</v>
      </c>
      <c r="AN18" s="74" t="s">
        <v>81</v>
      </c>
      <c r="AO18" s="74" t="s">
        <v>103</v>
      </c>
      <c r="AP18" s="70" t="s">
        <v>79</v>
      </c>
      <c r="AQ18" s="70" t="s">
        <v>76</v>
      </c>
      <c r="AR18" s="70" t="s">
        <v>81</v>
      </c>
      <c r="AS18" s="70" t="s">
        <v>49</v>
      </c>
      <c r="AT18" s="70" t="s">
        <v>102</v>
      </c>
      <c r="AU18" s="74" t="s">
        <v>79</v>
      </c>
      <c r="AV18" s="74" t="s">
        <v>76</v>
      </c>
      <c r="AW18" s="74" t="s">
        <v>81</v>
      </c>
      <c r="AX18" s="74" t="s">
        <v>103</v>
      </c>
      <c r="AY18" s="63" t="s">
        <v>114</v>
      </c>
      <c r="AZ18" s="70" t="s">
        <v>115</v>
      </c>
      <c r="BA18" s="74" t="s">
        <v>112</v>
      </c>
      <c r="BB18" s="81" t="s">
        <v>117</v>
      </c>
    </row>
    <row r="19" spans="1:54" ht="17.149999999999999" x14ac:dyDescent="0.55000000000000004">
      <c r="B19" t="s">
        <v>73</v>
      </c>
      <c r="C19" t="s">
        <v>64</v>
      </c>
      <c r="D19" t="s">
        <v>75</v>
      </c>
      <c r="E19" t="s">
        <v>80</v>
      </c>
      <c r="F19" t="s">
        <v>100</v>
      </c>
      <c r="G19" s="30" t="s">
        <v>84</v>
      </c>
      <c r="H19" s="30" t="s">
        <v>86</v>
      </c>
      <c r="I19" s="30" t="s">
        <v>89</v>
      </c>
      <c r="J19" s="30" t="s">
        <v>98</v>
      </c>
      <c r="K19" s="30" t="s">
        <v>99</v>
      </c>
      <c r="L19" s="30" t="s">
        <v>11</v>
      </c>
      <c r="M19" s="71" t="s">
        <v>101</v>
      </c>
      <c r="N19" s="75" t="s">
        <v>101</v>
      </c>
      <c r="O19" s="69" t="s">
        <v>80</v>
      </c>
      <c r="P19" s="69" t="s">
        <v>75</v>
      </c>
      <c r="Q19" s="71" t="s">
        <v>99</v>
      </c>
      <c r="R19" s="71" t="s">
        <v>11</v>
      </c>
      <c r="S19" s="71" t="s">
        <v>101</v>
      </c>
      <c r="T19" s="40" t="s">
        <v>80</v>
      </c>
      <c r="U19" s="40" t="s">
        <v>75</v>
      </c>
      <c r="V19" s="75" t="s">
        <v>99</v>
      </c>
      <c r="W19" s="75" t="s">
        <v>101</v>
      </c>
      <c r="X19" s="69" t="s">
        <v>80</v>
      </c>
      <c r="Y19" s="69" t="s">
        <v>75</v>
      </c>
      <c r="Z19" s="71" t="s">
        <v>99</v>
      </c>
      <c r="AA19" s="71" t="s">
        <v>11</v>
      </c>
      <c r="AB19" s="71" t="s">
        <v>101</v>
      </c>
      <c r="AC19" s="40" t="s">
        <v>80</v>
      </c>
      <c r="AD19" s="40" t="s">
        <v>75</v>
      </c>
      <c r="AE19" s="75" t="s">
        <v>99</v>
      </c>
      <c r="AF19" s="75" t="s">
        <v>101</v>
      </c>
      <c r="AG19" s="69" t="s">
        <v>80</v>
      </c>
      <c r="AH19" s="69" t="s">
        <v>75</v>
      </c>
      <c r="AI19" s="71" t="s">
        <v>99</v>
      </c>
      <c r="AJ19" s="71" t="s">
        <v>11</v>
      </c>
      <c r="AK19" s="71" t="s">
        <v>101</v>
      </c>
      <c r="AL19" s="40" t="s">
        <v>80</v>
      </c>
      <c r="AM19" s="40" t="s">
        <v>75</v>
      </c>
      <c r="AN19" s="75" t="s">
        <v>99</v>
      </c>
      <c r="AO19" s="75" t="s">
        <v>101</v>
      </c>
      <c r="AP19" s="69" t="s">
        <v>80</v>
      </c>
      <c r="AQ19" s="69" t="s">
        <v>75</v>
      </c>
      <c r="AR19" s="71" t="s">
        <v>99</v>
      </c>
      <c r="AS19" s="71" t="s">
        <v>11</v>
      </c>
      <c r="AT19" s="71" t="s">
        <v>101</v>
      </c>
      <c r="AU19" s="40" t="s">
        <v>80</v>
      </c>
      <c r="AV19" s="40" t="s">
        <v>75</v>
      </c>
      <c r="AW19" s="75" t="s">
        <v>99</v>
      </c>
      <c r="AX19" s="75" t="s">
        <v>101</v>
      </c>
      <c r="AZ19" s="71" t="s">
        <v>101</v>
      </c>
      <c r="BA19" s="75" t="s">
        <v>101</v>
      </c>
      <c r="BB19" s="82" t="s">
        <v>101</v>
      </c>
    </row>
    <row r="20" spans="1:54" x14ac:dyDescent="0.4">
      <c r="A20" t="s">
        <v>118</v>
      </c>
      <c r="B20" t="s">
        <v>74</v>
      </c>
      <c r="C20" t="s">
        <v>66</v>
      </c>
      <c r="D20" t="s">
        <v>40</v>
      </c>
      <c r="E20" t="s">
        <v>39</v>
      </c>
      <c r="F20" t="s">
        <v>82</v>
      </c>
      <c r="G20" t="s">
        <v>38</v>
      </c>
      <c r="H20" t="s">
        <v>38</v>
      </c>
      <c r="I20" t="s">
        <v>38</v>
      </c>
      <c r="J20" t="s">
        <v>97</v>
      </c>
      <c r="M20" s="69" t="s">
        <v>65</v>
      </c>
      <c r="N20" s="40" t="s">
        <v>65</v>
      </c>
      <c r="O20" s="69" t="s">
        <v>39</v>
      </c>
      <c r="P20" s="69" t="s">
        <v>40</v>
      </c>
      <c r="Q20" s="69"/>
      <c r="R20" s="69"/>
      <c r="S20" s="69" t="s">
        <v>65</v>
      </c>
      <c r="T20" s="40" t="s">
        <v>39</v>
      </c>
      <c r="U20" s="40" t="s">
        <v>40</v>
      </c>
      <c r="V20" s="40"/>
      <c r="W20" s="40" t="s">
        <v>65</v>
      </c>
      <c r="X20" s="69" t="s">
        <v>39</v>
      </c>
      <c r="Y20" s="69" t="s">
        <v>40</v>
      </c>
      <c r="Z20" s="69"/>
      <c r="AA20" s="69"/>
      <c r="AB20" s="69" t="s">
        <v>65</v>
      </c>
      <c r="AC20" s="40" t="s">
        <v>39</v>
      </c>
      <c r="AD20" s="40" t="s">
        <v>40</v>
      </c>
      <c r="AE20" s="40"/>
      <c r="AF20" s="40" t="s">
        <v>65</v>
      </c>
      <c r="AG20" s="69" t="s">
        <v>39</v>
      </c>
      <c r="AH20" s="69" t="s">
        <v>40</v>
      </c>
      <c r="AI20" s="69"/>
      <c r="AJ20" s="69"/>
      <c r="AK20" s="69" t="s">
        <v>65</v>
      </c>
      <c r="AL20" s="40" t="s">
        <v>39</v>
      </c>
      <c r="AM20" s="40" t="s">
        <v>40</v>
      </c>
      <c r="AN20" s="40"/>
      <c r="AO20" s="40" t="s">
        <v>65</v>
      </c>
      <c r="AP20" s="69" t="s">
        <v>39</v>
      </c>
      <c r="AQ20" s="69" t="s">
        <v>40</v>
      </c>
      <c r="AR20" s="69"/>
      <c r="AS20" s="69"/>
      <c r="AT20" s="69" t="s">
        <v>65</v>
      </c>
      <c r="AU20" s="40" t="s">
        <v>39</v>
      </c>
      <c r="AV20" s="40" t="s">
        <v>40</v>
      </c>
      <c r="AW20" s="40"/>
      <c r="AX20" s="40" t="s">
        <v>65</v>
      </c>
      <c r="AZ20" s="69" t="s">
        <v>65</v>
      </c>
      <c r="BA20" s="40" t="s">
        <v>65</v>
      </c>
      <c r="BB20" s="83" t="s">
        <v>65</v>
      </c>
    </row>
    <row r="21" spans="1:54" x14ac:dyDescent="0.4">
      <c r="A21">
        <f>B21*60</f>
        <v>6</v>
      </c>
      <c r="B21">
        <v>0.1</v>
      </c>
      <c r="C21">
        <f>C13</f>
        <v>180</v>
      </c>
      <c r="D21" s="31">
        <f>((1.12*10^-5)*(C21^2))+(0.00982*C21)+6.4</f>
        <v>8.5304800000000007</v>
      </c>
      <c r="E21" s="31">
        <f>((1.71*10^-6)*(C21^3))-(0.00173*(C21^2))+(0.6*C21)+536</f>
        <v>597.92071999999996</v>
      </c>
      <c r="F21" s="65">
        <f>B21*$E$10*4500*E21/(4*D21)</f>
        <v>1.0998193149594322</v>
      </c>
      <c r="G21">
        <f>SQRT($E$10^2/F21)</f>
        <v>1.3299582701504131E-4</v>
      </c>
      <c r="H21">
        <f>G21/SIN($E$4)</f>
        <v>2.3187114844035165E-4</v>
      </c>
      <c r="I21" s="32">
        <f>(H21+$E$8)/2</f>
        <v>1.4451070497707919E-4</v>
      </c>
      <c r="J21" s="68">
        <f>IF(0.6*F21^-0.4&gt;1,1,0.6*F21^-0.4)</f>
        <v>0.57759405350213433</v>
      </c>
      <c r="K21" s="64">
        <f>(B21*I21*4500*E21)/(2*D21)</f>
        <v>2.2790438020733443</v>
      </c>
      <c r="L21" s="64">
        <f>(0.00527*(K21^3))-(0.192*(K21^2))+2.39*K21</f>
        <v>4.5120422230532</v>
      </c>
      <c r="M21" s="79">
        <f>$C$14*L21*0.159*$C$12*J21*2/(4500*E21*$E$11*I21)</f>
        <v>273.21041116645722</v>
      </c>
      <c r="N21" s="80">
        <f>$C$15*0.399*$C$12*J21*B21/(D21*$E$11)*SQRT(D21/(4500*E21*B21*I21))</f>
        <v>153.66681985060774</v>
      </c>
      <c r="O21" s="72">
        <f>((1.71*10^-6)*(M21^3))-(0.00173*(M21^2))+(0.6*M21)+536</f>
        <v>605.66513231236354</v>
      </c>
      <c r="P21" s="72">
        <f>((1.12*10^-5)*(M21^2))+(0.00982*M21)+6.4</f>
        <v>9.9189382398757502</v>
      </c>
      <c r="Q21" s="73">
        <f>($B21*$I21*4500*O21)/(2*P21)</f>
        <v>1.9854087156417455</v>
      </c>
      <c r="R21" s="73">
        <f>(0.00527*(Q21^3))-(0.192*(Q21^2))+2.39*Q21</f>
        <v>4.0295360217796983</v>
      </c>
      <c r="S21" s="79">
        <f>$C$14*R21*0.159*$C$12*$J21*2/(4500*O21*$E$11*$I21)</f>
        <v>240.87413240266784</v>
      </c>
      <c r="T21" s="76">
        <f>((1.71*10^-6)*(N21^3))-(0.00173*(N21^2))+(0.6*N21)+536</f>
        <v>593.55367492849973</v>
      </c>
      <c r="U21" s="76">
        <f>((1.12*10^-5)*(N21^2))+(0.00982*N21)+6.4</f>
        <v>8.1734792759905588</v>
      </c>
      <c r="V21" s="77">
        <f>($B21*$I21*4500*T21)/(2*U21)</f>
        <v>2.3612151997452928</v>
      </c>
      <c r="W21" s="80">
        <f>$C$15*0.399*$C$12*$J21*$B21*2/(U21*$E$11)*SQRT(U21/(4500*T21*$B21*$I21))</f>
        <v>315.12666515274964</v>
      </c>
      <c r="X21" s="72">
        <f>((1.71*10^-6)*(S21^3))-(0.00173*(S21^2))+(0.6*S21)+536</f>
        <v>604.04755553518726</v>
      </c>
      <c r="Y21" s="72">
        <f>((1.12*10^-5)*(S21^2))+(0.00982*S21)+6.4</f>
        <v>9.4152118739944637</v>
      </c>
      <c r="Z21" s="73">
        <f>($B21*$I21*4500*X21)/(2*Y21)</f>
        <v>2.0860445131898464</v>
      </c>
      <c r="AA21" s="73">
        <f>(0.00527*(Z21^3))-(0.192*(Z21^2))+2.39*Z21</f>
        <v>4.1979816139206854</v>
      </c>
      <c r="AB21" s="79">
        <f>$C$14*AA21*0.159*$C$12*$J21*2/(4500*X21*$E$11*$I21)</f>
        <v>251.61532810995539</v>
      </c>
      <c r="AC21" s="76">
        <f>((1.71*10^-6)*(W21^3))-(0.00173*(W21^2))+(0.6*W21)+536</f>
        <v>606.79071679969741</v>
      </c>
      <c r="AD21" s="76">
        <f>((1.12*10^-5)*(W21^2))+(0.00982*W21)+6.4</f>
        <v>10.606757780811286</v>
      </c>
      <c r="AE21" s="77">
        <f>($B21*$I21*4500*AC21)/(2*AD21)</f>
        <v>1.8601108006637259</v>
      </c>
      <c r="AF21" s="80">
        <f>$C$15*0.399*$C$12*$J21*$B21*2/(AD21*$E$11)*SQRT(AD21/(4500*AC21*$B21*$I21))</f>
        <v>273.59480446629323</v>
      </c>
      <c r="AG21" s="72">
        <f>((1.71*10^-6)*(AB21^3))-(0.00173*(AB21^2))+(0.6*AB21)+536</f>
        <v>604.68244217851793</v>
      </c>
      <c r="AH21" s="72">
        <f>((1.12*10^-5)*(AB21^2))+(0.00982*AB21)+6.4</f>
        <v>9.5799375834464247</v>
      </c>
      <c r="AI21" s="73">
        <f>($B21*$I21*4500*AG21)/(2*AH21)</f>
        <v>2.052330109689994</v>
      </c>
      <c r="AJ21" s="73">
        <f>(0.00527*(AI21^3))-(0.192*(AI21^2))+2.39*AI21</f>
        <v>4.1419103581920007</v>
      </c>
      <c r="AK21" s="79">
        <f>$C$14*AJ21*0.159*$C$12*$J21*2/(4500*AG21*$E$11*$I21)</f>
        <v>247.99391816163694</v>
      </c>
      <c r="AL21" s="76">
        <f>((1.71*10^-6)*(AF21^3))-(0.00173*(AF21^2))+(0.6*AF21)+536</f>
        <v>605.67954296274479</v>
      </c>
      <c r="AM21" s="76">
        <f>((1.12*10^-5)*(AF21^2))+(0.00982*AF21)+6.4</f>
        <v>9.9250670906056317</v>
      </c>
      <c r="AN21" s="77">
        <f>($B21*$I21*4500*AL21)/(2*AM21)</f>
        <v>1.9842299112499096</v>
      </c>
      <c r="AO21" s="80">
        <f>$C$15*0.399*$C$12*$J21*$B21*2/(AM21*$E$11)*SQRT(AM21/(4500*AL21*$B21*$I21))</f>
        <v>283.09386465979395</v>
      </c>
      <c r="AP21" s="72">
        <f>((1.71*10^-6)*(AK21^3))-(0.00173*(AK21^2))+(0.6*AK21)+536</f>
        <v>604.48034698951869</v>
      </c>
      <c r="AQ21" s="72">
        <f>((1.12*10^-5)*(AK21^2))+(0.00982*AK21)+6.4</f>
        <v>9.5241112909330745</v>
      </c>
      <c r="AR21" s="73">
        <f>($B21*$I21*4500*AP21)/(2*AQ21)</f>
        <v>2.0636700521933444</v>
      </c>
      <c r="AS21" s="73">
        <f>(0.00527*(AR21^3))-(0.192*(AR21^2))+2.39*AR21</f>
        <v>4.1608105184403605</v>
      </c>
      <c r="AT21" s="79">
        <f>$C$14*AS21*0.159*$C$12*$J21*2/(4500*AP21*$E$11*$I21)</f>
        <v>249.20884157563276</v>
      </c>
      <c r="AU21" s="76">
        <f>((1.71*10^-6)*(AO21^3))-(0.00173*(AO21^2))+(0.6*AO21)+536</f>
        <v>606.00647063069073</v>
      </c>
      <c r="AV21" s="76">
        <f>((1.12*10^-5)*(AO21^2))+(0.00982*AO21)+6.4</f>
        <v>10.077573676488976</v>
      </c>
      <c r="AW21" s="77">
        <f>($B21*$I21*4500*AU21)/(2*AV21)</f>
        <v>1.9552568552845673</v>
      </c>
      <c r="AX21" s="80">
        <f>$C$15*0.399*$C$12*$J21*$B21*2/(AV21*$E$11)*SQRT(AV21/(4500*AU21*$B21*$I21))</f>
        <v>280.8678397031656</v>
      </c>
      <c r="AY21" s="64">
        <f>AVERAGE(AW21,AR21,AN21,AI21,AE21,Z21,V21,Q21)</f>
        <v>2.0435332697073032</v>
      </c>
      <c r="AZ21" s="31">
        <f>AVERAGE(AT21,AK21,AB21,S21)</f>
        <v>247.42305506247322</v>
      </c>
      <c r="BA21" s="31">
        <f>AVERAGE(AX21,AO21,AF21,W21)</f>
        <v>288.17079349550062</v>
      </c>
      <c r="BB21" s="84">
        <f>IF(AY21&gt;5,BA21,AZ21)</f>
        <v>247.42305506247322</v>
      </c>
    </row>
    <row r="22" spans="1:54" x14ac:dyDescent="0.4">
      <c r="A22">
        <f t="shared" ref="A22:A70" si="1">B22*60</f>
        <v>12</v>
      </c>
      <c r="B22">
        <v>0.2</v>
      </c>
      <c r="C22" s="31">
        <f>BB21</f>
        <v>247.42305506247322</v>
      </c>
      <c r="D22" s="31">
        <f t="shared" ref="D22:D70" si="2">((1.12*10^-5)*(C22^2))+(0.00982*C22)+6.4</f>
        <v>9.5153378842897016</v>
      </c>
      <c r="E22" s="31">
        <f t="shared" ref="E22:E70" si="3">((1.71*10^-6)*(C22^3))-(0.00173*(C22^2))+(0.6*C22)+536</f>
        <v>604.44740648661138</v>
      </c>
      <c r="F22" s="65">
        <f t="shared" ref="F22:F70" si="4">B22*$E$10*4500*E22/(4*D22)</f>
        <v>1.9934966390009772</v>
      </c>
      <c r="G22">
        <f t="shared" ref="G22:G70" si="5">SQRT($E$10^2/F22)</f>
        <v>9.8784983522683768E-5</v>
      </c>
      <c r="H22">
        <f t="shared" ref="H22:H70" si="6">G22/SIN($E$4)</f>
        <v>1.72226362978106E-4</v>
      </c>
      <c r="I22" s="32">
        <f t="shared" ref="I22:I70" si="7">(H22+$E$8)/2</f>
        <v>1.1468831224595636E-4</v>
      </c>
      <c r="J22" s="68">
        <f t="shared" ref="J22:J70" si="8">IF(0.6*F22^-0.4&gt;1,1,0.6*F22^-0.4)</f>
        <v>0.45530775479566987</v>
      </c>
      <c r="K22" s="64">
        <f t="shared" ref="K22:K70" si="9">(B22*I22*4500*E22)/(2*D22)</f>
        <v>3.2784304856512634</v>
      </c>
      <c r="L22" s="64">
        <f t="shared" ref="L22:L70" si="10">(0.00527*(K22^3))-(0.192*(K22^2))+2.39*K22</f>
        <v>5.9575109900406602</v>
      </c>
      <c r="M22" s="79">
        <f t="shared" ref="M22:M70" si="11">$C$14*L22*0.159*$C$12*J22*2/(4500*E22*$E$11*I22)</f>
        <v>354.43550394467763</v>
      </c>
      <c r="N22" s="80">
        <f t="shared" ref="N22:N70" si="12">$C$15*0.399*$C$12*J22*B22/(D22*$E$11)*SQRT(D22/(4500*E22*B22*I22))</f>
        <v>181.08606604018996</v>
      </c>
      <c r="O22" s="72">
        <f t="shared" ref="O22:O70" si="13">((1.71*10^-6)*(M22^3))-(0.00173*(M22^2))+(0.6*M22)+536</f>
        <v>607.46997650258186</v>
      </c>
      <c r="P22" s="72">
        <f t="shared" ref="P22:P70" si="14">((1.12*10^-5)*(M22^2))+(0.00982*M22)+6.4</f>
        <v>11.287551345049732</v>
      </c>
      <c r="Q22" s="73">
        <f t="shared" ref="Q22:Q70" si="15">($B22*$I22*4500*O22)/(2*P22)</f>
        <v>2.7775171865842103</v>
      </c>
      <c r="R22" s="73">
        <f t="shared" ref="R22:R70" si="16">(0.00527*(Q22^3))-(0.192*(Q22^2))+2.39*Q22</f>
        <v>5.2699851482005107</v>
      </c>
      <c r="S22" s="79">
        <f t="shared" ref="S22:S70" si="17">$C$14*R22*0.159*$C$12*$J22*2/(4500*O22*$E$11*$I22)</f>
        <v>311.97188579760166</v>
      </c>
      <c r="T22" s="76">
        <f t="shared" ref="T22:T70" si="18">((1.71*10^-6)*(N22^3))-(0.00173*(N22^2))+(0.6*N22)+536</f>
        <v>598.0755256770492</v>
      </c>
      <c r="U22" s="76">
        <f t="shared" ref="U22:U70" si="19">((1.12*10^-5)*(N22^2))+(0.00982*N22)+6.4</f>
        <v>8.5455373976304809</v>
      </c>
      <c r="V22" s="77">
        <f t="shared" ref="V22:V70" si="20">($B22*$I22*4500*T22)/(2*U22)</f>
        <v>3.6120048687096</v>
      </c>
      <c r="W22" s="80">
        <f t="shared" ref="W22:W70" si="21">$C$15*0.399*$C$12*$J22*$B22*2/(U22*$E$11)*SQRT(U22/(4500*T22*$B22*$I22))</f>
        <v>384.20117732278499</v>
      </c>
      <c r="X22" s="72">
        <f t="shared" ref="X22:X70" si="22">((1.71*10^-6)*(S22^3))-(0.00173*(S22^2))+(0.6*S22)+536</f>
        <v>606.72929257803492</v>
      </c>
      <c r="Y22" s="72">
        <f t="shared" ref="Y22:Y70" si="23">((1.12*10^-5)*(S22^2))+(0.00982*S22)+6.4</f>
        <v>10.553620242847302</v>
      </c>
      <c r="Z22" s="73">
        <f t="shared" ref="Z22:Z70" si="24">($B22*$I22*4500*X22)/(2*Y22)</f>
        <v>2.9670521233131804</v>
      </c>
      <c r="AA22" s="73">
        <f t="shared" ref="AA22:AA70" si="25">(0.00527*(Z22^3))-(0.192*(Z22^2))+2.39*Z22</f>
        <v>5.5386552470140291</v>
      </c>
      <c r="AB22" s="79">
        <f t="shared" ref="AB22:AB70" si="26">$C$14*AA22*0.159*$C$12*$J22*2/(4500*X22*$E$11*$I22)</f>
        <v>328.27684855709981</v>
      </c>
      <c r="AC22" s="76">
        <f t="shared" ref="AC22:AC70" si="27">((1.71*10^-6)*(W22^3))-(0.00173*(W22^2))+(0.6*W22)+536</f>
        <v>608.13223216053984</v>
      </c>
      <c r="AD22" s="76">
        <f t="shared" ref="AD22:AD70" si="28">((1.12*10^-5)*(W22^2))+(0.00982*W22)+6.4</f>
        <v>11.826093661459346</v>
      </c>
      <c r="AE22" s="77">
        <f t="shared" ref="AE22:AE70" si="29">($B22*$I22*4500*AC22)/(2*AD22)</f>
        <v>2.6539233999363825</v>
      </c>
      <c r="AF22" s="80">
        <f t="shared" ref="AF22:AF70" si="30">$C$15*0.399*$C$12*$J22*$B22*2/(AD22*$E$11)*SQRT(AD22/(4500*AC22*$B22*$I22))</f>
        <v>323.88193696269639</v>
      </c>
      <c r="AG22" s="72">
        <f t="shared" ref="AG22:AG70" si="31">((1.71*10^-6)*(AB22^3))-(0.00173*(AB22^2))+(0.6*AB22)+536</f>
        <v>607.02610392775694</v>
      </c>
      <c r="AH22" s="72">
        <f t="shared" ref="AH22:AH70" si="32">((1.12*10^-5)*(AB22^2))+(0.00982*AB22)+6.4</f>
        <v>10.830654372974829</v>
      </c>
      <c r="AI22" s="73">
        <f t="shared" ref="AI22:AI70" si="33">($B22*$I22*4500*AG22)/(2*AH22)</f>
        <v>2.8925731195977513</v>
      </c>
      <c r="AJ22" s="73">
        <f t="shared" ref="AJ22:AJ70" si="34">(0.00527*(AI22^3))-(0.192*(AI22^2))+2.39*AI22</f>
        <v>5.4343348026033436</v>
      </c>
      <c r="AK22" s="79">
        <f t="shared" ref="AK22:AK70" si="35">$C$14*AJ22*0.159*$C$12*$J22*2/(4500*AG22*$E$11*$I22)</f>
        <v>321.93627075715506</v>
      </c>
      <c r="AL22" s="76">
        <f t="shared" ref="AL22:AL70" si="36">((1.71*10^-6)*(AF22^3))-(0.00173*(AF22^2))+(0.6*AF22)+536</f>
        <v>606.95035753684897</v>
      </c>
      <c r="AM22" s="76">
        <f t="shared" ref="AM22:AM70" si="37">((1.12*10^-5)*(AF22^2))+(0.00982*AF22)+6.4</f>
        <v>10.75539512278961</v>
      </c>
      <c r="AN22" s="77">
        <f t="shared" ref="AN22:AN70" si="38">($B22*$I22*4500*AL22)/(2*AM22)</f>
        <v>2.9124499934891142</v>
      </c>
      <c r="AO22" s="80">
        <f t="shared" ref="AO22:AO70" si="39">$C$15*0.399*$C$12*$J22*$B22*2/(AM22*$E$11)*SQRT(AM22/(4500*AL22*$B22*$I22))</f>
        <v>339.95123681144082</v>
      </c>
      <c r="AP22" s="72">
        <f t="shared" ref="AP22:AP70" si="40">((1.71*10^-6)*(AK22^3))-(0.00173*(AK22^2))+(0.6*AK22)+536</f>
        <v>606.91603072508815</v>
      </c>
      <c r="AQ22" s="72">
        <f t="shared" ref="AQ22:AQ70" si="41">((1.12*10^-5)*(AK22^2))+(0.00982*AK22)+6.4</f>
        <v>10.722215358040334</v>
      </c>
      <c r="AR22" s="73">
        <f t="shared" ref="AR22:AR70" si="42">($B22*$I22*4500*AP22)/(2*AQ22)</f>
        <v>2.9212973076506721</v>
      </c>
      <c r="AS22" s="73">
        <f t="shared" ref="AS22:AS70" si="43">(0.00527*(AR22^3))-(0.192*(AR22^2))+2.39*AR22</f>
        <v>5.4747594086571496</v>
      </c>
      <c r="AT22" s="79">
        <f t="shared" ref="AT22:AT70" si="44">$C$14*AS22*0.159*$C$12*$J22*2/(4500*AP22*$E$11*$I22)</f>
        <v>324.38989335198721</v>
      </c>
      <c r="AU22" s="76">
        <f t="shared" ref="AU22:AU70" si="45">((1.71*10^-6)*(AO22^3))-(0.00173*(AO22^2))+(0.6*AO22)+536</f>
        <v>607.22102919926783</v>
      </c>
      <c r="AV22" s="76">
        <f t="shared" ref="AV22:AV70" si="46">((1.12*10^-5)*(AO22^2))+(0.00982*AO22)+6.4</f>
        <v>11.032669791676186</v>
      </c>
      <c r="AW22" s="77">
        <f t="shared" ref="AW22:AW70" si="47">($B22*$I22*4500*AU22)/(2*AV22)</f>
        <v>2.8405200501193684</v>
      </c>
      <c r="AX22" s="80">
        <f t="shared" ref="AX22:AX70" si="48">$C$15*0.399*$C$12*$J22*$B22*2/(AV22*$E$11)*SQRT(AV22/(4500*AU22*$B22*$I22))</f>
        <v>335.57738424648232</v>
      </c>
      <c r="AY22" s="64">
        <f t="shared" ref="AY22:AY70" si="49">AVERAGE(AW22,AR22,AN22,AI22,AE22,Z22,V22,Q22)</f>
        <v>2.9471672561750348</v>
      </c>
      <c r="AZ22" s="31">
        <f t="shared" ref="AZ22:AZ70" si="50">AVERAGE(AT22,AK22,AB22,S22)</f>
        <v>321.64372461596093</v>
      </c>
      <c r="BA22" s="31">
        <f t="shared" ref="BA22:BA70" si="51">AVERAGE(AX22,AO22,AF22,W22)</f>
        <v>345.90293383585112</v>
      </c>
      <c r="BB22" s="84">
        <f t="shared" ref="BB22:BB70" si="52">IF(AY22&gt;5,BA22,AZ22)</f>
        <v>321.64372461596093</v>
      </c>
    </row>
    <row r="23" spans="1:54" x14ac:dyDescent="0.4">
      <c r="A23">
        <f t="shared" si="1"/>
        <v>18</v>
      </c>
      <c r="B23">
        <v>0.3</v>
      </c>
      <c r="C23" s="31">
        <f t="shared" ref="C23:C70" si="53">BB22</f>
        <v>321.64372461596093</v>
      </c>
      <c r="D23" s="31">
        <f t="shared" si="2"/>
        <v>10.717233854278811</v>
      </c>
      <c r="E23" s="31">
        <f t="shared" si="3"/>
        <v>606.91081989264012</v>
      </c>
      <c r="F23" s="65">
        <f t="shared" si="4"/>
        <v>2.6657206459270268</v>
      </c>
      <c r="G23">
        <f t="shared" si="5"/>
        <v>8.5426255017554022E-5</v>
      </c>
      <c r="H23">
        <f t="shared" si="6"/>
        <v>1.4893613057226531E-4</v>
      </c>
      <c r="I23" s="32">
        <f t="shared" si="7"/>
        <v>1.0304319604303601E-4</v>
      </c>
      <c r="J23" s="68">
        <f t="shared" si="8"/>
        <v>0.40534553747179597</v>
      </c>
      <c r="K23" s="64">
        <f t="shared" si="9"/>
        <v>3.9388121249833099</v>
      </c>
      <c r="L23" s="64">
        <f t="shared" si="10"/>
        <v>6.7570641908142024</v>
      </c>
      <c r="M23" s="79">
        <f t="shared" si="11"/>
        <v>396.72013199387266</v>
      </c>
      <c r="N23" s="80">
        <f t="shared" si="12"/>
        <v>195.87928310425906</v>
      </c>
      <c r="O23" s="72">
        <f t="shared" si="13"/>
        <v>608.52270444893747</v>
      </c>
      <c r="P23" s="72">
        <f t="shared" si="14"/>
        <v>12.05852456322727</v>
      </c>
      <c r="Q23" s="73">
        <f t="shared" si="15"/>
        <v>3.5099886144123991</v>
      </c>
      <c r="R23" s="73">
        <f t="shared" si="16"/>
        <v>6.2513202304546844</v>
      </c>
      <c r="S23" s="79">
        <f t="shared" si="17"/>
        <v>366.05474023702533</v>
      </c>
      <c r="T23" s="76">
        <f t="shared" si="18"/>
        <v>600.00146106027671</v>
      </c>
      <c r="U23" s="76">
        <f t="shared" si="19"/>
        <v>8.7532639278375353</v>
      </c>
      <c r="V23" s="77">
        <f t="shared" si="20"/>
        <v>4.7676611106773548</v>
      </c>
      <c r="W23" s="80">
        <f t="shared" si="21"/>
        <v>435.97454140791478</v>
      </c>
      <c r="X23" s="72">
        <f t="shared" si="22"/>
        <v>607.6949630759284</v>
      </c>
      <c r="Y23" s="72">
        <f t="shared" si="23"/>
        <v>11.495413565047546</v>
      </c>
      <c r="Z23" s="73">
        <f t="shared" si="24"/>
        <v>3.6769195671542683</v>
      </c>
      <c r="AA23" s="73">
        <f t="shared" si="25"/>
        <v>6.4540250682942233</v>
      </c>
      <c r="AB23" s="79">
        <f t="shared" si="26"/>
        <v>378.43917447791051</v>
      </c>
      <c r="AC23" s="76">
        <f t="shared" si="27"/>
        <v>610.46019771924341</v>
      </c>
      <c r="AD23" s="76">
        <f t="shared" si="28"/>
        <v>12.81009656509115</v>
      </c>
      <c r="AE23" s="77">
        <f t="shared" si="29"/>
        <v>3.314576468611083</v>
      </c>
      <c r="AF23" s="80">
        <f t="shared" si="30"/>
        <v>357.28716651234475</v>
      </c>
      <c r="AG23" s="72">
        <f t="shared" si="31"/>
        <v>607.97911023443987</v>
      </c>
      <c r="AH23" s="72">
        <f t="shared" si="32"/>
        <v>11.720294231703733</v>
      </c>
      <c r="AI23" s="73">
        <f t="shared" si="33"/>
        <v>3.6080557236893251</v>
      </c>
      <c r="AJ23" s="73">
        <f t="shared" si="34"/>
        <v>6.3713159021610721</v>
      </c>
      <c r="AK23" s="79">
        <f t="shared" si="35"/>
        <v>373.41482549332909</v>
      </c>
      <c r="AL23" s="76">
        <f t="shared" si="36"/>
        <v>607.52236882644593</v>
      </c>
      <c r="AM23" s="76">
        <f t="shared" si="37"/>
        <v>11.338286111920731</v>
      </c>
      <c r="AN23" s="77">
        <f t="shared" si="38"/>
        <v>3.7268160289097803</v>
      </c>
      <c r="AO23" s="80">
        <f t="shared" si="39"/>
        <v>380.68647956898815</v>
      </c>
      <c r="AP23" s="72">
        <f t="shared" si="40"/>
        <v>607.85711571147112</v>
      </c>
      <c r="AQ23" s="72">
        <f t="shared" si="41"/>
        <v>11.628646263604482</v>
      </c>
      <c r="AR23" s="73">
        <f t="shared" si="42"/>
        <v>3.6357619366325746</v>
      </c>
      <c r="AS23" s="73">
        <f t="shared" si="43"/>
        <v>6.4047458622657585</v>
      </c>
      <c r="AT23" s="79">
        <f t="shared" si="44"/>
        <v>375.44944958433069</v>
      </c>
      <c r="AU23" s="76">
        <f t="shared" si="45"/>
        <v>608.03705319373285</v>
      </c>
      <c r="AV23" s="76">
        <f t="shared" si="46"/>
        <v>11.761469821505717</v>
      </c>
      <c r="AW23" s="77">
        <f t="shared" si="47"/>
        <v>3.5957669833407095</v>
      </c>
      <c r="AX23" s="80">
        <f t="shared" si="48"/>
        <v>373.61686602118459</v>
      </c>
      <c r="AY23" s="64">
        <f t="shared" si="49"/>
        <v>3.7294433041784369</v>
      </c>
      <c r="AZ23" s="31">
        <f t="shared" si="50"/>
        <v>373.33954744814889</v>
      </c>
      <c r="BA23" s="31">
        <f t="shared" si="51"/>
        <v>386.89126337760808</v>
      </c>
      <c r="BB23" s="84">
        <f t="shared" si="52"/>
        <v>373.33954744814889</v>
      </c>
    </row>
    <row r="24" spans="1:54" x14ac:dyDescent="0.4">
      <c r="A24">
        <f t="shared" si="1"/>
        <v>24</v>
      </c>
      <c r="B24">
        <v>0.4</v>
      </c>
      <c r="C24" s="31">
        <f t="shared" si="53"/>
        <v>373.33954744814889</v>
      </c>
      <c r="D24" s="31">
        <f t="shared" si="2"/>
        <v>11.627277434055255</v>
      </c>
      <c r="E24" s="31">
        <f t="shared" si="3"/>
        <v>607.85536241638067</v>
      </c>
      <c r="F24" s="65">
        <f t="shared" si="4"/>
        <v>3.2812053925256452</v>
      </c>
      <c r="G24">
        <f t="shared" si="5"/>
        <v>7.6998449030652257E-5</v>
      </c>
      <c r="H24">
        <f t="shared" si="6"/>
        <v>1.3424269923028513E-4</v>
      </c>
      <c r="I24" s="32">
        <f t="shared" si="7"/>
        <v>9.569648037204592E-5</v>
      </c>
      <c r="J24" s="68">
        <f t="shared" si="8"/>
        <v>0.37302495249416739</v>
      </c>
      <c r="K24" s="64">
        <f t="shared" si="9"/>
        <v>4.502572264194332</v>
      </c>
      <c r="L24" s="64">
        <f t="shared" si="10"/>
        <v>7.3497543061565036</v>
      </c>
      <c r="M24" s="79">
        <f t="shared" si="11"/>
        <v>426.93276614669452</v>
      </c>
      <c r="N24" s="80">
        <f t="shared" si="12"/>
        <v>207.20331028849921</v>
      </c>
      <c r="O24" s="72">
        <f t="shared" si="13"/>
        <v>609.89810330397506</v>
      </c>
      <c r="P24" s="72">
        <f t="shared" si="14"/>
        <v>12.633921535828824</v>
      </c>
      <c r="Q24" s="73">
        <f t="shared" si="15"/>
        <v>4.1577424345744252</v>
      </c>
      <c r="R24" s="73">
        <f t="shared" si="16"/>
        <v>6.9967113570915469</v>
      </c>
      <c r="S24" s="79">
        <f t="shared" si="17"/>
        <v>405.06394986920139</v>
      </c>
      <c r="T24" s="76">
        <f t="shared" si="18"/>
        <v>601.2595249333832</v>
      </c>
      <c r="U24" s="76">
        <f t="shared" si="19"/>
        <v>8.915588479131598</v>
      </c>
      <c r="V24" s="77">
        <f t="shared" si="20"/>
        <v>5.8083185888260971</v>
      </c>
      <c r="W24" s="80">
        <f t="shared" si="21"/>
        <v>475.83878396014097</v>
      </c>
      <c r="X24" s="72">
        <f t="shared" si="22"/>
        <v>608.83483264752783</v>
      </c>
      <c r="Y24" s="72">
        <f t="shared" si="23"/>
        <v>12.215388186732314</v>
      </c>
      <c r="Z24" s="73">
        <f t="shared" si="24"/>
        <v>4.2927015293708823</v>
      </c>
      <c r="AA24" s="73">
        <f t="shared" si="25"/>
        <v>7.1383896324595586</v>
      </c>
      <c r="AB24" s="79">
        <f t="shared" si="26"/>
        <v>413.98792699226777</v>
      </c>
      <c r="AC24" s="76">
        <f t="shared" si="27"/>
        <v>614.0287391737786</v>
      </c>
      <c r="AD24" s="76">
        <f t="shared" si="28"/>
        <v>13.608669399680041</v>
      </c>
      <c r="AE24" s="77">
        <f t="shared" si="29"/>
        <v>3.8860779635691229</v>
      </c>
      <c r="AF24" s="80">
        <f t="shared" si="30"/>
        <v>381.12167433094066</v>
      </c>
      <c r="AG24" s="72">
        <f t="shared" si="31"/>
        <v>609.22243902130913</v>
      </c>
      <c r="AH24" s="72">
        <f t="shared" si="32"/>
        <v>12.38488468445205</v>
      </c>
      <c r="AI24" s="73">
        <f t="shared" si="33"/>
        <v>4.2366481559640663</v>
      </c>
      <c r="AJ24" s="73">
        <f t="shared" si="34"/>
        <v>7.0800990227100922</v>
      </c>
      <c r="AK24" s="79">
        <f t="shared" si="35"/>
        <v>410.3461461470572</v>
      </c>
      <c r="AL24" s="76">
        <f t="shared" si="36"/>
        <v>608.04853057777564</v>
      </c>
      <c r="AM24" s="76">
        <f t="shared" si="37"/>
        <v>11.769456625151818</v>
      </c>
      <c r="AN24" s="77">
        <f t="shared" si="38"/>
        <v>4.4495931726026647</v>
      </c>
      <c r="AO24" s="80">
        <f t="shared" si="39"/>
        <v>411.83049401414229</v>
      </c>
      <c r="AP24" s="72">
        <f t="shared" si="40"/>
        <v>609.05709973103717</v>
      </c>
      <c r="AQ24" s="72">
        <f t="shared" si="41"/>
        <v>12.315499503330813</v>
      </c>
      <c r="AR24" s="73">
        <f t="shared" si="42"/>
        <v>4.2593610349862496</v>
      </c>
      <c r="AS24" s="73">
        <f t="shared" si="43"/>
        <v>7.1038127890482059</v>
      </c>
      <c r="AT24" s="79">
        <f t="shared" si="44"/>
        <v>411.83230993880119</v>
      </c>
      <c r="AU24" s="76">
        <f t="shared" si="45"/>
        <v>609.12326091222462</v>
      </c>
      <c r="AV24" s="76">
        <f t="shared" si="46"/>
        <v>12.343744236178122</v>
      </c>
      <c r="AW24" s="77">
        <f t="shared" si="47"/>
        <v>4.2500764727512097</v>
      </c>
      <c r="AX24" s="80">
        <f t="shared" si="48"/>
        <v>401.78135524528722</v>
      </c>
      <c r="AY24" s="64">
        <f t="shared" si="49"/>
        <v>4.417564919080589</v>
      </c>
      <c r="AZ24" s="31">
        <f t="shared" si="50"/>
        <v>410.30758323683193</v>
      </c>
      <c r="BA24" s="31">
        <f t="shared" si="51"/>
        <v>417.64307688762779</v>
      </c>
      <c r="BB24" s="84">
        <f t="shared" si="52"/>
        <v>410.30758323683193</v>
      </c>
    </row>
    <row r="25" spans="1:54" x14ac:dyDescent="0.4">
      <c r="A25">
        <f t="shared" si="1"/>
        <v>30</v>
      </c>
      <c r="B25">
        <v>0.5</v>
      </c>
      <c r="C25" s="31">
        <f t="shared" si="53"/>
        <v>410.30758323683193</v>
      </c>
      <c r="D25" s="31">
        <f t="shared" si="2"/>
        <v>12.314766371436168</v>
      </c>
      <c r="E25" s="31">
        <f t="shared" si="3"/>
        <v>609.05540305608179</v>
      </c>
      <c r="F25" s="65">
        <f t="shared" si="4"/>
        <v>3.880179667675685</v>
      </c>
      <c r="G25">
        <f t="shared" si="5"/>
        <v>7.0806441355765939E-5</v>
      </c>
      <c r="H25">
        <f t="shared" si="6"/>
        <v>1.2344726329104334E-4</v>
      </c>
      <c r="I25" s="32">
        <f t="shared" si="7"/>
        <v>9.0298762402425028E-5</v>
      </c>
      <c r="J25" s="68">
        <f t="shared" si="8"/>
        <v>0.34882733991612808</v>
      </c>
      <c r="K25" s="64">
        <f t="shared" si="9"/>
        <v>5.0241771468189107</v>
      </c>
      <c r="L25" s="64">
        <f t="shared" si="10"/>
        <v>7.829603327599</v>
      </c>
      <c r="M25" s="79">
        <f t="shared" si="11"/>
        <v>449.83855688657377</v>
      </c>
      <c r="N25" s="80">
        <f t="shared" si="12"/>
        <v>216.48562656459461</v>
      </c>
      <c r="O25" s="72">
        <f t="shared" si="13"/>
        <v>611.48555498800238</v>
      </c>
      <c r="P25" s="72">
        <f t="shared" si="14"/>
        <v>13.083787573958261</v>
      </c>
      <c r="Q25" s="73">
        <f t="shared" si="15"/>
        <v>4.7477412099928271</v>
      </c>
      <c r="R25" s="73">
        <f t="shared" si="16"/>
        <v>7.5832109695510068</v>
      </c>
      <c r="S25" s="79">
        <f t="shared" si="17"/>
        <v>433.95096042613994</v>
      </c>
      <c r="T25" s="76">
        <f t="shared" si="18"/>
        <v>602.16250418200161</v>
      </c>
      <c r="U25" s="76">
        <f t="shared" si="19"/>
        <v>9.050788349765849</v>
      </c>
      <c r="V25" s="77">
        <f t="shared" si="20"/>
        <v>6.7586758899250876</v>
      </c>
      <c r="W25" s="80">
        <f t="shared" si="21"/>
        <v>507.92605592155377</v>
      </c>
      <c r="X25" s="72">
        <f t="shared" si="22"/>
        <v>610.32747378839736</v>
      </c>
      <c r="Y25" s="72">
        <f t="shared" si="23"/>
        <v>12.770508915198111</v>
      </c>
      <c r="Z25" s="73">
        <f t="shared" si="24"/>
        <v>4.8549977841850405</v>
      </c>
      <c r="AA25" s="73">
        <f t="shared" si="25"/>
        <v>7.6808959194451161</v>
      </c>
      <c r="AB25" s="79">
        <f t="shared" si="26"/>
        <v>440.37502186732053</v>
      </c>
      <c r="AC25" s="76">
        <f t="shared" si="27"/>
        <v>618.51203166708501</v>
      </c>
      <c r="AD25" s="76">
        <f t="shared" si="28"/>
        <v>14.277309305930743</v>
      </c>
      <c r="AE25" s="77">
        <f t="shared" si="29"/>
        <v>4.400845321622711</v>
      </c>
      <c r="AF25" s="80">
        <f t="shared" si="30"/>
        <v>399.02792613265382</v>
      </c>
      <c r="AG25" s="72">
        <f t="shared" si="31"/>
        <v>610.76325378384468</v>
      </c>
      <c r="AH25" s="72">
        <f t="shared" si="32"/>
        <v>12.89650050544509</v>
      </c>
      <c r="AI25" s="73">
        <f t="shared" si="33"/>
        <v>4.810999825383484</v>
      </c>
      <c r="AJ25" s="73">
        <f t="shared" si="34"/>
        <v>7.6411473252215432</v>
      </c>
      <c r="AK25" s="79">
        <f t="shared" si="35"/>
        <v>437.78350169384697</v>
      </c>
      <c r="AL25" s="76">
        <f t="shared" si="36"/>
        <v>608.60453037766752</v>
      </c>
      <c r="AM25" s="76">
        <f t="shared" si="37"/>
        <v>12.1017550359604</v>
      </c>
      <c r="AN25" s="77">
        <f t="shared" si="38"/>
        <v>5.1088263799422968</v>
      </c>
      <c r="AO25" s="80">
        <f t="shared" si="39"/>
        <v>436.92689850193449</v>
      </c>
      <c r="AP25" s="72">
        <f t="shared" si="40"/>
        <v>610.58235428936234</v>
      </c>
      <c r="AQ25" s="72">
        <f t="shared" si="41"/>
        <v>12.845563203413235</v>
      </c>
      <c r="AR25" s="73">
        <f t="shared" si="42"/>
        <v>4.8286465779673389</v>
      </c>
      <c r="AS25" s="73">
        <f t="shared" si="43"/>
        <v>7.6571434993866525</v>
      </c>
      <c r="AT25" s="79">
        <f t="shared" si="44"/>
        <v>438.82994418987323</v>
      </c>
      <c r="AU25" s="76">
        <f t="shared" si="45"/>
        <v>610.5240919771046</v>
      </c>
      <c r="AV25" s="76">
        <f t="shared" si="46"/>
        <v>12.828759427195619</v>
      </c>
      <c r="AW25" s="77">
        <f t="shared" si="47"/>
        <v>4.8345100330760715</v>
      </c>
      <c r="AX25" s="80">
        <f t="shared" si="48"/>
        <v>423.69839370528899</v>
      </c>
      <c r="AY25" s="64">
        <f t="shared" si="49"/>
        <v>5.043155377761857</v>
      </c>
      <c r="AZ25" s="31">
        <f t="shared" si="50"/>
        <v>437.73485704429521</v>
      </c>
      <c r="BA25" s="31">
        <f t="shared" si="51"/>
        <v>441.89481856535781</v>
      </c>
      <c r="BB25" s="84">
        <f t="shared" si="52"/>
        <v>441.89481856535781</v>
      </c>
    </row>
    <row r="26" spans="1:54" x14ac:dyDescent="0.4">
      <c r="A26">
        <f t="shared" si="1"/>
        <v>36</v>
      </c>
      <c r="B26">
        <v>0.6</v>
      </c>
      <c r="C26" s="31">
        <f t="shared" si="53"/>
        <v>441.89481856535781</v>
      </c>
      <c r="D26" s="31">
        <f t="shared" si="2"/>
        <v>12.926442661870812</v>
      </c>
      <c r="E26" s="31">
        <f t="shared" si="3"/>
        <v>610.87263697930314</v>
      </c>
      <c r="F26" s="65">
        <f t="shared" si="4"/>
        <v>4.4491198656879396</v>
      </c>
      <c r="G26">
        <f t="shared" si="5"/>
        <v>6.6124382957709007E-5</v>
      </c>
      <c r="H26">
        <f t="shared" si="6"/>
        <v>1.1528434358004013E-4</v>
      </c>
      <c r="I26" s="32">
        <f t="shared" si="7"/>
        <v>8.6217302546923418E-5</v>
      </c>
      <c r="J26" s="68">
        <f t="shared" si="8"/>
        <v>0.33024907343991033</v>
      </c>
      <c r="K26" s="64">
        <f t="shared" si="9"/>
        <v>5.5004705978264612</v>
      </c>
      <c r="L26" s="64">
        <f t="shared" si="10"/>
        <v>8.2141521175197951</v>
      </c>
      <c r="M26" s="79">
        <f t="shared" si="11"/>
        <v>466.55650125616989</v>
      </c>
      <c r="N26" s="80">
        <f t="shared" si="12"/>
        <v>223.9345506801557</v>
      </c>
      <c r="O26" s="72">
        <f t="shared" si="13"/>
        <v>613.0198235406499</v>
      </c>
      <c r="P26" s="72">
        <f t="shared" si="14"/>
        <v>13.419544493616851</v>
      </c>
      <c r="Q26" s="73">
        <f t="shared" si="15"/>
        <v>5.3169789842805706</v>
      </c>
      <c r="R26" s="73">
        <f t="shared" si="16"/>
        <v>8.071835181023248</v>
      </c>
      <c r="S26" s="79">
        <f t="shared" si="17"/>
        <v>456.86716134896938</v>
      </c>
      <c r="T26" s="76">
        <f t="shared" si="18"/>
        <v>602.80954195677873</v>
      </c>
      <c r="U26" s="76">
        <f t="shared" si="19"/>
        <v>9.1606801371483506</v>
      </c>
      <c r="V26" s="77">
        <f t="shared" si="20"/>
        <v>7.6591504164091573</v>
      </c>
      <c r="W26" s="80">
        <f t="shared" si="21"/>
        <v>535.56480676916749</v>
      </c>
      <c r="X26" s="72">
        <f t="shared" si="22"/>
        <v>612.0884900934293</v>
      </c>
      <c r="Y26" s="72">
        <f t="shared" si="23"/>
        <v>13.224184679380411</v>
      </c>
      <c r="Z26" s="73">
        <f t="shared" si="24"/>
        <v>5.3873291057796102</v>
      </c>
      <c r="AA26" s="73">
        <f t="shared" si="25"/>
        <v>8.1272475487919404</v>
      </c>
      <c r="AB26" s="79">
        <f t="shared" si="26"/>
        <v>460.70343623155082</v>
      </c>
      <c r="AC26" s="76">
        <f t="shared" si="27"/>
        <v>623.80671058123175</v>
      </c>
      <c r="AD26" s="76">
        <f t="shared" si="28"/>
        <v>14.871738619669818</v>
      </c>
      <c r="AE26" s="77">
        <f t="shared" si="29"/>
        <v>4.8822104743620942</v>
      </c>
      <c r="AF26" s="80">
        <f t="shared" si="30"/>
        <v>413.19975596877981</v>
      </c>
      <c r="AG26" s="72">
        <f t="shared" si="31"/>
        <v>612.44293052407318</v>
      </c>
      <c r="AH26" s="72">
        <f t="shared" si="32"/>
        <v>13.301281492736086</v>
      </c>
      <c r="AI26" s="73">
        <f t="shared" si="33"/>
        <v>5.3592046431352243</v>
      </c>
      <c r="AJ26" s="73">
        <f t="shared" si="34"/>
        <v>8.1052223586737817</v>
      </c>
      <c r="AK26" s="79">
        <f t="shared" si="35"/>
        <v>459.18900878056218</v>
      </c>
      <c r="AL26" s="76">
        <f t="shared" si="36"/>
        <v>609.18578695236602</v>
      </c>
      <c r="AM26" s="76">
        <f t="shared" si="37"/>
        <v>12.369842832939202</v>
      </c>
      <c r="AN26" s="77">
        <f t="shared" si="38"/>
        <v>5.7321002872794935</v>
      </c>
      <c r="AO26" s="80">
        <f t="shared" si="39"/>
        <v>458.46794639034107</v>
      </c>
      <c r="AP26" s="72">
        <f t="shared" si="40"/>
        <v>612.30081474817678</v>
      </c>
      <c r="AQ26" s="72">
        <f t="shared" si="41"/>
        <v>13.270806979015724</v>
      </c>
      <c r="AR26" s="73">
        <f t="shared" si="42"/>
        <v>5.3702648464232299</v>
      </c>
      <c r="AS26" s="73">
        <f t="shared" si="43"/>
        <v>8.1139041737374864</v>
      </c>
      <c r="AT26" s="79">
        <f t="shared" si="44"/>
        <v>459.78755626613304</v>
      </c>
      <c r="AU26" s="76">
        <f t="shared" si="45"/>
        <v>612.23416001960084</v>
      </c>
      <c r="AV26" s="76">
        <f t="shared" si="46"/>
        <v>13.256315241667767</v>
      </c>
      <c r="AW26" s="77">
        <f t="shared" si="47"/>
        <v>5.3755503498720572</v>
      </c>
      <c r="AX26" s="80">
        <f t="shared" si="48"/>
        <v>441.76953084097175</v>
      </c>
      <c r="AY26" s="64">
        <f t="shared" si="49"/>
        <v>5.6353486384426787</v>
      </c>
      <c r="AZ26" s="31">
        <f t="shared" si="50"/>
        <v>459.13679065680384</v>
      </c>
      <c r="BA26" s="31">
        <f t="shared" si="51"/>
        <v>462.25050999231502</v>
      </c>
      <c r="BB26" s="84">
        <f t="shared" si="52"/>
        <v>462.25050999231502</v>
      </c>
    </row>
    <row r="27" spans="1:54" x14ac:dyDescent="0.4">
      <c r="A27">
        <f t="shared" si="1"/>
        <v>42</v>
      </c>
      <c r="B27">
        <v>0.7</v>
      </c>
      <c r="C27" s="31">
        <f t="shared" si="53"/>
        <v>462.25050999231502</v>
      </c>
      <c r="D27" s="31">
        <f t="shared" si="2"/>
        <v>13.332465988791874</v>
      </c>
      <c r="E27" s="31">
        <f t="shared" si="3"/>
        <v>612.59111019160787</v>
      </c>
      <c r="F27" s="65">
        <f t="shared" si="4"/>
        <v>5.0467228317855577</v>
      </c>
      <c r="G27">
        <f t="shared" si="5"/>
        <v>6.2086039771702724E-5</v>
      </c>
      <c r="H27">
        <f t="shared" si="6"/>
        <v>1.0824370709277917E-4</v>
      </c>
      <c r="I27" s="32">
        <f t="shared" si="7"/>
        <v>8.2696984303292948E-5</v>
      </c>
      <c r="J27" s="68">
        <f t="shared" si="8"/>
        <v>0.31401288492010743</v>
      </c>
      <c r="K27" s="64">
        <f t="shared" si="9"/>
        <v>5.984535344747373</v>
      </c>
      <c r="L27" s="64">
        <f t="shared" si="10"/>
        <v>8.5561649254025127</v>
      </c>
      <c r="M27" s="79">
        <f t="shared" si="11"/>
        <v>480.40913079418937</v>
      </c>
      <c r="N27" s="80">
        <f t="shared" si="12"/>
        <v>230.9016315650714</v>
      </c>
      <c r="O27" s="72">
        <f t="shared" si="13"/>
        <v>614.57000972606068</v>
      </c>
      <c r="P27" s="72">
        <f t="shared" si="14"/>
        <v>13.702498513443739</v>
      </c>
      <c r="Q27" s="73">
        <f t="shared" si="15"/>
        <v>5.8417347081935818</v>
      </c>
      <c r="R27" s="73">
        <f t="shared" si="16"/>
        <v>8.4601768667567221</v>
      </c>
      <c r="S27" s="79">
        <f t="shared" si="17"/>
        <v>473.49006950705444</v>
      </c>
      <c r="T27" s="76">
        <f t="shared" si="18"/>
        <v>603.35626666416783</v>
      </c>
      <c r="U27" s="76">
        <f t="shared" si="19"/>
        <v>9.2645883327144158</v>
      </c>
      <c r="V27" s="77">
        <f t="shared" si="20"/>
        <v>8.4823840549347942</v>
      </c>
      <c r="W27" s="80">
        <f t="shared" si="21"/>
        <v>558.20999377889655</v>
      </c>
      <c r="X27" s="72">
        <f t="shared" si="22"/>
        <v>613.76219565895371</v>
      </c>
      <c r="Y27" s="72">
        <f t="shared" si="23"/>
        <v>13.560632356883382</v>
      </c>
      <c r="Z27" s="73">
        <f t="shared" si="24"/>
        <v>5.8950897779847082</v>
      </c>
      <c r="AA27" s="73">
        <f t="shared" si="25"/>
        <v>8.496511796030175</v>
      </c>
      <c r="AB27" s="79">
        <f t="shared" si="26"/>
        <v>476.14949260913249</v>
      </c>
      <c r="AC27" s="76">
        <f t="shared" si="27"/>
        <v>629.29361945643586</v>
      </c>
      <c r="AD27" s="76">
        <f t="shared" si="28"/>
        <v>15.371524187040686</v>
      </c>
      <c r="AE27" s="77">
        <f t="shared" si="29"/>
        <v>5.3322024023749677</v>
      </c>
      <c r="AF27" s="80">
        <f t="shared" si="30"/>
        <v>424.33851681843004</v>
      </c>
      <c r="AG27" s="72">
        <f t="shared" si="31"/>
        <v>614.06458456667531</v>
      </c>
      <c r="AH27" s="72">
        <f t="shared" si="32"/>
        <v>13.615033417715347</v>
      </c>
      <c r="AI27" s="73">
        <f t="shared" si="33"/>
        <v>5.8744277895744306</v>
      </c>
      <c r="AJ27" s="73">
        <f t="shared" si="34"/>
        <v>8.4825079352106894</v>
      </c>
      <c r="AK27" s="79">
        <f t="shared" si="35"/>
        <v>475.13062027561563</v>
      </c>
      <c r="AL27" s="76">
        <f t="shared" si="36"/>
        <v>609.75105192569379</v>
      </c>
      <c r="AM27" s="76">
        <f t="shared" si="37"/>
        <v>12.583711815940433</v>
      </c>
      <c r="AN27" s="77">
        <f t="shared" si="38"/>
        <v>6.3112302557795878</v>
      </c>
      <c r="AO27" s="80">
        <f t="shared" si="39"/>
        <v>476.44955277359986</v>
      </c>
      <c r="AP27" s="72">
        <f t="shared" si="40"/>
        <v>613.94755330891962</v>
      </c>
      <c r="AQ27" s="72">
        <f t="shared" si="41"/>
        <v>13.594172681929649</v>
      </c>
      <c r="AR27" s="73">
        <f t="shared" si="42"/>
        <v>5.8823210119489158</v>
      </c>
      <c r="AS27" s="73">
        <f t="shared" si="43"/>
        <v>8.4878676177264332</v>
      </c>
      <c r="AT27" s="79">
        <f t="shared" si="44"/>
        <v>475.52145918186955</v>
      </c>
      <c r="AU27" s="76">
        <f t="shared" si="45"/>
        <v>614.09933208197538</v>
      </c>
      <c r="AV27" s="76">
        <f t="shared" si="46"/>
        <v>13.621181383224181</v>
      </c>
      <c r="AW27" s="77">
        <f t="shared" si="47"/>
        <v>5.8721086079373821</v>
      </c>
      <c r="AX27" s="80">
        <f t="shared" si="48"/>
        <v>456.32145021163723</v>
      </c>
      <c r="AY27" s="64">
        <f t="shared" si="49"/>
        <v>6.1864373260910472</v>
      </c>
      <c r="AZ27" s="31">
        <f t="shared" si="50"/>
        <v>475.072910393418</v>
      </c>
      <c r="BA27" s="31">
        <f t="shared" si="51"/>
        <v>478.82987839564089</v>
      </c>
      <c r="BB27" s="84">
        <f t="shared" si="52"/>
        <v>478.82987839564089</v>
      </c>
    </row>
    <row r="28" spans="1:54" x14ac:dyDescent="0.4">
      <c r="A28">
        <f t="shared" si="1"/>
        <v>48</v>
      </c>
      <c r="B28">
        <v>0.8</v>
      </c>
      <c r="C28" s="31">
        <f t="shared" si="53"/>
        <v>478.82987839564089</v>
      </c>
      <c r="D28" s="31">
        <f t="shared" si="2"/>
        <v>13.670023593222298</v>
      </c>
      <c r="E28" s="31">
        <f t="shared" si="3"/>
        <v>614.37955747855472</v>
      </c>
      <c r="F28" s="65">
        <f t="shared" si="4"/>
        <v>5.6416831010062385</v>
      </c>
      <c r="G28">
        <f t="shared" si="5"/>
        <v>5.8721121539879556E-5</v>
      </c>
      <c r="H28">
        <f t="shared" si="6"/>
        <v>1.0237715118398006E-4</v>
      </c>
      <c r="I28" s="32">
        <f t="shared" si="7"/>
        <v>7.9763706348893386E-5</v>
      </c>
      <c r="J28" s="68">
        <f t="shared" si="8"/>
        <v>0.30032243413826698</v>
      </c>
      <c r="K28" s="64">
        <f t="shared" si="9"/>
        <v>6.4527571950061144</v>
      </c>
      <c r="L28" s="64">
        <f t="shared" si="10"/>
        <v>8.8435248750537632</v>
      </c>
      <c r="M28" s="79">
        <f t="shared" si="11"/>
        <v>490.92606829485226</v>
      </c>
      <c r="N28" s="80">
        <f t="shared" si="12"/>
        <v>237.05167679721333</v>
      </c>
      <c r="O28" s="72">
        <f t="shared" si="13"/>
        <v>615.93369860862435</v>
      </c>
      <c r="P28" s="72">
        <f t="shared" si="14"/>
        <v>13.9201881214076</v>
      </c>
      <c r="Q28" s="73">
        <f t="shared" si="15"/>
        <v>6.3528220759583229</v>
      </c>
      <c r="R28" s="73">
        <f t="shared" si="16"/>
        <v>8.7856140531528553</v>
      </c>
      <c r="S28" s="79">
        <f t="shared" si="17"/>
        <v>486.48068771552715</v>
      </c>
      <c r="T28" s="76">
        <f t="shared" si="18"/>
        <v>603.7947598407095</v>
      </c>
      <c r="U28" s="76">
        <f t="shared" si="19"/>
        <v>9.3572146378391849</v>
      </c>
      <c r="V28" s="77">
        <f t="shared" si="20"/>
        <v>9.2644699955393719</v>
      </c>
      <c r="W28" s="80">
        <f t="shared" si="21"/>
        <v>578.04023940265438</v>
      </c>
      <c r="X28" s="72">
        <f t="shared" si="22"/>
        <v>615.33669401052907</v>
      </c>
      <c r="Y28" s="72">
        <f t="shared" si="23"/>
        <v>13.827871099992407</v>
      </c>
      <c r="Z28" s="73">
        <f t="shared" si="24"/>
        <v>6.389035811897827</v>
      </c>
      <c r="AA28" s="73">
        <f t="shared" si="25"/>
        <v>8.806808972250451</v>
      </c>
      <c r="AB28" s="79">
        <f t="shared" si="26"/>
        <v>488.12742773720038</v>
      </c>
      <c r="AC28" s="76">
        <f t="shared" si="27"/>
        <v>635.04925992233348</v>
      </c>
      <c r="AD28" s="76">
        <f t="shared" si="28"/>
        <v>15.818616956663261</v>
      </c>
      <c r="AE28" s="77">
        <f t="shared" si="29"/>
        <v>5.7639039546717363</v>
      </c>
      <c r="AF28" s="80">
        <f t="shared" si="30"/>
        <v>433.49897580634627</v>
      </c>
      <c r="AG28" s="72">
        <f t="shared" si="31"/>
        <v>615.55427089401167</v>
      </c>
      <c r="AH28" s="72">
        <f t="shared" si="32"/>
        <v>13.862017260323869</v>
      </c>
      <c r="AI28" s="73">
        <f t="shared" si="33"/>
        <v>6.3755513018059808</v>
      </c>
      <c r="AJ28" s="73">
        <f t="shared" si="34"/>
        <v>8.7989448214320625</v>
      </c>
      <c r="AK28" s="79">
        <f t="shared" si="35"/>
        <v>487.51916632470596</v>
      </c>
      <c r="AL28" s="76">
        <f t="shared" si="36"/>
        <v>610.29838690905888</v>
      </c>
      <c r="AM28" s="76">
        <f t="shared" si="37"/>
        <v>12.761679197100014</v>
      </c>
      <c r="AN28" s="77">
        <f t="shared" si="38"/>
        <v>6.8661332901569248</v>
      </c>
      <c r="AO28" s="80">
        <f t="shared" si="39"/>
        <v>492.32400878175849</v>
      </c>
      <c r="AP28" s="72">
        <f t="shared" si="40"/>
        <v>615.47341731993799</v>
      </c>
      <c r="AQ28" s="72">
        <f t="shared" si="41"/>
        <v>13.8493975136887</v>
      </c>
      <c r="AR28" s="73">
        <f t="shared" si="42"/>
        <v>6.3805225878629281</v>
      </c>
      <c r="AS28" s="73">
        <f t="shared" si="43"/>
        <v>8.8018479254856743</v>
      </c>
      <c r="AT28" s="79">
        <f t="shared" si="44"/>
        <v>487.74408289913856</v>
      </c>
      <c r="AU28" s="76">
        <f t="shared" si="45"/>
        <v>616.12783684988585</v>
      </c>
      <c r="AV28" s="76">
        <f t="shared" si="46"/>
        <v>13.949310578013808</v>
      </c>
      <c r="AW28" s="77">
        <f t="shared" si="47"/>
        <v>6.3415572575176906</v>
      </c>
      <c r="AX28" s="80">
        <f t="shared" si="48"/>
        <v>468.66686577643833</v>
      </c>
      <c r="AY28" s="64">
        <f t="shared" si="49"/>
        <v>6.7167495344263477</v>
      </c>
      <c r="AZ28" s="31">
        <f t="shared" si="50"/>
        <v>487.46784116914301</v>
      </c>
      <c r="BA28" s="31">
        <f t="shared" si="51"/>
        <v>493.13252244179938</v>
      </c>
      <c r="BB28" s="84">
        <f t="shared" si="52"/>
        <v>493.13252244179938</v>
      </c>
    </row>
    <row r="29" spans="1:54" x14ac:dyDescent="0.4">
      <c r="A29">
        <f t="shared" si="1"/>
        <v>54</v>
      </c>
      <c r="B29">
        <v>0.9</v>
      </c>
      <c r="C29" s="31">
        <f t="shared" si="53"/>
        <v>493.13252244179938</v>
      </c>
      <c r="D29" s="31">
        <f t="shared" si="2"/>
        <v>13.966173838904362</v>
      </c>
      <c r="E29" s="31">
        <f t="shared" si="3"/>
        <v>616.24153630495221</v>
      </c>
      <c r="F29" s="65">
        <f t="shared" si="4"/>
        <v>6.2311361636742939</v>
      </c>
      <c r="G29">
        <f t="shared" si="5"/>
        <v>5.587468204922971E-5</v>
      </c>
      <c r="H29">
        <f t="shared" si="6"/>
        <v>9.7414535375077237E-5</v>
      </c>
      <c r="I29" s="32">
        <f t="shared" si="7"/>
        <v>7.7282398444441974E-5</v>
      </c>
      <c r="J29" s="68">
        <f t="shared" si="8"/>
        <v>0.28861862525742171</v>
      </c>
      <c r="K29" s="64">
        <f t="shared" si="9"/>
        <v>6.9052458178268497</v>
      </c>
      <c r="L29" s="64">
        <f t="shared" si="10"/>
        <v>9.0837069359021836</v>
      </c>
      <c r="M29" s="79">
        <f t="shared" si="11"/>
        <v>498.65583834637977</v>
      </c>
      <c r="N29" s="80">
        <f t="shared" si="12"/>
        <v>242.49737586696074</v>
      </c>
      <c r="O29" s="72">
        <f t="shared" si="13"/>
        <v>617.04651984834129</v>
      </c>
      <c r="P29" s="72">
        <f t="shared" si="14"/>
        <v>14.081765957871076</v>
      </c>
      <c r="Q29" s="73">
        <f t="shared" si="15"/>
        <v>6.8575092907660133</v>
      </c>
      <c r="R29" s="73">
        <f t="shared" si="16"/>
        <v>9.0600195653432962</v>
      </c>
      <c r="S29" s="79">
        <f t="shared" si="17"/>
        <v>496.70666753315351</v>
      </c>
      <c r="T29" s="76">
        <f t="shared" si="18"/>
        <v>604.15050487628378</v>
      </c>
      <c r="U29" s="76">
        <f t="shared" si="19"/>
        <v>9.4399399768000087</v>
      </c>
      <c r="V29" s="77">
        <f t="shared" si="20"/>
        <v>10.015705111456246</v>
      </c>
      <c r="W29" s="80">
        <f t="shared" si="21"/>
        <v>595.79116216985733</v>
      </c>
      <c r="X29" s="72">
        <f t="shared" si="22"/>
        <v>616.75676216061584</v>
      </c>
      <c r="Y29" s="72">
        <f t="shared" si="23"/>
        <v>14.040895627180744</v>
      </c>
      <c r="Z29" s="73">
        <f t="shared" si="24"/>
        <v>6.8742405956119592</v>
      </c>
      <c r="AA29" s="73">
        <f t="shared" si="25"/>
        <v>9.0683649990725712</v>
      </c>
      <c r="AB29" s="79">
        <f t="shared" si="26"/>
        <v>497.39776979605125</v>
      </c>
      <c r="AC29" s="76">
        <f t="shared" si="27"/>
        <v>641.02311433846239</v>
      </c>
      <c r="AD29" s="76">
        <f t="shared" si="28"/>
        <v>16.226300832408743</v>
      </c>
      <c r="AE29" s="77">
        <f t="shared" si="29"/>
        <v>6.1824382278060117</v>
      </c>
      <c r="AF29" s="80">
        <f t="shared" si="30"/>
        <v>441.16864444541363</v>
      </c>
      <c r="AG29" s="72">
        <f t="shared" si="31"/>
        <v>616.85878404922937</v>
      </c>
      <c r="AH29" s="72">
        <f t="shared" si="32"/>
        <v>14.055376963055782</v>
      </c>
      <c r="AI29" s="73">
        <f t="shared" si="33"/>
        <v>6.8682939687607085</v>
      </c>
      <c r="AJ29" s="73">
        <f t="shared" si="34"/>
        <v>9.0654042228277465</v>
      </c>
      <c r="AK29" s="79">
        <f t="shared" si="35"/>
        <v>497.15313444120028</v>
      </c>
      <c r="AL29" s="76">
        <f t="shared" si="36"/>
        <v>610.82006537213442</v>
      </c>
      <c r="AM29" s="76">
        <f t="shared" si="37"/>
        <v>12.912129544282164</v>
      </c>
      <c r="AN29" s="77">
        <f t="shared" si="38"/>
        <v>7.4032265556054577</v>
      </c>
      <c r="AO29" s="80">
        <f t="shared" si="39"/>
        <v>506.63554908785056</v>
      </c>
      <c r="AP29" s="72">
        <f t="shared" si="40"/>
        <v>616.82258092507368</v>
      </c>
      <c r="AQ29" s="72">
        <f t="shared" si="41"/>
        <v>14.050249657961341</v>
      </c>
      <c r="AR29" s="73">
        <f t="shared" si="42"/>
        <v>6.8703971458740689</v>
      </c>
      <c r="AS29" s="73">
        <f t="shared" si="43"/>
        <v>9.0664520512053404</v>
      </c>
      <c r="AT29" s="79">
        <f t="shared" si="44"/>
        <v>497.23978083184261</v>
      </c>
      <c r="AU29" s="76">
        <f t="shared" si="45"/>
        <v>618.29918631808755</v>
      </c>
      <c r="AV29" s="76">
        <f t="shared" si="46"/>
        <v>14.24997238355763</v>
      </c>
      <c r="AW29" s="77">
        <f t="shared" si="47"/>
        <v>6.7903204755217006</v>
      </c>
      <c r="AX29" s="80">
        <f t="shared" si="48"/>
        <v>479.34135111985051</v>
      </c>
      <c r="AY29" s="64">
        <f t="shared" si="49"/>
        <v>7.2327664214252705</v>
      </c>
      <c r="AZ29" s="31">
        <f t="shared" si="50"/>
        <v>497.12433815056193</v>
      </c>
      <c r="BA29" s="31">
        <f t="shared" si="51"/>
        <v>505.73417670574304</v>
      </c>
      <c r="BB29" s="84">
        <f t="shared" si="52"/>
        <v>505.73417670574304</v>
      </c>
    </row>
    <row r="30" spans="1:54" x14ac:dyDescent="0.4">
      <c r="A30">
        <f t="shared" si="1"/>
        <v>60</v>
      </c>
      <c r="B30">
        <v>1</v>
      </c>
      <c r="C30" s="31">
        <f t="shared" si="53"/>
        <v>505.73417670574304</v>
      </c>
      <c r="D30" s="31">
        <f t="shared" si="2"/>
        <v>14.230900659118639</v>
      </c>
      <c r="E30" s="31">
        <f t="shared" si="3"/>
        <v>618.1522398116183</v>
      </c>
      <c r="F30" s="65">
        <f t="shared" si="4"/>
        <v>6.8157596681240893</v>
      </c>
      <c r="G30">
        <f t="shared" si="5"/>
        <v>5.342463349594265E-5</v>
      </c>
      <c r="H30">
        <f t="shared" si="6"/>
        <v>9.3143006075732798E-5</v>
      </c>
      <c r="I30" s="32">
        <f t="shared" si="7"/>
        <v>7.5146633794769761E-5</v>
      </c>
      <c r="J30" s="68">
        <f t="shared" si="8"/>
        <v>0.27844892340346067</v>
      </c>
      <c r="K30" s="64">
        <f t="shared" si="9"/>
        <v>7.3443794944029142</v>
      </c>
      <c r="L30" s="64">
        <f t="shared" si="10"/>
        <v>9.2843419877139333</v>
      </c>
      <c r="M30" s="79">
        <f t="shared" si="11"/>
        <v>504.12321080284335</v>
      </c>
      <c r="N30" s="80">
        <f t="shared" si="12"/>
        <v>247.36758932945875</v>
      </c>
      <c r="O30" s="72">
        <f t="shared" si="13"/>
        <v>617.89310523950292</v>
      </c>
      <c r="P30" s="72">
        <f t="shared" si="14"/>
        <v>14.196860300789805</v>
      </c>
      <c r="Q30" s="73">
        <f t="shared" si="15"/>
        <v>7.3589031884476981</v>
      </c>
      <c r="R30" s="73">
        <f t="shared" si="16"/>
        <v>9.2904629583331282</v>
      </c>
      <c r="S30" s="79">
        <f t="shared" si="17"/>
        <v>504.66712925809111</v>
      </c>
      <c r="T30" s="76">
        <f t="shared" si="18"/>
        <v>604.44418997375146</v>
      </c>
      <c r="U30" s="76">
        <f t="shared" si="19"/>
        <v>9.5144858388227647</v>
      </c>
      <c r="V30" s="77">
        <f t="shared" si="20"/>
        <v>10.741450527782396</v>
      </c>
      <c r="W30" s="80">
        <f t="shared" si="21"/>
        <v>611.87955728484155</v>
      </c>
      <c r="X30" s="72">
        <f t="shared" si="22"/>
        <v>617.98009909996358</v>
      </c>
      <c r="Y30" s="72">
        <f t="shared" si="23"/>
        <v>14.208347016474807</v>
      </c>
      <c r="Z30" s="73">
        <f t="shared" si="24"/>
        <v>7.3539891253898535</v>
      </c>
      <c r="AA30" s="73">
        <f t="shared" si="25"/>
        <v>9.2883955175490254</v>
      </c>
      <c r="AB30" s="79">
        <f t="shared" si="26"/>
        <v>504.48379699425936</v>
      </c>
      <c r="AC30" s="76">
        <f t="shared" si="27"/>
        <v>647.15804162977656</v>
      </c>
      <c r="AD30" s="76">
        <f t="shared" si="28"/>
        <v>16.601899089915797</v>
      </c>
      <c r="AE30" s="77">
        <f t="shared" si="29"/>
        <v>6.5908986207652367</v>
      </c>
      <c r="AF30" s="80">
        <f t="shared" si="30"/>
        <v>447.66449234805822</v>
      </c>
      <c r="AG30" s="72">
        <f t="shared" si="31"/>
        <v>617.9507203918497</v>
      </c>
      <c r="AH30" s="72">
        <f t="shared" si="32"/>
        <v>14.204474582496774</v>
      </c>
      <c r="AI30" s="73">
        <f t="shared" si="33"/>
        <v>7.3556442719728334</v>
      </c>
      <c r="AJ30" s="73">
        <f t="shared" si="34"/>
        <v>9.2890922778491003</v>
      </c>
      <c r="AK30" s="79">
        <f t="shared" si="35"/>
        <v>504.54562641968607</v>
      </c>
      <c r="AL30" s="76">
        <f t="shared" si="36"/>
        <v>611.31078078604276</v>
      </c>
      <c r="AM30" s="76">
        <f t="shared" si="37"/>
        <v>13.040584489201473</v>
      </c>
      <c r="AN30" s="77">
        <f t="shared" si="38"/>
        <v>7.9260543641481451</v>
      </c>
      <c r="AO30" s="80">
        <f t="shared" si="39"/>
        <v>519.70530915507925</v>
      </c>
      <c r="AP30" s="72">
        <f t="shared" si="40"/>
        <v>617.96062201158077</v>
      </c>
      <c r="AQ30" s="72">
        <f t="shared" si="41"/>
        <v>14.205780489800732</v>
      </c>
      <c r="AR30" s="73">
        <f t="shared" si="42"/>
        <v>7.3550859341571817</v>
      </c>
      <c r="AS30" s="73">
        <f t="shared" si="43"/>
        <v>9.2888572830277027</v>
      </c>
      <c r="AT30" s="79">
        <f t="shared" si="44"/>
        <v>504.52477829891581</v>
      </c>
      <c r="AU30" s="76">
        <f t="shared" si="45"/>
        <v>620.59237364626347</v>
      </c>
      <c r="AV30" s="76">
        <f t="shared" si="46"/>
        <v>14.528554549579416</v>
      </c>
      <c r="AW30" s="77">
        <f t="shared" si="47"/>
        <v>7.2223091621346889</v>
      </c>
      <c r="AX30" s="80">
        <f t="shared" si="48"/>
        <v>488.67743785440871</v>
      </c>
      <c r="AY30" s="64">
        <f t="shared" si="49"/>
        <v>7.7380418993497546</v>
      </c>
      <c r="AZ30" s="31">
        <f t="shared" si="50"/>
        <v>504.55533274273807</v>
      </c>
      <c r="BA30" s="31">
        <f t="shared" si="51"/>
        <v>516.98169916059692</v>
      </c>
      <c r="BB30" s="84">
        <f t="shared" si="52"/>
        <v>516.98169916059692</v>
      </c>
    </row>
    <row r="31" spans="1:54" x14ac:dyDescent="0.4">
      <c r="A31">
        <f t="shared" si="1"/>
        <v>66</v>
      </c>
      <c r="B31">
        <v>1.1000000000000001</v>
      </c>
      <c r="C31" s="31">
        <f t="shared" si="53"/>
        <v>516.98169916059692</v>
      </c>
      <c r="D31" s="31">
        <f t="shared" si="2"/>
        <v>14.470185151147215</v>
      </c>
      <c r="E31" s="31">
        <f t="shared" si="3"/>
        <v>620.08887896774161</v>
      </c>
      <c r="F31" s="65">
        <f t="shared" si="4"/>
        <v>7.3964571853551506</v>
      </c>
      <c r="G31">
        <f t="shared" si="5"/>
        <v>5.1284581019635011E-5</v>
      </c>
      <c r="H31">
        <f t="shared" si="6"/>
        <v>8.9411938443453252E-5</v>
      </c>
      <c r="I31" s="32">
        <f t="shared" si="7"/>
        <v>7.3281099978629981E-5</v>
      </c>
      <c r="J31" s="68">
        <f t="shared" si="8"/>
        <v>0.26948943961601873</v>
      </c>
      <c r="K31" s="64">
        <f t="shared" si="9"/>
        <v>7.7722549355825556</v>
      </c>
      <c r="L31" s="64">
        <f t="shared" si="10"/>
        <v>9.4516599361491824</v>
      </c>
      <c r="M31" s="79">
        <f t="shared" si="11"/>
        <v>507.74881250757289</v>
      </c>
      <c r="N31" s="80">
        <f t="shared" si="12"/>
        <v>251.76422904348792</v>
      </c>
      <c r="O31" s="72">
        <f t="shared" si="13"/>
        <v>618.48262633940806</v>
      </c>
      <c r="P31" s="72">
        <f t="shared" si="14"/>
        <v>14.273552532776291</v>
      </c>
      <c r="Q31" s="73">
        <f t="shared" si="15"/>
        <v>7.8589153262705853</v>
      </c>
      <c r="R31" s="73">
        <f t="shared" si="16"/>
        <v>9.4823856635361334</v>
      </c>
      <c r="S31" s="79">
        <f t="shared" si="17"/>
        <v>510.72237106191767</v>
      </c>
      <c r="T31" s="76">
        <f t="shared" si="18"/>
        <v>604.69050178485224</v>
      </c>
      <c r="U31" s="76">
        <f t="shared" si="19"/>
        <v>9.5822392718967038</v>
      </c>
      <c r="V31" s="77">
        <f t="shared" si="20"/>
        <v>11.445461760413227</v>
      </c>
      <c r="W31" s="80">
        <f t="shared" si="21"/>
        <v>626.59648892003315</v>
      </c>
      <c r="X31" s="72">
        <f t="shared" si="22"/>
        <v>618.98326889363432</v>
      </c>
      <c r="Y31" s="72">
        <f t="shared" si="23"/>
        <v>14.336671895222832</v>
      </c>
      <c r="Z31" s="73">
        <f t="shared" si="24"/>
        <v>7.8306488062491013</v>
      </c>
      <c r="AA31" s="73">
        <f t="shared" si="25"/>
        <v>9.4724765038051064</v>
      </c>
      <c r="AB31" s="79">
        <f t="shared" si="26"/>
        <v>509.77601467625345</v>
      </c>
      <c r="AC31" s="76">
        <f t="shared" si="27"/>
        <v>653.40768852736619</v>
      </c>
      <c r="AD31" s="76">
        <f t="shared" si="28"/>
        <v>16.950556912376157</v>
      </c>
      <c r="AE31" s="77">
        <f t="shared" si="29"/>
        <v>6.9914531500836281</v>
      </c>
      <c r="AF31" s="80">
        <f t="shared" si="30"/>
        <v>453.21463981301918</v>
      </c>
      <c r="AG31" s="72">
        <f t="shared" si="31"/>
        <v>618.82224122469688</v>
      </c>
      <c r="AH31" s="72">
        <f t="shared" si="32"/>
        <v>14.316562217679893</v>
      </c>
      <c r="AI31" s="73">
        <f t="shared" si="33"/>
        <v>7.8396080882224028</v>
      </c>
      <c r="AJ31" s="73">
        <f t="shared" si="34"/>
        <v>9.4756290478469953</v>
      </c>
      <c r="AK31" s="79">
        <f t="shared" si="35"/>
        <v>510.07836992863446</v>
      </c>
      <c r="AL31" s="76">
        <f t="shared" si="36"/>
        <v>611.76782287498122</v>
      </c>
      <c r="AM31" s="76">
        <f t="shared" si="37"/>
        <v>13.15108707206131</v>
      </c>
      <c r="AN31" s="77">
        <f t="shared" si="38"/>
        <v>8.4370798700322993</v>
      </c>
      <c r="AO31" s="80">
        <f t="shared" si="39"/>
        <v>531.75783077107008</v>
      </c>
      <c r="AP31" s="72">
        <f t="shared" si="40"/>
        <v>618.87351584003932</v>
      </c>
      <c r="AQ31" s="72">
        <f t="shared" si="41"/>
        <v>14.322984959552583</v>
      </c>
      <c r="AR31" s="73">
        <f t="shared" si="42"/>
        <v>7.8367419213429583</v>
      </c>
      <c r="AS31" s="73">
        <f t="shared" si="43"/>
        <v>9.4746217060397111</v>
      </c>
      <c r="AT31" s="79">
        <f t="shared" si="44"/>
        <v>509.98188788137952</v>
      </c>
      <c r="AU31" s="76">
        <f t="shared" si="45"/>
        <v>622.98998737736133</v>
      </c>
      <c r="AV31" s="76">
        <f t="shared" si="46"/>
        <v>14.788845472739073</v>
      </c>
      <c r="AW31" s="77">
        <f t="shared" si="47"/>
        <v>7.6403627515231554</v>
      </c>
      <c r="AX31" s="80">
        <f t="shared" si="48"/>
        <v>496.91300966309774</v>
      </c>
      <c r="AY31" s="64">
        <f t="shared" si="49"/>
        <v>8.2350339592671702</v>
      </c>
      <c r="AZ31" s="31">
        <f t="shared" si="50"/>
        <v>510.13966088704626</v>
      </c>
      <c r="BA31" s="31">
        <f t="shared" si="51"/>
        <v>527.12049229180502</v>
      </c>
      <c r="BB31" s="84">
        <f t="shared" si="52"/>
        <v>527.12049229180502</v>
      </c>
    </row>
    <row r="32" spans="1:54" x14ac:dyDescent="0.4">
      <c r="A32">
        <f t="shared" si="1"/>
        <v>72</v>
      </c>
      <c r="B32">
        <v>1.2</v>
      </c>
      <c r="C32" s="31">
        <f t="shared" si="53"/>
        <v>527.12049229180502</v>
      </c>
      <c r="D32" s="31">
        <f t="shared" si="2"/>
        <v>14.68831058431782</v>
      </c>
      <c r="E32" s="31">
        <f t="shared" si="3"/>
        <v>622.03414575218744</v>
      </c>
      <c r="F32" s="65">
        <f t="shared" si="4"/>
        <v>7.9739743145364583</v>
      </c>
      <c r="G32">
        <f t="shared" si="5"/>
        <v>4.9392529674452984E-5</v>
      </c>
      <c r="H32">
        <f t="shared" si="6"/>
        <v>8.6113247588545064E-5</v>
      </c>
      <c r="I32" s="32">
        <f t="shared" si="7"/>
        <v>7.1631754551175887E-5</v>
      </c>
      <c r="J32" s="68">
        <f t="shared" si="8"/>
        <v>0.26150579505856181</v>
      </c>
      <c r="K32" s="64">
        <f t="shared" si="9"/>
        <v>8.1905248317711319</v>
      </c>
      <c r="L32" s="64">
        <f t="shared" si="10"/>
        <v>9.5907408007136983</v>
      </c>
      <c r="M32" s="79">
        <f t="shared" si="11"/>
        <v>509.86905745517254</v>
      </c>
      <c r="N32" s="80">
        <f t="shared" si="12"/>
        <v>255.76554924172618</v>
      </c>
      <c r="O32" s="72">
        <f t="shared" si="13"/>
        <v>618.83800254050595</v>
      </c>
      <c r="P32" s="72">
        <f t="shared" si="14"/>
        <v>14.318538448612326</v>
      </c>
      <c r="Q32" s="73">
        <f t="shared" si="15"/>
        <v>8.3588713032989332</v>
      </c>
      <c r="R32" s="73">
        <f t="shared" si="16"/>
        <v>9.6404154524909806</v>
      </c>
      <c r="S32" s="79">
        <f t="shared" si="17"/>
        <v>515.15687803107903</v>
      </c>
      <c r="T32" s="76">
        <f t="shared" si="18"/>
        <v>604.89991081082587</v>
      </c>
      <c r="U32" s="76">
        <f t="shared" si="19"/>
        <v>9.6442770747576763</v>
      </c>
      <c r="V32" s="77">
        <f t="shared" si="20"/>
        <v>12.130625481729904</v>
      </c>
      <c r="W32" s="80">
        <f t="shared" si="21"/>
        <v>640.15991782282936</v>
      </c>
      <c r="X32" s="72">
        <f t="shared" si="22"/>
        <v>619.75920347123053</v>
      </c>
      <c r="Y32" s="72">
        <f t="shared" si="23"/>
        <v>14.431170562871751</v>
      </c>
      <c r="Z32" s="73">
        <f t="shared" si="24"/>
        <v>8.3059780331937709</v>
      </c>
      <c r="AA32" s="73">
        <f t="shared" si="25"/>
        <v>9.6251806113166083</v>
      </c>
      <c r="AB32" s="79">
        <f t="shared" si="26"/>
        <v>513.57825916534728</v>
      </c>
      <c r="AC32" s="76">
        <f t="shared" si="27"/>
        <v>659.73613540028873</v>
      </c>
      <c r="AD32" s="76">
        <f t="shared" si="28"/>
        <v>17.276183261353822</v>
      </c>
      <c r="AE32" s="77">
        <f t="shared" si="29"/>
        <v>7.385702718734942</v>
      </c>
      <c r="AF32" s="80">
        <f t="shared" si="30"/>
        <v>457.99004776006757</v>
      </c>
      <c r="AG32" s="72">
        <f t="shared" si="31"/>
        <v>619.47891357359447</v>
      </c>
      <c r="AH32" s="72">
        <f t="shared" si="32"/>
        <v>14.397479941821567</v>
      </c>
      <c r="AI32" s="73">
        <f t="shared" si="33"/>
        <v>8.321649100975943</v>
      </c>
      <c r="AJ32" s="73">
        <f t="shared" si="34"/>
        <v>9.6297295328050634</v>
      </c>
      <c r="AK32" s="79">
        <f t="shared" si="35"/>
        <v>514.05346334137323</v>
      </c>
      <c r="AL32" s="76">
        <f t="shared" si="36"/>
        <v>612.19033985387728</v>
      </c>
      <c r="AM32" s="76">
        <f t="shared" si="37"/>
        <v>13.246716968093278</v>
      </c>
      <c r="AN32" s="77">
        <f t="shared" si="38"/>
        <v>8.9381485484535155</v>
      </c>
      <c r="AO32" s="80">
        <f t="shared" si="39"/>
        <v>542.95984628987003</v>
      </c>
      <c r="AP32" s="72">
        <f t="shared" si="40"/>
        <v>619.5628117210523</v>
      </c>
      <c r="AQ32" s="72">
        <f t="shared" si="41"/>
        <v>14.407615797552804</v>
      </c>
      <c r="AR32" s="73">
        <f t="shared" si="42"/>
        <v>8.3169210007389243</v>
      </c>
      <c r="AS32" s="73">
        <f t="shared" si="43"/>
        <v>9.628360215240054</v>
      </c>
      <c r="AT32" s="79">
        <f t="shared" si="44"/>
        <v>513.91076584674488</v>
      </c>
      <c r="AU32" s="76">
        <f t="shared" si="45"/>
        <v>625.47798592032188</v>
      </c>
      <c r="AV32" s="76">
        <f t="shared" si="46"/>
        <v>15.033686111017461</v>
      </c>
      <c r="AW32" s="77">
        <f t="shared" si="47"/>
        <v>8.0466646789830669</v>
      </c>
      <c r="AX32" s="80">
        <f t="shared" si="48"/>
        <v>504.22726358062221</v>
      </c>
      <c r="AY32" s="64">
        <f t="shared" si="49"/>
        <v>8.725570108263625</v>
      </c>
      <c r="AZ32" s="31">
        <f t="shared" si="50"/>
        <v>514.17484159613616</v>
      </c>
      <c r="BA32" s="31">
        <f t="shared" si="51"/>
        <v>536.33426886334735</v>
      </c>
      <c r="BB32" s="84">
        <f t="shared" si="52"/>
        <v>536.33426886334735</v>
      </c>
    </row>
    <row r="33" spans="1:54" x14ac:dyDescent="0.4">
      <c r="A33">
        <f t="shared" si="1"/>
        <v>78</v>
      </c>
      <c r="B33">
        <v>1.3</v>
      </c>
      <c r="C33" s="31">
        <f t="shared" si="53"/>
        <v>536.33426886334735</v>
      </c>
      <c r="D33" s="31">
        <f t="shared" si="2"/>
        <v>14.888532337358503</v>
      </c>
      <c r="E33" s="31">
        <f t="shared" si="3"/>
        <v>623.97535038407659</v>
      </c>
      <c r="F33" s="65">
        <f t="shared" si="4"/>
        <v>8.5488974105221516</v>
      </c>
      <c r="G33">
        <f t="shared" si="5"/>
        <v>4.7702773797539721E-5</v>
      </c>
      <c r="H33">
        <f t="shared" si="6"/>
        <v>8.3167248119558711E-5</v>
      </c>
      <c r="I33" s="32">
        <f t="shared" si="7"/>
        <v>7.0158754816682711E-5</v>
      </c>
      <c r="J33" s="68">
        <f t="shared" si="8"/>
        <v>0.25432391958306283</v>
      </c>
      <c r="K33" s="64">
        <f t="shared" si="9"/>
        <v>8.6004918372649186</v>
      </c>
      <c r="L33" s="64">
        <f t="shared" si="10"/>
        <v>9.7058214631771058</v>
      </c>
      <c r="M33" s="79">
        <f t="shared" si="11"/>
        <v>510.75802616830441</v>
      </c>
      <c r="N33" s="80">
        <f t="shared" si="12"/>
        <v>259.43240600088035</v>
      </c>
      <c r="O33" s="72">
        <f t="shared" si="13"/>
        <v>618.98936691115136</v>
      </c>
      <c r="P33" s="72">
        <f t="shared" si="14"/>
        <v>14.337429943480585</v>
      </c>
      <c r="Q33" s="73">
        <f t="shared" si="15"/>
        <v>8.8597123710777428</v>
      </c>
      <c r="R33" s="73">
        <f t="shared" si="16"/>
        <v>9.7687299982024847</v>
      </c>
      <c r="S33" s="79">
        <f t="shared" si="17"/>
        <v>518.20935958310781</v>
      </c>
      <c r="T33" s="76">
        <f t="shared" si="18"/>
        <v>605.08004842072285</v>
      </c>
      <c r="U33" s="76">
        <f t="shared" si="19"/>
        <v>9.7014441677027889</v>
      </c>
      <c r="V33" s="77">
        <f t="shared" si="20"/>
        <v>12.799240136958842</v>
      </c>
      <c r="W33" s="80">
        <f t="shared" si="21"/>
        <v>652.73856034935113</v>
      </c>
      <c r="X33" s="72">
        <f t="shared" si="22"/>
        <v>620.31412204857725</v>
      </c>
      <c r="Y33" s="72">
        <f t="shared" si="23"/>
        <v>14.496474443132909</v>
      </c>
      <c r="Z33" s="73">
        <f t="shared" si="24"/>
        <v>8.781263659236652</v>
      </c>
      <c r="AA33" s="73">
        <f t="shared" si="25"/>
        <v>9.7504534362440403</v>
      </c>
      <c r="AB33" s="79">
        <f t="shared" si="26"/>
        <v>516.13520106232011</v>
      </c>
      <c r="AC33" s="76">
        <f t="shared" si="27"/>
        <v>666.11555655897064</v>
      </c>
      <c r="AD33" s="76">
        <f t="shared" si="28"/>
        <v>17.581850098100396</v>
      </c>
      <c r="AE33" s="77">
        <f t="shared" si="29"/>
        <v>7.774863021978053</v>
      </c>
      <c r="AF33" s="80">
        <f t="shared" si="30"/>
        <v>462.12217151740668</v>
      </c>
      <c r="AG33" s="72">
        <f t="shared" si="31"/>
        <v>619.93518921907162</v>
      </c>
      <c r="AH33" s="72">
        <f t="shared" si="32"/>
        <v>14.452077787119171</v>
      </c>
      <c r="AI33" s="73">
        <f t="shared" si="33"/>
        <v>8.80285891283072</v>
      </c>
      <c r="AJ33" s="73">
        <f t="shared" si="34"/>
        <v>9.7555492138618636</v>
      </c>
      <c r="AK33" s="79">
        <f t="shared" si="35"/>
        <v>516.72059380389089</v>
      </c>
      <c r="AL33" s="76">
        <f t="shared" si="36"/>
        <v>612.57870160087953</v>
      </c>
      <c r="AM33" s="76">
        <f t="shared" si="37"/>
        <v>13.329877020070125</v>
      </c>
      <c r="AN33" s="77">
        <f t="shared" si="38"/>
        <v>9.4306905221611093</v>
      </c>
      <c r="AO33" s="80">
        <f t="shared" si="39"/>
        <v>553.43913036162189</v>
      </c>
      <c r="AP33" s="72">
        <f t="shared" si="40"/>
        <v>620.04133216156856</v>
      </c>
      <c r="AQ33" s="72">
        <f t="shared" si="41"/>
        <v>14.464598158237921</v>
      </c>
      <c r="AR33" s="73">
        <f t="shared" si="42"/>
        <v>8.7967451581488696</v>
      </c>
      <c r="AS33" s="73">
        <f t="shared" si="43"/>
        <v>9.7541115804455281</v>
      </c>
      <c r="AT33" s="79">
        <f t="shared" si="44"/>
        <v>516.55600415569324</v>
      </c>
      <c r="AU33" s="76">
        <f t="shared" si="45"/>
        <v>628.04497101407856</v>
      </c>
      <c r="AV33" s="76">
        <f t="shared" si="46"/>
        <v>15.265274815523926</v>
      </c>
      <c r="AW33" s="77">
        <f t="shared" si="47"/>
        <v>8.4429430179319365</v>
      </c>
      <c r="AX33" s="80">
        <f t="shared" si="48"/>
        <v>510.75919675682121</v>
      </c>
      <c r="AY33" s="64">
        <f t="shared" si="49"/>
        <v>9.2110396000404897</v>
      </c>
      <c r="AZ33" s="31">
        <f t="shared" si="50"/>
        <v>516.90528965125304</v>
      </c>
      <c r="BA33" s="31">
        <f t="shared" si="51"/>
        <v>544.76476474630022</v>
      </c>
      <c r="BB33" s="84">
        <f t="shared" si="52"/>
        <v>544.76476474630022</v>
      </c>
    </row>
    <row r="34" spans="1:54" x14ac:dyDescent="0.4">
      <c r="A34">
        <f t="shared" si="1"/>
        <v>84</v>
      </c>
      <c r="B34">
        <v>1.4</v>
      </c>
      <c r="C34" s="31">
        <f t="shared" si="53"/>
        <v>544.76476474630022</v>
      </c>
      <c r="D34" s="31">
        <f t="shared" si="2"/>
        <v>15.073398857590497</v>
      </c>
      <c r="E34" s="31">
        <f t="shared" si="3"/>
        <v>625.90326271908759</v>
      </c>
      <c r="F34" s="65">
        <f t="shared" si="4"/>
        <v>9.1216891463112955</v>
      </c>
      <c r="G34">
        <f t="shared" si="5"/>
        <v>4.6180757422625076E-5</v>
      </c>
      <c r="H34">
        <f t="shared" si="6"/>
        <v>8.0513693547830934E-5</v>
      </c>
      <c r="I34" s="32">
        <f t="shared" si="7"/>
        <v>6.8831977530818815E-5</v>
      </c>
      <c r="J34" s="68">
        <f t="shared" si="8"/>
        <v>0.24781132122017557</v>
      </c>
      <c r="K34" s="64">
        <f t="shared" si="9"/>
        <v>9.0031984907566134</v>
      </c>
      <c r="L34" s="64">
        <f t="shared" si="10"/>
        <v>9.8005159197233631</v>
      </c>
      <c r="M34" s="79">
        <f t="shared" si="11"/>
        <v>510.64327741912359</v>
      </c>
      <c r="N34" s="80">
        <f t="shared" si="12"/>
        <v>262.81295571933526</v>
      </c>
      <c r="O34" s="72">
        <f t="shared" si="13"/>
        <v>618.96974975193416</v>
      </c>
      <c r="P34" s="72">
        <f t="shared" si="14"/>
        <v>14.334990420117247</v>
      </c>
      <c r="Q34" s="73">
        <f t="shared" si="15"/>
        <v>9.3620901426821188</v>
      </c>
      <c r="R34" s="73">
        <f t="shared" si="16"/>
        <v>9.8712709083235346</v>
      </c>
      <c r="S34" s="79">
        <f t="shared" si="17"/>
        <v>520.09124366536821</v>
      </c>
      <c r="T34" s="76">
        <f t="shared" si="18"/>
        <v>605.23660079627132</v>
      </c>
      <c r="U34" s="76">
        <f t="shared" si="19"/>
        <v>9.7544145017359263</v>
      </c>
      <c r="V34" s="77">
        <f t="shared" si="20"/>
        <v>13.453174571696366</v>
      </c>
      <c r="W34" s="80">
        <f t="shared" si="21"/>
        <v>664.46601697748042</v>
      </c>
      <c r="X34" s="72">
        <f t="shared" si="22"/>
        <v>620.66483723659337</v>
      </c>
      <c r="Y34" s="72">
        <f t="shared" si="23"/>
        <v>14.536838912252678</v>
      </c>
      <c r="Z34" s="73">
        <f t="shared" si="24"/>
        <v>9.2573773035837679</v>
      </c>
      <c r="AA34" s="73">
        <f t="shared" si="25"/>
        <v>9.8518626504715741</v>
      </c>
      <c r="AB34" s="79">
        <f t="shared" si="26"/>
        <v>517.65105383829984</v>
      </c>
      <c r="AC34" s="76">
        <f t="shared" si="27"/>
        <v>672.52423816356372</v>
      </c>
      <c r="AD34" s="76">
        <f t="shared" si="28"/>
        <v>17.870025269159534</v>
      </c>
      <c r="AE34" s="77">
        <f t="shared" si="29"/>
        <v>8.1598763035775672</v>
      </c>
      <c r="AF34" s="80">
        <f t="shared" si="30"/>
        <v>465.71413083956776</v>
      </c>
      <c r="AG34" s="72">
        <f t="shared" si="31"/>
        <v>620.21134196176308</v>
      </c>
      <c r="AH34" s="72">
        <f t="shared" si="32"/>
        <v>14.484514620339013</v>
      </c>
      <c r="AI34" s="73">
        <f t="shared" si="33"/>
        <v>9.2840304946860837</v>
      </c>
      <c r="AJ34" s="73">
        <f t="shared" si="34"/>
        <v>9.8568962687445598</v>
      </c>
      <c r="AK34" s="79">
        <f t="shared" si="35"/>
        <v>518.29423473129543</v>
      </c>
      <c r="AL34" s="76">
        <f t="shared" si="36"/>
        <v>612.93404542322537</v>
      </c>
      <c r="AM34" s="76">
        <f t="shared" si="37"/>
        <v>13.402476863477482</v>
      </c>
      <c r="AN34" s="77">
        <f t="shared" si="38"/>
        <v>9.9158392920531142</v>
      </c>
      <c r="AO34" s="80">
        <f t="shared" si="39"/>
        <v>563.29586600231335</v>
      </c>
      <c r="AP34" s="72">
        <f t="shared" si="40"/>
        <v>620.32979759314048</v>
      </c>
      <c r="AQ34" s="72">
        <f t="shared" si="41"/>
        <v>14.498293219125152</v>
      </c>
      <c r="AR34" s="73">
        <f t="shared" si="42"/>
        <v>9.2769788167138127</v>
      </c>
      <c r="AS34" s="73">
        <f t="shared" si="43"/>
        <v>9.8555707911481036</v>
      </c>
      <c r="AT34" s="79">
        <f t="shared" si="44"/>
        <v>518.12558058388652</v>
      </c>
      <c r="AU34" s="76">
        <f t="shared" si="45"/>
        <v>630.68156854466133</v>
      </c>
      <c r="AV34" s="76">
        <f t="shared" si="46"/>
        <v>15.485350409882034</v>
      </c>
      <c r="AW34" s="77">
        <f t="shared" si="47"/>
        <v>8.8305936888269585</v>
      </c>
      <c r="AX34" s="80">
        <f t="shared" si="48"/>
        <v>516.61900826420833</v>
      </c>
      <c r="AY34" s="64">
        <f t="shared" si="49"/>
        <v>9.6924950767274751</v>
      </c>
      <c r="AZ34" s="31">
        <f t="shared" si="50"/>
        <v>518.54052820471247</v>
      </c>
      <c r="BA34" s="31">
        <f t="shared" si="51"/>
        <v>552.52375552089245</v>
      </c>
      <c r="BB34" s="84">
        <f t="shared" si="52"/>
        <v>552.52375552089245</v>
      </c>
    </row>
    <row r="35" spans="1:54" x14ac:dyDescent="0.4">
      <c r="A35">
        <f t="shared" si="1"/>
        <v>90</v>
      </c>
      <c r="B35">
        <v>1.5</v>
      </c>
      <c r="C35" s="31">
        <f t="shared" si="53"/>
        <v>552.52375552089245</v>
      </c>
      <c r="D35" s="31">
        <f t="shared" si="2"/>
        <v>15.244947283862167</v>
      </c>
      <c r="E35" s="31">
        <f t="shared" si="3"/>
        <v>627.81120309187349</v>
      </c>
      <c r="F35" s="65">
        <f t="shared" si="4"/>
        <v>9.6927185340266249</v>
      </c>
      <c r="G35">
        <f t="shared" si="5"/>
        <v>4.4799780371344715E-5</v>
      </c>
      <c r="H35">
        <f t="shared" si="6"/>
        <v>7.8106033532949909E-5</v>
      </c>
      <c r="I35" s="32">
        <f t="shared" si="7"/>
        <v>6.7628147523378303E-5</v>
      </c>
      <c r="J35" s="68">
        <f t="shared" si="8"/>
        <v>0.24186499060278682</v>
      </c>
      <c r="K35" s="64">
        <f t="shared" si="9"/>
        <v>9.3994924388876377</v>
      </c>
      <c r="L35" s="64">
        <f t="shared" si="10"/>
        <v>9.8779676418956868</v>
      </c>
      <c r="M35" s="79">
        <f t="shared" si="11"/>
        <v>509.71692672507407</v>
      </c>
      <c r="N35" s="80">
        <f t="shared" si="12"/>
        <v>265.94592236800167</v>
      </c>
      <c r="O35" s="72">
        <f t="shared" si="13"/>
        <v>618.81223976614842</v>
      </c>
      <c r="P35" s="72">
        <f t="shared" si="14"/>
        <v>14.315307288808839</v>
      </c>
      <c r="Q35" s="73">
        <f t="shared" si="15"/>
        <v>9.8664175005879766</v>
      </c>
      <c r="R35" s="73">
        <f t="shared" si="16"/>
        <v>9.9518832093292851</v>
      </c>
      <c r="S35" s="79">
        <f t="shared" si="17"/>
        <v>520.99900454225065</v>
      </c>
      <c r="T35" s="76">
        <f t="shared" si="18"/>
        <v>605.37388839543667</v>
      </c>
      <c r="U35" s="76">
        <f t="shared" si="19"/>
        <v>9.8037339742444498</v>
      </c>
      <c r="V35" s="77">
        <f t="shared" si="20"/>
        <v>14.093972994710398</v>
      </c>
      <c r="W35" s="80">
        <f t="shared" si="21"/>
        <v>675.45002841913947</v>
      </c>
      <c r="X35" s="72">
        <f t="shared" si="22"/>
        <v>620.83638234087016</v>
      </c>
      <c r="Y35" s="72">
        <f t="shared" si="23"/>
        <v>14.556337807225882</v>
      </c>
      <c r="Z35" s="73">
        <f t="shared" si="24"/>
        <v>9.7347836148701514</v>
      </c>
      <c r="AA35" s="73">
        <f t="shared" si="25"/>
        <v>9.9327738235059471</v>
      </c>
      <c r="AB35" s="79">
        <f t="shared" si="26"/>
        <v>518.30321748169513</v>
      </c>
      <c r="AC35" s="76">
        <f t="shared" si="27"/>
        <v>678.9451097487854</v>
      </c>
      <c r="AD35" s="76">
        <f t="shared" si="28"/>
        <v>18.142725977059811</v>
      </c>
      <c r="AE35" s="77">
        <f t="shared" si="29"/>
        <v>8.5414851846923305</v>
      </c>
      <c r="AF35" s="80">
        <f t="shared" si="30"/>
        <v>468.84816736647269</v>
      </c>
      <c r="AG35" s="72">
        <f t="shared" si="31"/>
        <v>620.33145739539009</v>
      </c>
      <c r="AH35" s="72">
        <f t="shared" si="32"/>
        <v>14.498485718491274</v>
      </c>
      <c r="AI35" s="73">
        <f t="shared" si="33"/>
        <v>9.7656786325347849</v>
      </c>
      <c r="AJ35" s="73">
        <f t="shared" si="34"/>
        <v>9.9373747678101623</v>
      </c>
      <c r="AK35" s="79">
        <f t="shared" si="35"/>
        <v>518.96537335214953</v>
      </c>
      <c r="AL35" s="76">
        <f t="shared" si="36"/>
        <v>613.25796534182132</v>
      </c>
      <c r="AM35" s="76">
        <f t="shared" si="37"/>
        <v>13.466057368819243</v>
      </c>
      <c r="AN35" s="77">
        <f t="shared" si="38"/>
        <v>10.394509630594477</v>
      </c>
      <c r="AO35" s="80">
        <f t="shared" si="39"/>
        <v>572.61009012019224</v>
      </c>
      <c r="AP35" s="72">
        <f t="shared" si="40"/>
        <v>620.45422161450347</v>
      </c>
      <c r="AQ35" s="72">
        <f t="shared" si="41"/>
        <v>14.512680624189713</v>
      </c>
      <c r="AR35" s="73">
        <f t="shared" si="42"/>
        <v>9.7580575340484685</v>
      </c>
      <c r="AS35" s="73">
        <f t="shared" si="43"/>
        <v>9.9362465254899632</v>
      </c>
      <c r="AT35" s="79">
        <f t="shared" si="44"/>
        <v>518.80378069936648</v>
      </c>
      <c r="AU35" s="76">
        <f t="shared" si="45"/>
        <v>633.37996341032112</v>
      </c>
      <c r="AV35" s="76">
        <f t="shared" si="46"/>
        <v>15.69531301642378</v>
      </c>
      <c r="AW35" s="77">
        <f t="shared" si="47"/>
        <v>9.2107630005065406</v>
      </c>
      <c r="AX35" s="80">
        <f t="shared" si="48"/>
        <v>521.89564712535332</v>
      </c>
      <c r="AY35" s="64">
        <f t="shared" si="49"/>
        <v>10.17070851156814</v>
      </c>
      <c r="AZ35" s="31">
        <f t="shared" si="50"/>
        <v>519.2678440188655</v>
      </c>
      <c r="BA35" s="31">
        <f t="shared" si="51"/>
        <v>559.7009832577894</v>
      </c>
      <c r="BB35" s="84">
        <f t="shared" si="52"/>
        <v>559.7009832577894</v>
      </c>
    </row>
    <row r="36" spans="1:54" x14ac:dyDescent="0.4">
      <c r="A36">
        <f t="shared" si="1"/>
        <v>96</v>
      </c>
      <c r="B36">
        <v>1.6</v>
      </c>
      <c r="C36" s="31">
        <f t="shared" si="53"/>
        <v>559.7009832577894</v>
      </c>
      <c r="D36" s="31">
        <f t="shared" si="2"/>
        <v>15.404833790980538</v>
      </c>
      <c r="E36" s="31">
        <f t="shared" si="3"/>
        <v>629.69437836123529</v>
      </c>
      <c r="F36" s="65">
        <f t="shared" si="4"/>
        <v>10.262283072582742</v>
      </c>
      <c r="G36">
        <f t="shared" si="5"/>
        <v>4.3538823623755469E-5</v>
      </c>
      <c r="H36">
        <f t="shared" si="6"/>
        <v>7.5907622531948642E-5</v>
      </c>
      <c r="I36" s="32">
        <f t="shared" si="7"/>
        <v>6.652894202287767E-5</v>
      </c>
      <c r="J36" s="68">
        <f t="shared" si="8"/>
        <v>0.23640336518059366</v>
      </c>
      <c r="K36" s="64">
        <f t="shared" si="9"/>
        <v>9.7900727064486102</v>
      </c>
      <c r="L36" s="64">
        <f t="shared" si="10"/>
        <v>9.9409568147648937</v>
      </c>
      <c r="M36" s="79">
        <f t="shared" si="11"/>
        <v>508.14353893722068</v>
      </c>
      <c r="N36" s="80">
        <f t="shared" si="12"/>
        <v>268.86288655445566</v>
      </c>
      <c r="O36" s="72">
        <f t="shared" si="13"/>
        <v>618.54818806931416</v>
      </c>
      <c r="P36" s="72">
        <f t="shared" si="14"/>
        <v>14.281919941396307</v>
      </c>
      <c r="Q36" s="73">
        <f t="shared" si="15"/>
        <v>10.372896932667318</v>
      </c>
      <c r="R36" s="73">
        <f t="shared" si="16"/>
        <v>10.014408891849591</v>
      </c>
      <c r="S36" s="79">
        <f t="shared" si="17"/>
        <v>521.1224915391831</v>
      </c>
      <c r="T36" s="76">
        <f t="shared" si="18"/>
        <v>605.4952505592239</v>
      </c>
      <c r="U36" s="76">
        <f t="shared" si="19"/>
        <v>9.8498507657483678</v>
      </c>
      <c r="V36" s="77">
        <f t="shared" si="20"/>
        <v>14.722928677740068</v>
      </c>
      <c r="W36" s="80">
        <f t="shared" si="21"/>
        <v>685.77882854925758</v>
      </c>
      <c r="X36" s="72">
        <f t="shared" si="22"/>
        <v>620.85983831231908</v>
      </c>
      <c r="Y36" s="72">
        <f t="shared" si="23"/>
        <v>14.558991760220445</v>
      </c>
      <c r="Z36" s="73">
        <f t="shared" si="24"/>
        <v>10.213518622970703</v>
      </c>
      <c r="AA36" s="73">
        <f t="shared" si="25"/>
        <v>9.9964767318119101</v>
      </c>
      <c r="AB36" s="79">
        <f t="shared" si="26"/>
        <v>518.2525275376147</v>
      </c>
      <c r="AC36" s="76">
        <f t="shared" si="27"/>
        <v>685.36466938848525</v>
      </c>
      <c r="AD36" s="76">
        <f t="shared" si="28"/>
        <v>18.401625235241301</v>
      </c>
      <c r="AE36" s="77">
        <f t="shared" si="29"/>
        <v>8.92028333242156</v>
      </c>
      <c r="AF36" s="80">
        <f t="shared" si="30"/>
        <v>471.59079765301584</v>
      </c>
      <c r="AG36" s="72">
        <f t="shared" si="31"/>
        <v>620.32209304249272</v>
      </c>
      <c r="AH36" s="72">
        <f t="shared" si="32"/>
        <v>14.497399462169589</v>
      </c>
      <c r="AI36" s="73">
        <f t="shared" si="33"/>
        <v>10.24802700763057</v>
      </c>
      <c r="AJ36" s="73">
        <f t="shared" si="34"/>
        <v>10.000486507790109</v>
      </c>
      <c r="AK36" s="79">
        <f t="shared" si="35"/>
        <v>518.90985177133859</v>
      </c>
      <c r="AL36" s="76">
        <f t="shared" si="36"/>
        <v>613.55230289341239</v>
      </c>
      <c r="AM36" s="76">
        <f t="shared" si="37"/>
        <v>13.521877893779903</v>
      </c>
      <c r="AN36" s="77">
        <f t="shared" si="38"/>
        <v>10.867451197848244</v>
      </c>
      <c r="AO36" s="80">
        <f t="shared" si="39"/>
        <v>581.44677893508231</v>
      </c>
      <c r="AP36" s="72">
        <f t="shared" si="40"/>
        <v>620.44389651027871</v>
      </c>
      <c r="AQ36" s="72">
        <f t="shared" si="41"/>
        <v>14.511490008166495</v>
      </c>
      <c r="AR36" s="73">
        <f t="shared" si="42"/>
        <v>10.240086551149792</v>
      </c>
      <c r="AS36" s="73">
        <f t="shared" si="43"/>
        <v>9.9995702209131139</v>
      </c>
      <c r="AT36" s="79">
        <f t="shared" si="44"/>
        <v>518.76044574531488</v>
      </c>
      <c r="AU36" s="76">
        <f t="shared" si="45"/>
        <v>636.13355611083762</v>
      </c>
      <c r="AV36" s="76">
        <f t="shared" si="46"/>
        <v>15.896307364563112</v>
      </c>
      <c r="AW36" s="77">
        <f t="shared" si="47"/>
        <v>9.5844053219264733</v>
      </c>
      <c r="AX36" s="80">
        <f t="shared" si="48"/>
        <v>526.66200815054833</v>
      </c>
      <c r="AY36" s="64">
        <f t="shared" si="49"/>
        <v>10.64619970554434</v>
      </c>
      <c r="AZ36" s="31">
        <f t="shared" si="50"/>
        <v>519.26132914836285</v>
      </c>
      <c r="BA36" s="31">
        <f t="shared" si="51"/>
        <v>566.369603321976</v>
      </c>
      <c r="BB36" s="84">
        <f t="shared" si="52"/>
        <v>566.369603321976</v>
      </c>
    </row>
    <row r="37" spans="1:54" x14ac:dyDescent="0.4">
      <c r="A37">
        <f t="shared" si="1"/>
        <v>102</v>
      </c>
      <c r="B37">
        <v>1.7</v>
      </c>
      <c r="C37" s="31">
        <f t="shared" si="53"/>
        <v>566.369603321976</v>
      </c>
      <c r="D37" s="31">
        <f t="shared" si="2"/>
        <v>15.55442421337324</v>
      </c>
      <c r="E37" s="31">
        <f t="shared" si="3"/>
        <v>631.54940000920169</v>
      </c>
      <c r="F37" s="65">
        <f t="shared" si="4"/>
        <v>10.830624951497549</v>
      </c>
      <c r="G37">
        <f t="shared" si="5"/>
        <v>4.2381070964091658E-5</v>
      </c>
      <c r="H37">
        <f t="shared" si="6"/>
        <v>7.3889142367335962E-5</v>
      </c>
      <c r="I37" s="32">
        <f t="shared" si="7"/>
        <v>6.5519701940571336E-5</v>
      </c>
      <c r="J37" s="68">
        <f t="shared" si="8"/>
        <v>0.23136083527406198</v>
      </c>
      <c r="K37" s="64">
        <f t="shared" si="9"/>
        <v>10.175522998960151</v>
      </c>
      <c r="L37" s="64">
        <f t="shared" si="10"/>
        <v>9.9919776085985994</v>
      </c>
      <c r="M37" s="79">
        <f t="shared" si="11"/>
        <v>506.06587770223405</v>
      </c>
      <c r="N37" s="80">
        <f t="shared" si="12"/>
        <v>271.58992237279938</v>
      </c>
      <c r="O37" s="72">
        <f t="shared" si="13"/>
        <v>618.20615172832402</v>
      </c>
      <c r="P37" s="72">
        <f t="shared" si="14"/>
        <v>14.237916851870704</v>
      </c>
      <c r="Q37" s="73">
        <f t="shared" si="15"/>
        <v>10.881536485871296</v>
      </c>
      <c r="R37" s="73">
        <f t="shared" si="16"/>
        <v>10.062747568631828</v>
      </c>
      <c r="S37" s="79">
        <f t="shared" si="17"/>
        <v>520.65037543152812</v>
      </c>
      <c r="T37" s="76">
        <f t="shared" si="18"/>
        <v>605.60330735831531</v>
      </c>
      <c r="U37" s="76">
        <f t="shared" si="19"/>
        <v>9.893137200166878</v>
      </c>
      <c r="V37" s="77">
        <f t="shared" si="20"/>
        <v>15.341137372798624</v>
      </c>
      <c r="W37" s="80">
        <f t="shared" si="21"/>
        <v>695.52563996832453</v>
      </c>
      <c r="X37" s="72">
        <f t="shared" si="22"/>
        <v>620.77031642726763</v>
      </c>
      <c r="Y37" s="72">
        <f t="shared" si="23"/>
        <v>14.548846997231909</v>
      </c>
      <c r="Z37" s="73">
        <f t="shared" si="24"/>
        <v>10.693151449358666</v>
      </c>
      <c r="AA37" s="73">
        <f t="shared" si="25"/>
        <v>10.046270354421541</v>
      </c>
      <c r="AB37" s="79">
        <f t="shared" si="26"/>
        <v>517.65075210092562</v>
      </c>
      <c r="AC37" s="76">
        <f t="shared" si="27"/>
        <v>691.77218902034338</v>
      </c>
      <c r="AD37" s="76">
        <f t="shared" si="28"/>
        <v>18.648128042046437</v>
      </c>
      <c r="AE37" s="77">
        <f t="shared" si="29"/>
        <v>9.2967511974644026</v>
      </c>
      <c r="AF37" s="80">
        <f t="shared" si="30"/>
        <v>473.99647210183809</v>
      </c>
      <c r="AG37" s="72">
        <f t="shared" si="31"/>
        <v>620.21128657023962</v>
      </c>
      <c r="AH37" s="72">
        <f t="shared" si="32"/>
        <v>14.484508158518414</v>
      </c>
      <c r="AI37" s="73">
        <f t="shared" si="33"/>
        <v>10.73097702611911</v>
      </c>
      <c r="AJ37" s="73">
        <f t="shared" si="34"/>
        <v>10.049702653333242</v>
      </c>
      <c r="AK37" s="79">
        <f t="shared" si="35"/>
        <v>518.29435292732114</v>
      </c>
      <c r="AL37" s="76">
        <f t="shared" si="36"/>
        <v>613.81900799127334</v>
      </c>
      <c r="AM37" s="76">
        <f t="shared" si="37"/>
        <v>13.570979098367923</v>
      </c>
      <c r="AN37" s="77">
        <f t="shared" si="38"/>
        <v>11.335286566471737</v>
      </c>
      <c r="AO37" s="80">
        <f t="shared" si="39"/>
        <v>589.85942396733003</v>
      </c>
      <c r="AP37" s="72">
        <f t="shared" si="40"/>
        <v>620.32981943202935</v>
      </c>
      <c r="AQ37" s="72">
        <f t="shared" si="41"/>
        <v>14.49829575204142</v>
      </c>
      <c r="AR37" s="73">
        <f t="shared" si="42"/>
        <v>10.722820999240142</v>
      </c>
      <c r="AS37" s="73">
        <f t="shared" si="43"/>
        <v>10.048968039529299</v>
      </c>
      <c r="AT37" s="79">
        <f t="shared" si="44"/>
        <v>518.15743796767583</v>
      </c>
      <c r="AU37" s="76">
        <f t="shared" si="45"/>
        <v>638.93670784156541</v>
      </c>
      <c r="AV37" s="76">
        <f t="shared" si="46"/>
        <v>16.089281911841571</v>
      </c>
      <c r="AW37" s="77">
        <f t="shared" si="47"/>
        <v>9.952324568563176</v>
      </c>
      <c r="AX37" s="80">
        <f t="shared" si="48"/>
        <v>530.97861353631663</v>
      </c>
      <c r="AY37" s="64">
        <f t="shared" si="49"/>
        <v>11.119248208235895</v>
      </c>
      <c r="AZ37" s="31">
        <f t="shared" si="50"/>
        <v>518.68822960686271</v>
      </c>
      <c r="BA37" s="31">
        <f t="shared" si="51"/>
        <v>572.59003739345235</v>
      </c>
      <c r="BB37" s="84">
        <f t="shared" si="52"/>
        <v>572.59003739345235</v>
      </c>
    </row>
    <row r="38" spans="1:54" x14ac:dyDescent="0.4">
      <c r="A38">
        <f t="shared" si="1"/>
        <v>108</v>
      </c>
      <c r="B38">
        <v>1.8</v>
      </c>
      <c r="C38" s="31">
        <f t="shared" si="53"/>
        <v>572.59003739345235</v>
      </c>
      <c r="D38" s="31">
        <f t="shared" si="2"/>
        <v>15.694858897532738</v>
      </c>
      <c r="E38" s="31">
        <f t="shared" si="3"/>
        <v>633.37393192805268</v>
      </c>
      <c r="F38" s="65">
        <f t="shared" si="4"/>
        <v>11.397943046191092</v>
      </c>
      <c r="G38">
        <f t="shared" si="5"/>
        <v>4.1312877416007065E-5</v>
      </c>
      <c r="H38">
        <f t="shared" si="6"/>
        <v>7.2026803748824757E-5</v>
      </c>
      <c r="I38" s="32">
        <f t="shared" si="7"/>
        <v>6.4588532631315734E-5</v>
      </c>
      <c r="J38" s="68">
        <f t="shared" si="8"/>
        <v>0.22668389033470035</v>
      </c>
      <c r="K38" s="64">
        <f t="shared" si="9"/>
        <v>10.556336135662384</v>
      </c>
      <c r="L38" s="64">
        <f t="shared" si="10"/>
        <v>10.033295097715325</v>
      </c>
      <c r="M38" s="79">
        <f t="shared" si="11"/>
        <v>503.60918208883419</v>
      </c>
      <c r="N38" s="80">
        <f t="shared" si="12"/>
        <v>274.14879225287899</v>
      </c>
      <c r="O38" s="72">
        <f t="shared" si="13"/>
        <v>617.81135753545254</v>
      </c>
      <c r="P38" s="72">
        <f t="shared" si="14"/>
        <v>14.186010900895219</v>
      </c>
      <c r="Q38" s="73">
        <f t="shared" si="15"/>
        <v>11.392159056201946</v>
      </c>
      <c r="R38" s="73">
        <f t="shared" si="16"/>
        <v>10.100890280798875</v>
      </c>
      <c r="S38" s="79">
        <f t="shared" si="17"/>
        <v>519.77334553449407</v>
      </c>
      <c r="T38" s="76">
        <f t="shared" si="18"/>
        <v>605.70014203886728</v>
      </c>
      <c r="U38" s="76">
        <f t="shared" si="19"/>
        <v>9.9339058152128494</v>
      </c>
      <c r="V38" s="77">
        <f t="shared" si="20"/>
        <v>15.949536936648363</v>
      </c>
      <c r="W38" s="80">
        <f t="shared" si="21"/>
        <v>704.75193360210483</v>
      </c>
      <c r="X38" s="72">
        <f t="shared" si="22"/>
        <v>620.60512798660693</v>
      </c>
      <c r="Y38" s="72">
        <f t="shared" si="23"/>
        <v>14.530014757303682</v>
      </c>
      <c r="Z38" s="73">
        <f t="shared" si="24"/>
        <v>11.17274136882094</v>
      </c>
      <c r="AA38" s="73">
        <f t="shared" si="25"/>
        <v>10.085505661912261</v>
      </c>
      <c r="AB38" s="79">
        <f t="shared" si="26"/>
        <v>516.64538774169557</v>
      </c>
      <c r="AC38" s="76">
        <f t="shared" si="27"/>
        <v>698.15911896495561</v>
      </c>
      <c r="AD38" s="76">
        <f t="shared" si="28"/>
        <v>18.883427212630814</v>
      </c>
      <c r="AE38" s="77">
        <f t="shared" si="29"/>
        <v>9.6712817934963908</v>
      </c>
      <c r="AF38" s="80">
        <f t="shared" si="30"/>
        <v>476.11023334316519</v>
      </c>
      <c r="AG38" s="72">
        <f t="shared" si="31"/>
        <v>620.02766057261908</v>
      </c>
      <c r="AH38" s="72">
        <f t="shared" si="32"/>
        <v>14.462989222380841</v>
      </c>
      <c r="AI38" s="73">
        <f t="shared" si="33"/>
        <v>11.214074662880346</v>
      </c>
      <c r="AJ38" s="73">
        <f t="shared" si="34"/>
        <v>10.088506713184756</v>
      </c>
      <c r="AK38" s="79">
        <f t="shared" si="35"/>
        <v>517.28044590297054</v>
      </c>
      <c r="AL38" s="76">
        <f t="shared" si="36"/>
        <v>614.06004777136161</v>
      </c>
      <c r="AM38" s="76">
        <f t="shared" si="37"/>
        <v>13.614229179523615</v>
      </c>
      <c r="AN38" s="77">
        <f t="shared" si="38"/>
        <v>11.798538829177078</v>
      </c>
      <c r="AO38" s="80">
        <f t="shared" si="39"/>
        <v>597.89260689182015</v>
      </c>
      <c r="AP38" s="72">
        <f t="shared" si="40"/>
        <v>620.14343443951668</v>
      </c>
      <c r="AQ38" s="72">
        <f t="shared" si="41"/>
        <v>14.476579447559223</v>
      </c>
      <c r="AR38" s="73">
        <f t="shared" si="42"/>
        <v>11.205639157770232</v>
      </c>
      <c r="AS38" s="73">
        <f t="shared" si="43"/>
        <v>10.087898397346326</v>
      </c>
      <c r="AT38" s="79">
        <f t="shared" si="44"/>
        <v>517.15269030432637</v>
      </c>
      <c r="AU38" s="76">
        <f t="shared" si="45"/>
        <v>641.7845492418312</v>
      </c>
      <c r="AV38" s="76">
        <f t="shared" si="46"/>
        <v>16.275031776687719</v>
      </c>
      <c r="AW38" s="77">
        <f t="shared" si="47"/>
        <v>10.315204764112417</v>
      </c>
      <c r="AX38" s="80">
        <f t="shared" si="48"/>
        <v>534.89628498887998</v>
      </c>
      <c r="AY38" s="64">
        <f t="shared" si="49"/>
        <v>11.589897071138463</v>
      </c>
      <c r="AZ38" s="31">
        <f t="shared" si="50"/>
        <v>517.71296737087164</v>
      </c>
      <c r="BA38" s="31">
        <f t="shared" si="51"/>
        <v>578.41276470649257</v>
      </c>
      <c r="BB38" s="84">
        <f t="shared" si="52"/>
        <v>578.41276470649257</v>
      </c>
    </row>
    <row r="39" spans="1:54" x14ac:dyDescent="0.4">
      <c r="A39">
        <f t="shared" si="1"/>
        <v>114</v>
      </c>
      <c r="B39">
        <v>1.9</v>
      </c>
      <c r="C39" s="31">
        <f t="shared" si="53"/>
        <v>578.41276470649257</v>
      </c>
      <c r="D39" s="31">
        <f t="shared" si="2"/>
        <v>15.827100204822331</v>
      </c>
      <c r="E39" s="31">
        <f t="shared" si="3"/>
        <v>635.1664305915067</v>
      </c>
      <c r="F39" s="65">
        <f t="shared" si="4"/>
        <v>11.96440192484215</v>
      </c>
      <c r="G39">
        <f t="shared" si="5"/>
        <v>4.0323032757450567E-5</v>
      </c>
      <c r="H39">
        <f t="shared" si="6"/>
        <v>7.0301062250701762E-5</v>
      </c>
      <c r="I39" s="32">
        <f t="shared" si="7"/>
        <v>6.3725661882254236E-5</v>
      </c>
      <c r="J39" s="68">
        <f t="shared" si="8"/>
        <v>0.22232835402934528</v>
      </c>
      <c r="K39" s="64">
        <f t="shared" si="9"/>
        <v>10.932932303997633</v>
      </c>
      <c r="L39" s="64">
        <f t="shared" si="10"/>
        <v>10.066988021316455</v>
      </c>
      <c r="M39" s="79">
        <f t="shared" si="11"/>
        <v>500.88440745241655</v>
      </c>
      <c r="N39" s="80">
        <f t="shared" si="12"/>
        <v>276.55783557803693</v>
      </c>
      <c r="O39" s="72">
        <f t="shared" si="13"/>
        <v>617.38552643682033</v>
      </c>
      <c r="P39" s="72">
        <f t="shared" si="14"/>
        <v>14.128599005027066</v>
      </c>
      <c r="Q39" s="73">
        <f t="shared" si="15"/>
        <v>11.904408429660471</v>
      </c>
      <c r="R39" s="73">
        <f t="shared" si="16"/>
        <v>10.132929072947807</v>
      </c>
      <c r="S39" s="79">
        <f t="shared" si="17"/>
        <v>518.68543893785318</v>
      </c>
      <c r="T39" s="76">
        <f t="shared" si="18"/>
        <v>605.7874307857777</v>
      </c>
      <c r="U39" s="76">
        <f t="shared" si="19"/>
        <v>9.9724213932759387</v>
      </c>
      <c r="V39" s="77">
        <f t="shared" si="20"/>
        <v>16.548937295182366</v>
      </c>
      <c r="W39" s="80">
        <f t="shared" si="21"/>
        <v>713.50984168855359</v>
      </c>
      <c r="X39" s="72">
        <f t="shared" si="22"/>
        <v>620.40222197388709</v>
      </c>
      <c r="Y39" s="72">
        <f t="shared" si="23"/>
        <v>14.506678357510637</v>
      </c>
      <c r="Z39" s="73">
        <f t="shared" si="24"/>
        <v>11.650802400217497</v>
      </c>
      <c r="AA39" s="73">
        <f t="shared" si="25"/>
        <v>10.1175806311301</v>
      </c>
      <c r="AB39" s="79">
        <f t="shared" si="26"/>
        <v>515.38150216852114</v>
      </c>
      <c r="AC39" s="76">
        <f t="shared" si="27"/>
        <v>704.51863589092409</v>
      </c>
      <c r="AD39" s="76">
        <f t="shared" si="28"/>
        <v>19.108545140269555</v>
      </c>
      <c r="AE39" s="77">
        <f t="shared" si="29"/>
        <v>10.044199656116096</v>
      </c>
      <c r="AF39" s="80">
        <f t="shared" si="30"/>
        <v>477.96968625395351</v>
      </c>
      <c r="AG39" s="72">
        <f t="shared" si="31"/>
        <v>619.799455132611</v>
      </c>
      <c r="AH39" s="72">
        <f t="shared" si="32"/>
        <v>14.435968990402669</v>
      </c>
      <c r="AI39" s="73">
        <f t="shared" si="33"/>
        <v>11.696494572242504</v>
      </c>
      <c r="AJ39" s="73">
        <f t="shared" si="34"/>
        <v>10.120405081892184</v>
      </c>
      <c r="AK39" s="79">
        <f t="shared" si="35"/>
        <v>516.02673574517235</v>
      </c>
      <c r="AL39" s="76">
        <f t="shared" si="36"/>
        <v>614.27734819769489</v>
      </c>
      <c r="AM39" s="76">
        <f t="shared" si="37"/>
        <v>13.652358553964095</v>
      </c>
      <c r="AN39" s="77">
        <f t="shared" si="38"/>
        <v>12.257652047764934</v>
      </c>
      <c r="AO39" s="80">
        <f t="shared" si="39"/>
        <v>605.58389164163589</v>
      </c>
      <c r="AP39" s="72">
        <f t="shared" si="40"/>
        <v>619.91559150733065</v>
      </c>
      <c r="AQ39" s="72">
        <f t="shared" si="41"/>
        <v>14.449758775460355</v>
      </c>
      <c r="AR39" s="73">
        <f t="shared" si="42"/>
        <v>11.687521866179841</v>
      </c>
      <c r="AS39" s="73">
        <f t="shared" si="43"/>
        <v>10.119852863262107</v>
      </c>
      <c r="AT39" s="79">
        <f t="shared" si="44"/>
        <v>515.90191048233442</v>
      </c>
      <c r="AU39" s="76">
        <f t="shared" si="45"/>
        <v>644.67283517229134</v>
      </c>
      <c r="AV39" s="76">
        <f t="shared" si="46"/>
        <v>16.454230533858144</v>
      </c>
      <c r="AW39" s="77">
        <f t="shared" si="47"/>
        <v>10.673633019286605</v>
      </c>
      <c r="AX39" s="80">
        <f t="shared" si="48"/>
        <v>538.45812380740279</v>
      </c>
      <c r="AY39" s="64">
        <f t="shared" si="49"/>
        <v>12.057956160831289</v>
      </c>
      <c r="AZ39" s="31">
        <f t="shared" si="50"/>
        <v>516.49889683347033</v>
      </c>
      <c r="BA39" s="31">
        <f t="shared" si="51"/>
        <v>583.88038584788649</v>
      </c>
      <c r="BB39" s="84">
        <f t="shared" si="52"/>
        <v>583.88038584788649</v>
      </c>
    </row>
    <row r="40" spans="1:54" x14ac:dyDescent="0.4">
      <c r="A40">
        <f t="shared" si="1"/>
        <v>120</v>
      </c>
      <c r="B40">
        <v>2</v>
      </c>
      <c r="C40" s="31">
        <f t="shared" si="53"/>
        <v>583.88038584788649</v>
      </c>
      <c r="D40" s="31">
        <f t="shared" si="2"/>
        <v>15.951968004778466</v>
      </c>
      <c r="E40" s="31">
        <f t="shared" si="3"/>
        <v>636.92595161086956</v>
      </c>
      <c r="F40" s="65">
        <f t="shared" si="4"/>
        <v>12.530138703213622</v>
      </c>
      <c r="G40">
        <f t="shared" si="5"/>
        <v>3.9402224977782633E-5</v>
      </c>
      <c r="H40">
        <f t="shared" si="6"/>
        <v>6.8695682877856725E-5</v>
      </c>
      <c r="I40" s="32">
        <f t="shared" si="7"/>
        <v>6.2922972195831711E-5</v>
      </c>
      <c r="J40" s="68">
        <f t="shared" si="8"/>
        <v>0.21825736062322479</v>
      </c>
      <c r="K40" s="64">
        <f t="shared" si="9"/>
        <v>11.305672923493892</v>
      </c>
      <c r="L40" s="64">
        <f t="shared" si="10"/>
        <v>10.094981477204644</v>
      </c>
      <c r="M40" s="79">
        <f t="shared" si="11"/>
        <v>497.99072233316889</v>
      </c>
      <c r="N40" s="80">
        <f t="shared" si="12"/>
        <v>278.83264060900979</v>
      </c>
      <c r="O40" s="72">
        <f t="shared" si="13"/>
        <v>616.94694234382598</v>
      </c>
      <c r="P40" s="72">
        <f t="shared" si="14"/>
        <v>14.067810200046726</v>
      </c>
      <c r="Q40" s="73">
        <f t="shared" si="15"/>
        <v>12.417754175183395</v>
      </c>
      <c r="R40" s="73">
        <f t="shared" si="16"/>
        <v>10.163043416383516</v>
      </c>
      <c r="S40" s="79">
        <f t="shared" si="17"/>
        <v>517.58375232836465</v>
      </c>
      <c r="T40" s="76">
        <f t="shared" si="18"/>
        <v>605.86653671803413</v>
      </c>
      <c r="U40" s="76">
        <f t="shared" si="19"/>
        <v>10.008910115233201</v>
      </c>
      <c r="V40" s="77">
        <f t="shared" si="20"/>
        <v>17.140043483678006</v>
      </c>
      <c r="W40" s="80">
        <f t="shared" si="21"/>
        <v>721.84397668274653</v>
      </c>
      <c r="X40" s="72">
        <f t="shared" si="22"/>
        <v>620.19899124105928</v>
      </c>
      <c r="Y40" s="72">
        <f t="shared" si="23"/>
        <v>14.483073383416814</v>
      </c>
      <c r="Z40" s="73">
        <f t="shared" si="24"/>
        <v>12.125288108318509</v>
      </c>
      <c r="AA40" s="73">
        <f t="shared" si="25"/>
        <v>10.145881469565477</v>
      </c>
      <c r="AB40" s="79">
        <f t="shared" si="26"/>
        <v>514.00033120750561</v>
      </c>
      <c r="AC40" s="76">
        <f t="shared" si="27"/>
        <v>710.84529558845384</v>
      </c>
      <c r="AD40" s="76">
        <f t="shared" si="28"/>
        <v>19.324365589763978</v>
      </c>
      <c r="AE40" s="77">
        <f t="shared" si="29"/>
        <v>10.415775023990507</v>
      </c>
      <c r="AF40" s="80">
        <f t="shared" si="30"/>
        <v>479.60648324855731</v>
      </c>
      <c r="AG40" s="72">
        <f t="shared" si="31"/>
        <v>619.55341082589803</v>
      </c>
      <c r="AH40" s="72">
        <f t="shared" si="32"/>
        <v>14.406482265849672</v>
      </c>
      <c r="AI40" s="73">
        <f t="shared" si="33"/>
        <v>12.177062794183197</v>
      </c>
      <c r="AJ40" s="73">
        <f t="shared" si="34"/>
        <v>10.148900735931097</v>
      </c>
      <c r="AK40" s="79">
        <f t="shared" si="35"/>
        <v>514.68904271967688</v>
      </c>
      <c r="AL40" s="76">
        <f t="shared" si="36"/>
        <v>614.47275797044449</v>
      </c>
      <c r="AM40" s="76">
        <f t="shared" si="37"/>
        <v>13.685986307770179</v>
      </c>
      <c r="AN40" s="77">
        <f t="shared" si="38"/>
        <v>12.713006668224857</v>
      </c>
      <c r="AO40" s="80">
        <f t="shared" si="39"/>
        <v>612.96523982673773</v>
      </c>
      <c r="AP40" s="72">
        <f t="shared" si="40"/>
        <v>619.67566499150735</v>
      </c>
      <c r="AQ40" s="72">
        <f t="shared" si="41"/>
        <v>14.421180279299039</v>
      </c>
      <c r="AR40" s="73">
        <f t="shared" si="42"/>
        <v>12.167052382390178</v>
      </c>
      <c r="AS40" s="73">
        <f t="shared" si="43"/>
        <v>10.148316892820834</v>
      </c>
      <c r="AT40" s="79">
        <f t="shared" si="44"/>
        <v>514.55789804065807</v>
      </c>
      <c r="AU40" s="76">
        <f t="shared" si="45"/>
        <v>647.59783309642967</v>
      </c>
      <c r="AV40" s="76">
        <f t="shared" si="46"/>
        <v>16.627454169740087</v>
      </c>
      <c r="AW40" s="77">
        <f t="shared" si="47"/>
        <v>11.028117120944687</v>
      </c>
      <c r="AX40" s="80">
        <f t="shared" si="48"/>
        <v>541.70100505748508</v>
      </c>
      <c r="AY40" s="64">
        <f t="shared" si="49"/>
        <v>12.523012469614168</v>
      </c>
      <c r="AZ40" s="31">
        <f t="shared" si="50"/>
        <v>515.2077560740513</v>
      </c>
      <c r="BA40" s="31">
        <f t="shared" si="51"/>
        <v>589.02917620388166</v>
      </c>
      <c r="BB40" s="84">
        <f t="shared" si="52"/>
        <v>589.02917620388166</v>
      </c>
    </row>
    <row r="41" spans="1:54" x14ac:dyDescent="0.4">
      <c r="A41">
        <f t="shared" si="1"/>
        <v>126</v>
      </c>
      <c r="B41">
        <v>2.1</v>
      </c>
      <c r="C41" s="31">
        <f t="shared" si="53"/>
        <v>589.02917620388166</v>
      </c>
      <c r="D41" s="31">
        <f t="shared" si="2"/>
        <v>16.070166659019662</v>
      </c>
      <c r="E41" s="31">
        <f t="shared" si="3"/>
        <v>638.65200448693463</v>
      </c>
      <c r="F41" s="65">
        <f t="shared" si="4"/>
        <v>13.095268326398811</v>
      </c>
      <c r="G41">
        <f t="shared" si="5"/>
        <v>3.854264232583448E-5</v>
      </c>
      <c r="H41">
        <f t="shared" si="6"/>
        <v>6.7197046257746237E-5</v>
      </c>
      <c r="I41" s="32">
        <f t="shared" si="7"/>
        <v>6.2173653885776474E-5</v>
      </c>
      <c r="J41" s="68">
        <f t="shared" si="8"/>
        <v>0.21443984750234996</v>
      </c>
      <c r="K41" s="64">
        <f t="shared" si="9"/>
        <v>11.674871331201723</v>
      </c>
      <c r="L41" s="64">
        <f t="shared" si="10"/>
        <v>10.119072314964892</v>
      </c>
      <c r="M41" s="79">
        <f t="shared" si="11"/>
        <v>495.01746075005985</v>
      </c>
      <c r="N41" s="80">
        <f t="shared" si="12"/>
        <v>280.98656012093556</v>
      </c>
      <c r="O41" s="72">
        <f t="shared" si="13"/>
        <v>616.51068070322435</v>
      </c>
      <c r="P41" s="72">
        <f t="shared" si="14"/>
        <v>14.005545072776883</v>
      </c>
      <c r="Q41" s="73">
        <f t="shared" si="15"/>
        <v>12.931496703042598</v>
      </c>
      <c r="R41" s="73">
        <f t="shared" si="16"/>
        <v>10.195464102706183</v>
      </c>
      <c r="S41" s="79">
        <f t="shared" si="17"/>
        <v>516.66672569998389</v>
      </c>
      <c r="T41" s="76">
        <f t="shared" si="18"/>
        <v>605.93857909639814</v>
      </c>
      <c r="U41" s="76">
        <f t="shared" si="19"/>
        <v>10.043566626435865</v>
      </c>
      <c r="V41" s="77">
        <f t="shared" si="20"/>
        <v>17.723473624881798</v>
      </c>
      <c r="W41" s="80">
        <f t="shared" si="21"/>
        <v>729.79282444347223</v>
      </c>
      <c r="X41" s="72">
        <f t="shared" si="22"/>
        <v>620.03153850757826</v>
      </c>
      <c r="Y41" s="72">
        <f t="shared" si="23"/>
        <v>14.463445707363917</v>
      </c>
      <c r="Z41" s="73">
        <f t="shared" si="24"/>
        <v>12.593609284214008</v>
      </c>
      <c r="AA41" s="73">
        <f t="shared" si="25"/>
        <v>10.173668172953271</v>
      </c>
      <c r="AB41" s="79">
        <f t="shared" si="26"/>
        <v>512.63456504575367</v>
      </c>
      <c r="AC41" s="76">
        <f t="shared" si="27"/>
        <v>717.1347633831133</v>
      </c>
      <c r="AD41" s="76">
        <f t="shared" si="28"/>
        <v>19.53165828205772</v>
      </c>
      <c r="AE41" s="77">
        <f t="shared" si="29"/>
        <v>10.786234606485928</v>
      </c>
      <c r="AF41" s="80">
        <f t="shared" si="30"/>
        <v>481.04746121796035</v>
      </c>
      <c r="AG41" s="72">
        <f t="shared" si="31"/>
        <v>619.31351295615082</v>
      </c>
      <c r="AH41" s="72">
        <f t="shared" si="32"/>
        <v>14.377366438281371</v>
      </c>
      <c r="AI41" s="73">
        <f t="shared" si="33"/>
        <v>12.654337648500903</v>
      </c>
      <c r="AJ41" s="73">
        <f t="shared" si="34"/>
        <v>10.177430601852876</v>
      </c>
      <c r="AK41" s="79">
        <f t="shared" si="35"/>
        <v>513.41871061365407</v>
      </c>
      <c r="AL41" s="76">
        <f t="shared" si="36"/>
        <v>614.64802755766516</v>
      </c>
      <c r="AM41" s="76">
        <f t="shared" si="37"/>
        <v>13.715640660535916</v>
      </c>
      <c r="AN41" s="77">
        <f t="shared" si="38"/>
        <v>13.164931323941673</v>
      </c>
      <c r="AO41" s="80">
        <f t="shared" si="39"/>
        <v>620.064086447298</v>
      </c>
      <c r="AP41" s="72">
        <f t="shared" si="40"/>
        <v>619.45083666408118</v>
      </c>
      <c r="AQ41" s="72">
        <f t="shared" si="41"/>
        <v>14.394077989197779</v>
      </c>
      <c r="AR41" s="73">
        <f t="shared" si="42"/>
        <v>12.642448595814939</v>
      </c>
      <c r="AS41" s="73">
        <f t="shared" si="43"/>
        <v>10.176689554188027</v>
      </c>
      <c r="AT41" s="79">
        <f t="shared" si="44"/>
        <v>513.26751757684315</v>
      </c>
      <c r="AU41" s="76">
        <f t="shared" si="45"/>
        <v>650.556236259456</v>
      </c>
      <c r="AV41" s="76">
        <f t="shared" si="46"/>
        <v>16.795199407491758</v>
      </c>
      <c r="AW41" s="77">
        <f t="shared" si="47"/>
        <v>11.379099209957985</v>
      </c>
      <c r="AX41" s="80">
        <f t="shared" si="48"/>
        <v>544.65672333981729</v>
      </c>
      <c r="AY41" s="64">
        <f t="shared" si="49"/>
        <v>12.984453874604977</v>
      </c>
      <c r="AZ41" s="31">
        <f t="shared" si="50"/>
        <v>513.99687973405878</v>
      </c>
      <c r="BA41" s="31">
        <f t="shared" si="51"/>
        <v>593.89027386213695</v>
      </c>
      <c r="BB41" s="84">
        <f t="shared" si="52"/>
        <v>593.89027386213695</v>
      </c>
    </row>
    <row r="42" spans="1:54" x14ac:dyDescent="0.4">
      <c r="A42">
        <f t="shared" si="1"/>
        <v>132</v>
      </c>
      <c r="B42">
        <v>2.2000000000000002</v>
      </c>
      <c r="C42" s="31">
        <f t="shared" si="53"/>
        <v>593.89027386213695</v>
      </c>
      <c r="D42" s="31">
        <f t="shared" si="2"/>
        <v>16.182305852072279</v>
      </c>
      <c r="E42" s="31">
        <f t="shared" si="3"/>
        <v>640.34444271070299</v>
      </c>
      <c r="F42" s="65">
        <f t="shared" si="4"/>
        <v>13.659887684409821</v>
      </c>
      <c r="G42">
        <f t="shared" si="5"/>
        <v>3.7737673386097928E-5</v>
      </c>
      <c r="H42">
        <f t="shared" si="6"/>
        <v>6.5793625739188029E-5</v>
      </c>
      <c r="I42" s="32">
        <f t="shared" si="7"/>
        <v>6.147194362649737E-5</v>
      </c>
      <c r="J42" s="68">
        <f t="shared" si="8"/>
        <v>0.21084941431643103</v>
      </c>
      <c r="K42" s="64">
        <f t="shared" si="9"/>
        <v>12.040801127246123</v>
      </c>
      <c r="L42" s="64">
        <f t="shared" si="10"/>
        <v>10.140949140466692</v>
      </c>
      <c r="M42" s="79">
        <f t="shared" si="11"/>
        <v>492.04566900138281</v>
      </c>
      <c r="N42" s="80">
        <f t="shared" si="12"/>
        <v>283.03111237915499</v>
      </c>
      <c r="O42" s="72">
        <f t="shared" si="13"/>
        <v>616.08893551499057</v>
      </c>
      <c r="P42" s="72">
        <f t="shared" si="14"/>
        <v>13.943508601883385</v>
      </c>
      <c r="Q42" s="73">
        <f t="shared" si="15"/>
        <v>13.444773313616732</v>
      </c>
      <c r="R42" s="73">
        <f t="shared" si="16"/>
        <v>10.234415445130615</v>
      </c>
      <c r="S42" s="79">
        <f t="shared" si="17"/>
        <v>516.13116891717675</v>
      </c>
      <c r="T42" s="76">
        <f t="shared" si="18"/>
        <v>606.00448503420591</v>
      </c>
      <c r="U42" s="76">
        <f t="shared" si="19"/>
        <v>10.07655956199862</v>
      </c>
      <c r="V42" s="77">
        <f t="shared" si="20"/>
        <v>18.299773141368775</v>
      </c>
      <c r="W42" s="80">
        <f t="shared" si="21"/>
        <v>737.38982664022501</v>
      </c>
      <c r="X42" s="72">
        <f t="shared" si="22"/>
        <v>619.93446029733366</v>
      </c>
      <c r="Y42" s="72">
        <f t="shared" si="23"/>
        <v>14.451991574278162</v>
      </c>
      <c r="Z42" s="73">
        <f t="shared" si="24"/>
        <v>13.052695969153978</v>
      </c>
      <c r="AA42" s="73">
        <f t="shared" si="25"/>
        <v>10.203911263426853</v>
      </c>
      <c r="AB42" s="79">
        <f t="shared" si="26"/>
        <v>511.40073599331669</v>
      </c>
      <c r="AC42" s="76">
        <f t="shared" si="27"/>
        <v>723.38360279602614</v>
      </c>
      <c r="AD42" s="76">
        <f t="shared" si="28"/>
        <v>19.731098169651023</v>
      </c>
      <c r="AE42" s="77">
        <f t="shared" si="29"/>
        <v>11.155769869567887</v>
      </c>
      <c r="AF42" s="80">
        <f t="shared" si="30"/>
        <v>482.31552359192619</v>
      </c>
      <c r="AG42" s="72">
        <f t="shared" si="31"/>
        <v>619.09967678222847</v>
      </c>
      <c r="AH42" s="72">
        <f t="shared" si="32"/>
        <v>14.351099210528838</v>
      </c>
      <c r="AI42" s="73">
        <f t="shared" si="33"/>
        <v>13.12676028272266</v>
      </c>
      <c r="AJ42" s="73">
        <f t="shared" si="34"/>
        <v>10.20927741245573</v>
      </c>
      <c r="AK42" s="79">
        <f t="shared" si="35"/>
        <v>512.35960395860855</v>
      </c>
      <c r="AL42" s="76">
        <f t="shared" si="36"/>
        <v>614.80479841600061</v>
      </c>
      <c r="AM42" s="76">
        <f t="shared" si="37"/>
        <v>13.741775001807561</v>
      </c>
      <c r="AN42" s="77">
        <f t="shared" si="38"/>
        <v>13.613712000637351</v>
      </c>
      <c r="AO42" s="80">
        <f t="shared" si="39"/>
        <v>626.90416908541158</v>
      </c>
      <c r="AP42" s="72">
        <f t="shared" si="40"/>
        <v>619.26562261183608</v>
      </c>
      <c r="AQ42" s="72">
        <f t="shared" si="41"/>
        <v>14.371509785082106</v>
      </c>
      <c r="AR42" s="73">
        <f t="shared" si="42"/>
        <v>13.111631064577484</v>
      </c>
      <c r="AS42" s="73">
        <f t="shared" si="43"/>
        <v>10.208167830168776</v>
      </c>
      <c r="AT42" s="79">
        <f t="shared" si="44"/>
        <v>512.16663571790934</v>
      </c>
      <c r="AU42" s="76">
        <f t="shared" si="45"/>
        <v>653.54509536731143</v>
      </c>
      <c r="AV42" s="76">
        <f t="shared" si="46"/>
        <v>16.95789791724545</v>
      </c>
      <c r="AW42" s="77">
        <f t="shared" si="47"/>
        <v>11.726966567816147</v>
      </c>
      <c r="AX42" s="80">
        <f t="shared" si="48"/>
        <v>547.35288406247037</v>
      </c>
      <c r="AY42" s="64">
        <f t="shared" si="49"/>
        <v>13.441510276182626</v>
      </c>
      <c r="AZ42" s="31">
        <f t="shared" si="50"/>
        <v>513.01453614675279</v>
      </c>
      <c r="BA42" s="31">
        <f t="shared" si="51"/>
        <v>598.4906008450082</v>
      </c>
      <c r="BB42" s="84">
        <f t="shared" si="52"/>
        <v>598.4906008450082</v>
      </c>
    </row>
    <row r="43" spans="1:54" x14ac:dyDescent="0.4">
      <c r="A43">
        <f t="shared" si="1"/>
        <v>138</v>
      </c>
      <c r="B43">
        <v>2.2999999999999998</v>
      </c>
      <c r="C43" s="31">
        <f t="shared" si="53"/>
        <v>598.4906008450082</v>
      </c>
      <c r="D43" s="31">
        <f t="shared" si="2"/>
        <v>16.288916892455951</v>
      </c>
      <c r="E43" s="31">
        <f t="shared" si="3"/>
        <v>642.00338004217872</v>
      </c>
      <c r="F43" s="65">
        <f t="shared" si="4"/>
        <v>14.224078852031248</v>
      </c>
      <c r="G43">
        <f t="shared" si="5"/>
        <v>3.6981677760111323E-5</v>
      </c>
      <c r="H43">
        <f t="shared" si="6"/>
        <v>6.4475587587558113E-5</v>
      </c>
      <c r="I43" s="32">
        <f t="shared" si="7"/>
        <v>6.0812924550682412E-5</v>
      </c>
      <c r="J43" s="68">
        <f t="shared" si="8"/>
        <v>0.2074634472408009</v>
      </c>
      <c r="K43" s="64">
        <f t="shared" si="9"/>
        <v>12.403702771488604</v>
      </c>
      <c r="L43" s="64">
        <f t="shared" si="10"/>
        <v>10.162208278908526</v>
      </c>
      <c r="M43" s="79">
        <f t="shared" si="11"/>
        <v>489.14934590157674</v>
      </c>
      <c r="N43" s="80">
        <f t="shared" si="12"/>
        <v>284.97629669193424</v>
      </c>
      <c r="O43" s="72">
        <f t="shared" si="13"/>
        <v>615.69140083033574</v>
      </c>
      <c r="P43" s="72">
        <f t="shared" si="14"/>
        <v>13.883237901828018</v>
      </c>
      <c r="Q43" s="73">
        <f t="shared" si="15"/>
        <v>13.956565749974855</v>
      </c>
      <c r="R43" s="73">
        <f t="shared" si="16"/>
        <v>10.284037273052114</v>
      </c>
      <c r="S43" s="79">
        <f t="shared" si="17"/>
        <v>516.16821057828554</v>
      </c>
      <c r="T43" s="76">
        <f t="shared" si="18"/>
        <v>606.06502865153061</v>
      </c>
      <c r="U43" s="76">
        <f t="shared" si="19"/>
        <v>10.108035917888788</v>
      </c>
      <c r="V43" s="77">
        <f t="shared" si="20"/>
        <v>18.869426123026145</v>
      </c>
      <c r="W43" s="80">
        <f t="shared" si="21"/>
        <v>744.66423250432047</v>
      </c>
      <c r="X43" s="72">
        <f t="shared" si="22"/>
        <v>619.94115772416126</v>
      </c>
      <c r="Y43" s="72">
        <f t="shared" si="23"/>
        <v>14.452783589928567</v>
      </c>
      <c r="Z43" s="73">
        <f t="shared" si="24"/>
        <v>13.499112412332176</v>
      </c>
      <c r="AA43" s="73">
        <f t="shared" si="25"/>
        <v>10.239098716129554</v>
      </c>
      <c r="AB43" s="79">
        <f t="shared" si="26"/>
        <v>510.38976886581412</v>
      </c>
      <c r="AC43" s="76">
        <f t="shared" si="27"/>
        <v>729.58910840874319</v>
      </c>
      <c r="AD43" s="76">
        <f t="shared" si="28"/>
        <v>19.923280737910414</v>
      </c>
      <c r="AE43" s="77">
        <f t="shared" si="29"/>
        <v>11.524543489058413</v>
      </c>
      <c r="AF43" s="80">
        <f t="shared" si="30"/>
        <v>483.43033291876162</v>
      </c>
      <c r="AG43" s="72">
        <f t="shared" si="31"/>
        <v>618.92649359127017</v>
      </c>
      <c r="AH43" s="72">
        <f t="shared" si="32"/>
        <v>14.329601951286767</v>
      </c>
      <c r="AI43" s="73">
        <f t="shared" si="33"/>
        <v>13.592870843557387</v>
      </c>
      <c r="AJ43" s="73">
        <f t="shared" si="34"/>
        <v>10.247479705841137</v>
      </c>
      <c r="AK43" s="79">
        <f t="shared" si="35"/>
        <v>511.64495182601797</v>
      </c>
      <c r="AL43" s="76">
        <f t="shared" si="36"/>
        <v>614.94459900404956</v>
      </c>
      <c r="AM43" s="76">
        <f t="shared" si="37"/>
        <v>13.764780601264821</v>
      </c>
      <c r="AN43" s="77">
        <f t="shared" si="38"/>
        <v>14.059599243121697</v>
      </c>
      <c r="AO43" s="80">
        <f t="shared" si="39"/>
        <v>633.50617527320185</v>
      </c>
      <c r="AP43" s="72">
        <f t="shared" si="40"/>
        <v>619.14178552998101</v>
      </c>
      <c r="AQ43" s="72">
        <f t="shared" si="41"/>
        <v>14.356295662296837</v>
      </c>
      <c r="AR43" s="73">
        <f t="shared" si="42"/>
        <v>13.572316076663741</v>
      </c>
      <c r="AS43" s="73">
        <f t="shared" si="43"/>
        <v>10.245608776240818</v>
      </c>
      <c r="AT43" s="79">
        <f t="shared" si="44"/>
        <v>511.3736584786347</v>
      </c>
      <c r="AU43" s="76">
        <f t="shared" si="45"/>
        <v>656.56176421841405</v>
      </c>
      <c r="AV43" s="76">
        <f t="shared" si="46"/>
        <v>17.115927471206788</v>
      </c>
      <c r="AW43" s="77">
        <f t="shared" si="47"/>
        <v>12.072060230406949</v>
      </c>
      <c r="AX43" s="80">
        <f t="shared" si="48"/>
        <v>549.81360570270965</v>
      </c>
      <c r="AY43" s="64">
        <f t="shared" si="49"/>
        <v>13.893311771017672</v>
      </c>
      <c r="AZ43" s="31">
        <f t="shared" si="50"/>
        <v>512.39414743718805</v>
      </c>
      <c r="BA43" s="31">
        <f t="shared" si="51"/>
        <v>602.85358659974838</v>
      </c>
      <c r="BB43" s="84">
        <f t="shared" si="52"/>
        <v>602.85358659974838</v>
      </c>
    </row>
    <row r="44" spans="1:54" x14ac:dyDescent="0.4">
      <c r="A44">
        <f t="shared" si="1"/>
        <v>144</v>
      </c>
      <c r="B44">
        <v>2.4</v>
      </c>
      <c r="C44" s="31">
        <f t="shared" si="53"/>
        <v>602.85358659974838</v>
      </c>
      <c r="D44" s="31">
        <f t="shared" si="2"/>
        <v>16.390465625422749</v>
      </c>
      <c r="E44" s="31">
        <f t="shared" si="3"/>
        <v>643.62912635116459</v>
      </c>
      <c r="F44" s="65">
        <f t="shared" si="4"/>
        <v>14.787911663205291</v>
      </c>
      <c r="G44">
        <f t="shared" si="5"/>
        <v>3.6269808438499732E-5</v>
      </c>
      <c r="H44">
        <f t="shared" si="6"/>
        <v>6.3234481299893425E-5</v>
      </c>
      <c r="I44" s="32">
        <f t="shared" si="7"/>
        <v>6.0192371406850068E-5</v>
      </c>
      <c r="J44" s="68">
        <f t="shared" si="8"/>
        <v>0.20426243807455011</v>
      </c>
      <c r="K44" s="64">
        <f t="shared" si="9"/>
        <v>12.763788854913695</v>
      </c>
      <c r="L44" s="64">
        <f t="shared" si="10"/>
        <v>10.184366662639313</v>
      </c>
      <c r="M44" s="79">
        <f t="shared" si="11"/>
        <v>486.39644802563254</v>
      </c>
      <c r="N44" s="80">
        <f t="shared" si="12"/>
        <v>286.83084443489059</v>
      </c>
      <c r="O44" s="72">
        <f t="shared" si="13"/>
        <v>615.32567580597288</v>
      </c>
      <c r="P44" s="72">
        <f t="shared" si="14"/>
        <v>13.826125971713573</v>
      </c>
      <c r="Q44" s="73">
        <f t="shared" si="15"/>
        <v>14.46570956508841</v>
      </c>
      <c r="R44" s="73">
        <f t="shared" si="16"/>
        <v>10.348289127704021</v>
      </c>
      <c r="S44" s="79">
        <f t="shared" si="17"/>
        <v>516.95837344159463</v>
      </c>
      <c r="T44" s="76">
        <f t="shared" si="18"/>
        <v>606.12086108205369</v>
      </c>
      <c r="U44" s="76">
        <f t="shared" si="19"/>
        <v>10.138124545526029</v>
      </c>
      <c r="V44" s="77">
        <f t="shared" si="20"/>
        <v>19.432864515407054</v>
      </c>
      <c r="W44" s="80">
        <f t="shared" si="21"/>
        <v>751.64177683017226</v>
      </c>
      <c r="X44" s="72">
        <f t="shared" si="22"/>
        <v>620.08462628541815</v>
      </c>
      <c r="Y44" s="72">
        <f t="shared" si="23"/>
        <v>14.469685977755907</v>
      </c>
      <c r="Z44" s="73">
        <f t="shared" si="24"/>
        <v>13.929228775711614</v>
      </c>
      <c r="AA44" s="73">
        <f t="shared" si="25"/>
        <v>10.281044920064538</v>
      </c>
      <c r="AB44" s="79">
        <f t="shared" si="26"/>
        <v>509.65741828295393</v>
      </c>
      <c r="AC44" s="76">
        <f t="shared" si="27"/>
        <v>735.74917263211046</v>
      </c>
      <c r="AD44" s="76">
        <f t="shared" si="28"/>
        <v>20.108734288048183</v>
      </c>
      <c r="AE44" s="77">
        <f t="shared" si="29"/>
        <v>11.892694431466746</v>
      </c>
      <c r="AF44" s="80">
        <f t="shared" si="30"/>
        <v>484.40886055586162</v>
      </c>
      <c r="AG44" s="72">
        <f t="shared" si="31"/>
        <v>618.80217337844942</v>
      </c>
      <c r="AH44" s="72">
        <f t="shared" si="32"/>
        <v>14.314043508460083</v>
      </c>
      <c r="AI44" s="73">
        <f t="shared" si="33"/>
        <v>14.051565458556523</v>
      </c>
      <c r="AJ44" s="73">
        <f t="shared" si="34"/>
        <v>10.294773258646835</v>
      </c>
      <c r="AK44" s="79">
        <f t="shared" si="35"/>
        <v>511.39563017068269</v>
      </c>
      <c r="AL44" s="76">
        <f t="shared" si="36"/>
        <v>615.06884524932525</v>
      </c>
      <c r="AM44" s="76">
        <f t="shared" si="37"/>
        <v>13.784996785530877</v>
      </c>
      <c r="AN44" s="77">
        <f t="shared" si="38"/>
        <v>14.502813887457975</v>
      </c>
      <c r="AO44" s="80">
        <f t="shared" si="39"/>
        <v>639.88825378418562</v>
      </c>
      <c r="AP44" s="72">
        <f t="shared" si="40"/>
        <v>619.0987975521773</v>
      </c>
      <c r="AQ44" s="72">
        <f t="shared" si="41"/>
        <v>14.350990582522005</v>
      </c>
      <c r="AR44" s="73">
        <f t="shared" si="42"/>
        <v>14.02210757130389</v>
      </c>
      <c r="AS44" s="73">
        <f t="shared" si="43"/>
        <v>10.291387246452114</v>
      </c>
      <c r="AT44" s="79">
        <f t="shared" si="44"/>
        <v>510.98248853207889</v>
      </c>
      <c r="AU44" s="76">
        <f t="shared" si="45"/>
        <v>659.60385597108211</v>
      </c>
      <c r="AV44" s="76">
        <f t="shared" si="46"/>
        <v>17.269620798267617</v>
      </c>
      <c r="AW44" s="77">
        <f t="shared" si="47"/>
        <v>12.414681944464974</v>
      </c>
      <c r="AX44" s="80">
        <f t="shared" si="48"/>
        <v>552.06007958400141</v>
      </c>
      <c r="AY44" s="64">
        <f t="shared" si="49"/>
        <v>14.338958268682152</v>
      </c>
      <c r="AZ44" s="31">
        <f t="shared" si="50"/>
        <v>512.24847760682758</v>
      </c>
      <c r="BA44" s="31">
        <f t="shared" si="51"/>
        <v>606.99974268855522</v>
      </c>
      <c r="BB44" s="84">
        <f t="shared" si="52"/>
        <v>606.99974268855522</v>
      </c>
    </row>
    <row r="45" spans="1:54" x14ac:dyDescent="0.4">
      <c r="A45">
        <f t="shared" si="1"/>
        <v>150</v>
      </c>
      <c r="B45">
        <v>2.5</v>
      </c>
      <c r="C45" s="31">
        <f t="shared" si="53"/>
        <v>606.99974268855522</v>
      </c>
      <c r="D45" s="31">
        <f t="shared" si="2"/>
        <v>16.487362774590103</v>
      </c>
      <c r="E45" s="31">
        <f t="shared" si="3"/>
        <v>645.22213819834587</v>
      </c>
      <c r="F45" s="65">
        <f t="shared" si="4"/>
        <v>15.35144577420599</v>
      </c>
      <c r="G45">
        <f t="shared" si="5"/>
        <v>3.5597872579650067E-5</v>
      </c>
      <c r="H45">
        <f t="shared" si="6"/>
        <v>6.206299687991907E-5</v>
      </c>
      <c r="I45" s="32">
        <f t="shared" si="7"/>
        <v>5.960662919686289E-5</v>
      </c>
      <c r="J45" s="68">
        <f t="shared" si="8"/>
        <v>0.20122944863072578</v>
      </c>
      <c r="K45" s="64">
        <f t="shared" si="9"/>
        <v>13.121248354080986</v>
      </c>
      <c r="L45" s="64">
        <f t="shared" si="10"/>
        <v>10.208872347939195</v>
      </c>
      <c r="M45" s="79">
        <f t="shared" si="11"/>
        <v>483.84971255062521</v>
      </c>
      <c r="N45" s="80">
        <f t="shared" si="12"/>
        <v>288.60242071460738</v>
      </c>
      <c r="O45" s="72">
        <f t="shared" si="13"/>
        <v>614.99767231500175</v>
      </c>
      <c r="P45" s="72">
        <f t="shared" si="14"/>
        <v>13.773442273802754</v>
      </c>
      <c r="Q45" s="73">
        <f t="shared" si="15"/>
        <v>14.97090548140611</v>
      </c>
      <c r="R45" s="73">
        <f t="shared" si="16"/>
        <v>10.430840140671634</v>
      </c>
      <c r="S45" s="79">
        <f t="shared" si="17"/>
        <v>518.66601416843525</v>
      </c>
      <c r="T45" s="76">
        <f t="shared" si="18"/>
        <v>606.17253372484015</v>
      </c>
      <c r="U45" s="76">
        <f t="shared" si="19"/>
        <v>10.166938972531554</v>
      </c>
      <c r="V45" s="77">
        <f t="shared" si="20"/>
        <v>19.990475617962936</v>
      </c>
      <c r="W45" s="80">
        <f t="shared" si="21"/>
        <v>758.3452253266862</v>
      </c>
      <c r="X45" s="72">
        <f t="shared" si="22"/>
        <v>620.39861911196181</v>
      </c>
      <c r="Y45" s="72">
        <f t="shared" si="23"/>
        <v>14.506261922771795</v>
      </c>
      <c r="Z45" s="73">
        <f t="shared" si="24"/>
        <v>14.339446809450632</v>
      </c>
      <c r="AA45" s="73">
        <f t="shared" si="25"/>
        <v>10.330742821090116</v>
      </c>
      <c r="AB45" s="79">
        <f t="shared" si="26"/>
        <v>509.21677449074127</v>
      </c>
      <c r="AC45" s="76">
        <f t="shared" si="27"/>
        <v>741.86217873131682</v>
      </c>
      <c r="AD45" s="76">
        <f t="shared" si="28"/>
        <v>20.287929897396822</v>
      </c>
      <c r="AE45" s="77">
        <f t="shared" si="29"/>
        <v>12.260341993923538</v>
      </c>
      <c r="AF45" s="80">
        <f t="shared" si="30"/>
        <v>485.26582721616359</v>
      </c>
      <c r="AG45" s="72">
        <f t="shared" si="31"/>
        <v>618.72782932137488</v>
      </c>
      <c r="AH45" s="72">
        <f t="shared" si="32"/>
        <v>14.304688027833929</v>
      </c>
      <c r="AI45" s="73">
        <f t="shared" si="33"/>
        <v>14.50234889863553</v>
      </c>
      <c r="AJ45" s="73">
        <f t="shared" si="34"/>
        <v>10.353597018079025</v>
      </c>
      <c r="AK45" s="79">
        <f t="shared" si="35"/>
        <v>511.72140203243953</v>
      </c>
      <c r="AL45" s="76">
        <f t="shared" si="36"/>
        <v>615.17884385881337</v>
      </c>
      <c r="AM45" s="76">
        <f t="shared" si="37"/>
        <v>13.802719161577148</v>
      </c>
      <c r="AN45" s="77">
        <f t="shared" si="38"/>
        <v>14.943551668042977</v>
      </c>
      <c r="AO45" s="80">
        <f t="shared" si="39"/>
        <v>646.06642272981571</v>
      </c>
      <c r="AP45" s="72">
        <f t="shared" si="40"/>
        <v>619.15498933195249</v>
      </c>
      <c r="AQ45" s="72">
        <f t="shared" si="41"/>
        <v>14.357922652896669</v>
      </c>
      <c r="AR45" s="73">
        <f t="shared" si="42"/>
        <v>14.45855385952477</v>
      </c>
      <c r="AS45" s="73">
        <f t="shared" si="43"/>
        <v>10.347264041179645</v>
      </c>
      <c r="AT45" s="79">
        <f t="shared" si="44"/>
        <v>511.05557301756619</v>
      </c>
      <c r="AU45" s="76">
        <f t="shared" si="45"/>
        <v>662.66920760251014</v>
      </c>
      <c r="AV45" s="76">
        <f t="shared" si="46"/>
        <v>17.41927268409048</v>
      </c>
      <c r="AW45" s="77">
        <f t="shared" si="47"/>
        <v>12.755099842815195</v>
      </c>
      <c r="AX45" s="80">
        <f t="shared" si="48"/>
        <v>554.11102078317572</v>
      </c>
      <c r="AY45" s="64">
        <f t="shared" si="49"/>
        <v>14.777590521470209</v>
      </c>
      <c r="AZ45" s="31">
        <f t="shared" si="50"/>
        <v>512.66494092729556</v>
      </c>
      <c r="BA45" s="31">
        <f t="shared" si="51"/>
        <v>610.94712401396032</v>
      </c>
      <c r="BB45" s="84">
        <f t="shared" si="52"/>
        <v>610.94712401396032</v>
      </c>
    </row>
    <row r="46" spans="1:54" x14ac:dyDescent="0.4">
      <c r="A46">
        <f t="shared" si="1"/>
        <v>156</v>
      </c>
      <c r="B46">
        <v>2.6</v>
      </c>
      <c r="C46" s="31">
        <f t="shared" si="53"/>
        <v>610.94712401396032</v>
      </c>
      <c r="D46" s="31">
        <f t="shared" si="2"/>
        <v>16.579972307235501</v>
      </c>
      <c r="E46" s="31">
        <f t="shared" si="3"/>
        <v>646.78298060877444</v>
      </c>
      <c r="F46" s="65">
        <f t="shared" si="4"/>
        <v>15.914732330157904</v>
      </c>
      <c r="G46">
        <f t="shared" si="5"/>
        <v>3.496222121111258E-5</v>
      </c>
      <c r="H46">
        <f t="shared" si="6"/>
        <v>6.0954772538310219E-5</v>
      </c>
      <c r="I46" s="32">
        <f t="shared" si="7"/>
        <v>5.9052517026058464E-5</v>
      </c>
      <c r="J46" s="68">
        <f t="shared" si="8"/>
        <v>0.19834968492218369</v>
      </c>
      <c r="K46" s="64">
        <f t="shared" si="9"/>
        <v>13.476250096249851</v>
      </c>
      <c r="L46" s="64">
        <f t="shared" si="10"/>
        <v>10.237113181517671</v>
      </c>
      <c r="M46" s="79">
        <f t="shared" si="11"/>
        <v>481.5673368866411</v>
      </c>
      <c r="N46" s="80">
        <f t="shared" si="12"/>
        <v>290.29778783900935</v>
      </c>
      <c r="O46" s="72">
        <f t="shared" si="13"/>
        <v>614.71201175588612</v>
      </c>
      <c r="P46" s="72">
        <f t="shared" si="14"/>
        <v>13.726350767735044</v>
      </c>
      <c r="Q46" s="73">
        <f t="shared" si="15"/>
        <v>15.470732833823149</v>
      </c>
      <c r="R46" s="73">
        <f t="shared" si="16"/>
        <v>10.534949195154066</v>
      </c>
      <c r="S46" s="79">
        <f t="shared" si="17"/>
        <v>521.43340114659748</v>
      </c>
      <c r="T46" s="76">
        <f t="shared" si="18"/>
        <v>606.2205164450653</v>
      </c>
      <c r="U46" s="76">
        <f t="shared" si="19"/>
        <v>10.194579699570365</v>
      </c>
      <c r="V46" s="77">
        <f t="shared" si="20"/>
        <v>20.542608256522545</v>
      </c>
      <c r="W46" s="80">
        <f t="shared" si="21"/>
        <v>764.79481745670068</v>
      </c>
      <c r="X46" s="72">
        <f t="shared" si="22"/>
        <v>620.91902207784631</v>
      </c>
      <c r="Y46" s="72">
        <f t="shared" si="23"/>
        <v>14.565675267770244</v>
      </c>
      <c r="Z46" s="73">
        <f t="shared" si="24"/>
        <v>14.726468778588362</v>
      </c>
      <c r="AA46" s="73">
        <f t="shared" si="25"/>
        <v>10.388301518722532</v>
      </c>
      <c r="AB46" s="79">
        <f t="shared" si="26"/>
        <v>509.03504486769998</v>
      </c>
      <c r="AC46" s="76">
        <f t="shared" si="27"/>
        <v>747.92691436566224</v>
      </c>
      <c r="AD46" s="76">
        <f t="shared" si="28"/>
        <v>20.461289570881437</v>
      </c>
      <c r="AE46" s="77">
        <f t="shared" si="29"/>
        <v>12.627589045508023</v>
      </c>
      <c r="AF46" s="80">
        <f t="shared" si="30"/>
        <v>486.01405917377195</v>
      </c>
      <c r="AG46" s="72">
        <f t="shared" si="31"/>
        <v>618.69726830115576</v>
      </c>
      <c r="AH46" s="72">
        <f t="shared" si="32"/>
        <v>14.300830921919582</v>
      </c>
      <c r="AI46" s="73">
        <f t="shared" si="33"/>
        <v>14.945526056729333</v>
      </c>
      <c r="AJ46" s="73">
        <f t="shared" si="34"/>
        <v>10.426182880829113</v>
      </c>
      <c r="AK46" s="79">
        <f t="shared" si="35"/>
        <v>512.72588210555386</v>
      </c>
      <c r="AL46" s="76">
        <f t="shared" si="36"/>
        <v>615.27579736759071</v>
      </c>
      <c r="AM46" s="76">
        <f t="shared" si="37"/>
        <v>13.818206317089588</v>
      </c>
      <c r="AN46" s="77">
        <f t="shared" si="38"/>
        <v>15.381986955918478</v>
      </c>
      <c r="AO46" s="80">
        <f t="shared" si="39"/>
        <v>652.05489844973829</v>
      </c>
      <c r="AP46" s="72">
        <f t="shared" si="40"/>
        <v>619.32944785794177</v>
      </c>
      <c r="AQ46" s="72">
        <f t="shared" si="41"/>
        <v>14.379311860302824</v>
      </c>
      <c r="AR46" s="73">
        <f t="shared" si="42"/>
        <v>14.879142635624124</v>
      </c>
      <c r="AS46" s="73">
        <f t="shared" si="43"/>
        <v>10.414269638960665</v>
      </c>
      <c r="AT46" s="79">
        <f t="shared" si="44"/>
        <v>511.61726135704748</v>
      </c>
      <c r="AU46" s="76">
        <f t="shared" si="45"/>
        <v>665.75585074048297</v>
      </c>
      <c r="AV46" s="76">
        <f t="shared" si="46"/>
        <v>17.565145717410175</v>
      </c>
      <c r="AW46" s="77">
        <f t="shared" si="47"/>
        <v>13.09355311705065</v>
      </c>
      <c r="AX46" s="80">
        <f t="shared" si="48"/>
        <v>555.98303482694087</v>
      </c>
      <c r="AY46" s="64">
        <f t="shared" si="49"/>
        <v>15.208450959970582</v>
      </c>
      <c r="AZ46" s="31">
        <f t="shared" si="50"/>
        <v>513.70289736922473</v>
      </c>
      <c r="BA46" s="31">
        <f t="shared" si="51"/>
        <v>614.71170247678799</v>
      </c>
      <c r="BB46" s="84">
        <f t="shared" si="52"/>
        <v>614.71170247678799</v>
      </c>
    </row>
    <row r="47" spans="1:54" x14ac:dyDescent="0.4">
      <c r="A47">
        <f t="shared" si="1"/>
        <v>162</v>
      </c>
      <c r="B47">
        <v>2.7</v>
      </c>
      <c r="C47" s="31">
        <f t="shared" si="53"/>
        <v>614.71170247678799</v>
      </c>
      <c r="D47" s="31">
        <f t="shared" si="2"/>
        <v>16.668618262535464</v>
      </c>
      <c r="E47" s="31">
        <f t="shared" si="3"/>
        <v>648.31229740354047</v>
      </c>
      <c r="F47" s="65">
        <f t="shared" si="4"/>
        <v>16.477815320933519</v>
      </c>
      <c r="G47">
        <f t="shared" si="5"/>
        <v>3.4359660980856129E-5</v>
      </c>
      <c r="H47">
        <f t="shared" si="6"/>
        <v>5.9904240835700898E-5</v>
      </c>
      <c r="I47" s="32">
        <f t="shared" si="7"/>
        <v>5.8527251174753804E-5</v>
      </c>
      <c r="J47" s="68">
        <f t="shared" si="8"/>
        <v>0.19561015533226359</v>
      </c>
      <c r="K47" s="64">
        <f t="shared" si="9"/>
        <v>13.828945605362122</v>
      </c>
      <c r="L47" s="64">
        <f t="shared" si="10"/>
        <v>10.270424007031849</v>
      </c>
      <c r="M47" s="79">
        <f t="shared" si="11"/>
        <v>479.60354468491488</v>
      </c>
      <c r="N47" s="80">
        <f t="shared" si="12"/>
        <v>291.92293892428245</v>
      </c>
      <c r="O47" s="72">
        <f t="shared" si="13"/>
        <v>614.4724036554112</v>
      </c>
      <c r="P47" s="72">
        <f t="shared" si="14"/>
        <v>13.685925881638418</v>
      </c>
      <c r="Q47" s="73">
        <f t="shared" si="15"/>
        <v>15.963665132692265</v>
      </c>
      <c r="R47" s="73">
        <f t="shared" si="16"/>
        <v>10.663341031292727</v>
      </c>
      <c r="S47" s="79">
        <f t="shared" si="17"/>
        <v>525.37473739915572</v>
      </c>
      <c r="T47" s="76">
        <f t="shared" si="18"/>
        <v>606.26521195443468</v>
      </c>
      <c r="U47" s="76">
        <f t="shared" si="19"/>
        <v>10.221136085662586</v>
      </c>
      <c r="V47" s="77">
        <f t="shared" si="20"/>
        <v>21.089577905062651</v>
      </c>
      <c r="W47" s="80">
        <f t="shared" si="21"/>
        <v>771.00862917101608</v>
      </c>
      <c r="X47" s="72">
        <f t="shared" si="22"/>
        <v>621.68522334894351</v>
      </c>
      <c r="Y47" s="72">
        <f t="shared" si="23"/>
        <v>14.650588405868707</v>
      </c>
      <c r="Z47" s="73">
        <f t="shared" si="24"/>
        <v>15.087590459118204</v>
      </c>
      <c r="AA47" s="73">
        <f t="shared" si="25"/>
        <v>10.453001249716209</v>
      </c>
      <c r="AB47" s="79">
        <f t="shared" si="26"/>
        <v>509.03626976637315</v>
      </c>
      <c r="AC47" s="76">
        <f t="shared" si="27"/>
        <v>753.94250128849046</v>
      </c>
      <c r="AD47" s="76">
        <f t="shared" si="28"/>
        <v>20.629192968528479</v>
      </c>
      <c r="AE47" s="77">
        <f t="shared" si="29"/>
        <v>12.994524649373185</v>
      </c>
      <c r="AF47" s="80">
        <f t="shared" si="30"/>
        <v>486.66477860493683</v>
      </c>
      <c r="AG47" s="72">
        <f t="shared" si="31"/>
        <v>618.69747409439378</v>
      </c>
      <c r="AH47" s="72">
        <f t="shared" si="32"/>
        <v>14.30085691720762</v>
      </c>
      <c r="AI47" s="73">
        <f t="shared" si="33"/>
        <v>15.382279241282433</v>
      </c>
      <c r="AJ47" s="73">
        <f t="shared" si="34"/>
        <v>10.514724302505439</v>
      </c>
      <c r="AK47" s="79">
        <f t="shared" si="35"/>
        <v>514.5147354041834</v>
      </c>
      <c r="AL47" s="76">
        <f t="shared" si="36"/>
        <v>615.36081017002562</v>
      </c>
      <c r="AM47" s="76">
        <f t="shared" si="37"/>
        <v>13.831685321327914</v>
      </c>
      <c r="AN47" s="77">
        <f t="shared" si="38"/>
        <v>15.818275818829521</v>
      </c>
      <c r="AO47" s="80">
        <f t="shared" si="39"/>
        <v>657.86636293443735</v>
      </c>
      <c r="AP47" s="72">
        <f t="shared" si="40"/>
        <v>619.64464195651146</v>
      </c>
      <c r="AQ47" s="72">
        <f t="shared" si="41"/>
        <v>14.417459326687096</v>
      </c>
      <c r="AR47" s="73">
        <f t="shared" si="42"/>
        <v>15.281232145068655</v>
      </c>
      <c r="AS47" s="73">
        <f t="shared" si="43"/>
        <v>10.492598922285207</v>
      </c>
      <c r="AT47" s="79">
        <f t="shared" si="44"/>
        <v>512.64726402094141</v>
      </c>
      <c r="AU47" s="76">
        <f t="shared" si="45"/>
        <v>668.86198750121321</v>
      </c>
      <c r="AV47" s="76">
        <f t="shared" si="46"/>
        <v>17.707474980598725</v>
      </c>
      <c r="AW47" s="77">
        <f t="shared" si="47"/>
        <v>13.430255896942676</v>
      </c>
      <c r="AX47" s="80">
        <f t="shared" si="48"/>
        <v>557.69091851929375</v>
      </c>
      <c r="AY47" s="64">
        <f t="shared" si="49"/>
        <v>15.630925156046199</v>
      </c>
      <c r="AZ47" s="31">
        <f t="shared" si="50"/>
        <v>515.39325164766342</v>
      </c>
      <c r="BA47" s="31">
        <f t="shared" si="51"/>
        <v>618.30767230742094</v>
      </c>
      <c r="BB47" s="84">
        <f t="shared" si="52"/>
        <v>618.30767230742094</v>
      </c>
    </row>
    <row r="48" spans="1:54" x14ac:dyDescent="0.4">
      <c r="A48">
        <f t="shared" si="1"/>
        <v>168</v>
      </c>
      <c r="B48">
        <v>2.8</v>
      </c>
      <c r="C48" s="31">
        <f t="shared" si="53"/>
        <v>618.30767230742094</v>
      </c>
      <c r="D48" s="31">
        <f t="shared" si="2"/>
        <v>16.753590371562151</v>
      </c>
      <c r="E48" s="31">
        <f t="shared" si="3"/>
        <v>649.81078811724888</v>
      </c>
      <c r="F48" s="65">
        <f t="shared" si="4"/>
        <v>17.040732691720056</v>
      </c>
      <c r="G48">
        <f t="shared" si="5"/>
        <v>3.3787382909077316E-5</v>
      </c>
      <c r="H48">
        <f t="shared" si="6"/>
        <v>5.8906504465253907E-5</v>
      </c>
      <c r="I48" s="32">
        <f t="shared" si="7"/>
        <v>5.8028382989530309E-5</v>
      </c>
      <c r="J48" s="68">
        <f t="shared" si="8"/>
        <v>0.19299939374634181</v>
      </c>
      <c r="K48" s="64">
        <f t="shared" si="9"/>
        <v>14.17947145764588</v>
      </c>
      <c r="L48" s="64">
        <f t="shared" si="10"/>
        <v>10.310092707776292</v>
      </c>
      <c r="M48" s="79">
        <f t="shared" si="11"/>
        <v>478.00906082648368</v>
      </c>
      <c r="N48" s="80">
        <f t="shared" si="12"/>
        <v>293.48320792569388</v>
      </c>
      <c r="O48" s="72">
        <f t="shared" si="13"/>
        <v>614.28200335786892</v>
      </c>
      <c r="P48" s="72">
        <f t="shared" si="14"/>
        <v>13.653166794316901</v>
      </c>
      <c r="Q48" s="73">
        <f t="shared" si="15"/>
        <v>16.448087752532413</v>
      </c>
      <c r="R48" s="73">
        <f t="shared" si="16"/>
        <v>10.818084865070297</v>
      </c>
      <c r="S48" s="79">
        <f t="shared" si="17"/>
        <v>530.57046140003604</v>
      </c>
      <c r="T48" s="76">
        <f t="shared" si="18"/>
        <v>606.30696727154475</v>
      </c>
      <c r="U48" s="76">
        <f t="shared" si="19"/>
        <v>10.246687907175103</v>
      </c>
      <c r="V48" s="77">
        <f t="shared" si="20"/>
        <v>21.631670966862334</v>
      </c>
      <c r="W48" s="80">
        <f t="shared" si="21"/>
        <v>777.00287240663408</v>
      </c>
      <c r="X48" s="72">
        <f t="shared" si="22"/>
        <v>622.74120143135895</v>
      </c>
      <c r="Y48" s="72">
        <f t="shared" si="23"/>
        <v>14.763058093463124</v>
      </c>
      <c r="Z48" s="73">
        <f t="shared" si="24"/>
        <v>15.420991212039304</v>
      </c>
      <c r="AA48" s="73">
        <f t="shared" si="25"/>
        <v>10.523475916186634</v>
      </c>
      <c r="AB48" s="79">
        <f t="shared" si="26"/>
        <v>509.110538455339</v>
      </c>
      <c r="AC48" s="76">
        <f t="shared" si="27"/>
        <v>759.9083378732488</v>
      </c>
      <c r="AD48" s="76">
        <f t="shared" si="28"/>
        <v>20.791983000788541</v>
      </c>
      <c r="AE48" s="77">
        <f t="shared" si="29"/>
        <v>13.361226200110671</v>
      </c>
      <c r="AF48" s="80">
        <f t="shared" si="30"/>
        <v>487.22784199595213</v>
      </c>
      <c r="AG48" s="72">
        <f t="shared" si="31"/>
        <v>618.70995679857288</v>
      </c>
      <c r="AH48" s="72">
        <f t="shared" si="32"/>
        <v>14.302433139733825</v>
      </c>
      <c r="AI48" s="73">
        <f t="shared" si="33"/>
        <v>15.81459946606207</v>
      </c>
      <c r="AJ48" s="73">
        <f t="shared" si="34"/>
        <v>10.621592714405576</v>
      </c>
      <c r="AK48" s="79">
        <f t="shared" si="35"/>
        <v>517.20535748894395</v>
      </c>
      <c r="AL48" s="76">
        <f t="shared" si="36"/>
        <v>615.4348950215408</v>
      </c>
      <c r="AM48" s="76">
        <f t="shared" si="37"/>
        <v>13.843356272579815</v>
      </c>
      <c r="AN48" s="77">
        <f t="shared" si="38"/>
        <v>16.252558546388471</v>
      </c>
      <c r="AO48" s="80">
        <f t="shared" si="39"/>
        <v>663.51218306061719</v>
      </c>
      <c r="AP48" s="72">
        <f t="shared" si="40"/>
        <v>620.12970670899836</v>
      </c>
      <c r="AQ48" s="72">
        <f t="shared" si="41"/>
        <v>14.474972086872414</v>
      </c>
      <c r="AR48" s="73">
        <f t="shared" si="42"/>
        <v>15.661949509899308</v>
      </c>
      <c r="AS48" s="73">
        <f t="shared" si="43"/>
        <v>10.58151231378784</v>
      </c>
      <c r="AT48" s="79">
        <f t="shared" si="44"/>
        <v>514.07404927178902</v>
      </c>
      <c r="AU48" s="76">
        <f t="shared" si="45"/>
        <v>671.98597029680559</v>
      </c>
      <c r="AV48" s="76">
        <f t="shared" si="46"/>
        <v>17.846471908837763</v>
      </c>
      <c r="AW48" s="77">
        <f t="shared" si="47"/>
        <v>13.765400495802306</v>
      </c>
      <c r="AX48" s="80">
        <f t="shared" si="48"/>
        <v>559.24790871599714</v>
      </c>
      <c r="AY48" s="64">
        <f t="shared" si="49"/>
        <v>16.044560518712107</v>
      </c>
      <c r="AZ48" s="31">
        <f t="shared" si="50"/>
        <v>517.74010165402694</v>
      </c>
      <c r="BA48" s="31">
        <f t="shared" si="51"/>
        <v>621.74770154480018</v>
      </c>
      <c r="BB48" s="84">
        <f t="shared" si="52"/>
        <v>621.74770154480018</v>
      </c>
    </row>
    <row r="49" spans="1:54" x14ac:dyDescent="0.4">
      <c r="A49">
        <f t="shared" si="1"/>
        <v>174</v>
      </c>
      <c r="B49">
        <v>2.9</v>
      </c>
      <c r="C49" s="31">
        <f t="shared" si="53"/>
        <v>621.74770154480018</v>
      </c>
      <c r="D49" s="31">
        <f t="shared" si="2"/>
        <v>16.835148718183845</v>
      </c>
      <c r="E49" s="31">
        <f t="shared" si="3"/>
        <v>651.27919001282248</v>
      </c>
      <c r="F49" s="65">
        <f t="shared" si="4"/>
        <v>17.603517258285247</v>
      </c>
      <c r="G49">
        <f t="shared" si="5"/>
        <v>3.3242904384074483E-5</v>
      </c>
      <c r="H49">
        <f t="shared" si="6"/>
        <v>5.7957235125553217E-5</v>
      </c>
      <c r="I49" s="32">
        <f t="shared" si="7"/>
        <v>5.7553748319679967E-5</v>
      </c>
      <c r="J49" s="68">
        <f t="shared" si="8"/>
        <v>0.19050723344707746</v>
      </c>
      <c r="K49" s="64">
        <f t="shared" si="9"/>
        <v>14.52795124533124</v>
      </c>
      <c r="L49" s="64">
        <f t="shared" si="10"/>
        <v>10.357365312822463</v>
      </c>
      <c r="M49" s="79">
        <f t="shared" si="11"/>
        <v>476.83151284825567</v>
      </c>
      <c r="N49" s="80">
        <f t="shared" si="12"/>
        <v>294.98336089016232</v>
      </c>
      <c r="O49" s="72">
        <f t="shared" si="13"/>
        <v>614.14374984172355</v>
      </c>
      <c r="P49" s="72">
        <f t="shared" si="14"/>
        <v>13.629010322595621</v>
      </c>
      <c r="Q49" s="73">
        <f t="shared" si="15"/>
        <v>16.922317738369447</v>
      </c>
      <c r="R49" s="73">
        <f t="shared" si="16"/>
        <v>11.000482754540624</v>
      </c>
      <c r="S49" s="79">
        <f t="shared" si="17"/>
        <v>537.06217293213888</v>
      </c>
      <c r="T49" s="76">
        <f t="shared" si="18"/>
        <v>606.34608292844155</v>
      </c>
      <c r="U49" s="76">
        <f t="shared" si="19"/>
        <v>10.27130665580442</v>
      </c>
      <c r="V49" s="77">
        <f t="shared" si="20"/>
        <v>22.169148377268606</v>
      </c>
      <c r="W49" s="80">
        <f t="shared" si="21"/>
        <v>782.79214419762604</v>
      </c>
      <c r="X49" s="72">
        <f t="shared" si="22"/>
        <v>624.13599526805206</v>
      </c>
      <c r="Y49" s="72">
        <f t="shared" si="23"/>
        <v>14.90443124725302</v>
      </c>
      <c r="Z49" s="73">
        <f t="shared" si="24"/>
        <v>15.725988411724167</v>
      </c>
      <c r="AA49" s="73">
        <f t="shared" si="25"/>
        <v>10.598004558552677</v>
      </c>
      <c r="AB49" s="79">
        <f t="shared" si="26"/>
        <v>509.1288749411296</v>
      </c>
      <c r="AC49" s="76">
        <f t="shared" si="27"/>
        <v>765.82405189055817</v>
      </c>
      <c r="AD49" s="76">
        <f t="shared" si="28"/>
        <v>20.949970515416879</v>
      </c>
      <c r="AE49" s="77">
        <f t="shared" si="29"/>
        <v>13.727761178216744</v>
      </c>
      <c r="AF49" s="80">
        <f t="shared" si="30"/>
        <v>487.71193724022964</v>
      </c>
      <c r="AG49" s="72">
        <f t="shared" si="31"/>
        <v>618.7130401990845</v>
      </c>
      <c r="AH49" s="72">
        <f t="shared" si="32"/>
        <v>14.302822318468682</v>
      </c>
      <c r="AI49" s="73">
        <f t="shared" si="33"/>
        <v>16.245072551178371</v>
      </c>
      <c r="AJ49" s="73">
        <f t="shared" si="34"/>
        <v>10.749553345217144</v>
      </c>
      <c r="AK49" s="79">
        <f t="shared" si="35"/>
        <v>520.93556257040814</v>
      </c>
      <c r="AL49" s="76">
        <f t="shared" si="36"/>
        <v>615.49897966841399</v>
      </c>
      <c r="AM49" s="76">
        <f t="shared" si="37"/>
        <v>13.853396081437175</v>
      </c>
      <c r="AN49" s="77">
        <f t="shared" si="38"/>
        <v>16.684961749448103</v>
      </c>
      <c r="AO49" s="80">
        <f t="shared" si="39"/>
        <v>669.00259169545609</v>
      </c>
      <c r="AP49" s="72">
        <f t="shared" si="40"/>
        <v>620.82434291653067</v>
      </c>
      <c r="AQ49" s="72">
        <f t="shared" si="41"/>
        <v>14.554974460367541</v>
      </c>
      <c r="AR49" s="73">
        <f t="shared" si="42"/>
        <v>16.01811543699905</v>
      </c>
      <c r="AS49" s="73">
        <f t="shared" si="43"/>
        <v>10.679254381113559</v>
      </c>
      <c r="AT49" s="79">
        <f t="shared" si="44"/>
        <v>515.76878026656016</v>
      </c>
      <c r="AU49" s="76">
        <f t="shared" si="45"/>
        <v>675.12628481905108</v>
      </c>
      <c r="AV49" s="76">
        <f t="shared" si="46"/>
        <v>17.982327488636038</v>
      </c>
      <c r="AW49" s="77">
        <f t="shared" si="47"/>
        <v>14.099160144332249</v>
      </c>
      <c r="AX49" s="80">
        <f t="shared" si="48"/>
        <v>560.66588957499312</v>
      </c>
      <c r="AY49" s="64">
        <f t="shared" si="49"/>
        <v>16.449065698442094</v>
      </c>
      <c r="AZ49" s="31">
        <f t="shared" si="50"/>
        <v>520.72384767755921</v>
      </c>
      <c r="BA49" s="31">
        <f t="shared" si="51"/>
        <v>625.04314067707628</v>
      </c>
      <c r="BB49" s="84">
        <f t="shared" si="52"/>
        <v>625.04314067707628</v>
      </c>
    </row>
    <row r="50" spans="1:54" x14ac:dyDescent="0.4">
      <c r="A50">
        <f t="shared" si="1"/>
        <v>180</v>
      </c>
      <c r="B50">
        <v>3</v>
      </c>
      <c r="C50" s="31">
        <f t="shared" si="53"/>
        <v>625.04314067707628</v>
      </c>
      <c r="D50" s="31">
        <f t="shared" si="2"/>
        <v>16.913527631772482</v>
      </c>
      <c r="E50" s="31">
        <f t="shared" si="3"/>
        <v>652.71826406210334</v>
      </c>
      <c r="F50" s="65">
        <f t="shared" si="4"/>
        <v>18.166197465623529</v>
      </c>
      <c r="G50">
        <f t="shared" si="5"/>
        <v>3.2724021574939657E-5</v>
      </c>
      <c r="H50">
        <f t="shared" si="6"/>
        <v>5.7052590554664227E-5</v>
      </c>
      <c r="I50" s="32">
        <f t="shared" si="7"/>
        <v>5.7101426034235472E-5</v>
      </c>
      <c r="J50" s="68">
        <f t="shared" si="8"/>
        <v>0.18812462105607955</v>
      </c>
      <c r="K50" s="64">
        <f t="shared" si="9"/>
        <v>14.874497224578008</v>
      </c>
      <c r="L50" s="64">
        <f t="shared" si="10"/>
        <v>10.413450342872746</v>
      </c>
      <c r="M50" s="79">
        <f t="shared" si="11"/>
        <v>476.1157724252098</v>
      </c>
      <c r="N50" s="80">
        <f t="shared" si="12"/>
        <v>296.42767212887929</v>
      </c>
      <c r="O50" s="72">
        <f t="shared" si="13"/>
        <v>614.0606877338281</v>
      </c>
      <c r="P50" s="72">
        <f t="shared" si="14"/>
        <v>13.614342647238569</v>
      </c>
      <c r="Q50" s="73">
        <f t="shared" si="15"/>
        <v>17.384625720498512</v>
      </c>
      <c r="R50" s="73">
        <f t="shared" si="16"/>
        <v>11.210975285972921</v>
      </c>
      <c r="S50" s="79">
        <f t="shared" si="17"/>
        <v>544.84853050956644</v>
      </c>
      <c r="T50" s="76">
        <f t="shared" si="18"/>
        <v>606.38282042181879</v>
      </c>
      <c r="U50" s="76">
        <f t="shared" si="19"/>
        <v>10.295056626107554</v>
      </c>
      <c r="V50" s="77">
        <f t="shared" si="20"/>
        <v>22.702248654596612</v>
      </c>
      <c r="W50" s="80">
        <f t="shared" si="21"/>
        <v>788.38963528891725</v>
      </c>
      <c r="X50" s="72">
        <f t="shared" si="22"/>
        <v>625.92316766542967</v>
      </c>
      <c r="Y50" s="72">
        <f t="shared" si="23"/>
        <v>15.075243687026404</v>
      </c>
      <c r="Z50" s="73">
        <f t="shared" si="24"/>
        <v>16.003221365712459</v>
      </c>
      <c r="AA50" s="73">
        <f t="shared" si="25"/>
        <v>10.674865652615512</v>
      </c>
      <c r="AB50" s="79">
        <f t="shared" si="26"/>
        <v>508.96166758506553</v>
      </c>
      <c r="AC50" s="76">
        <f t="shared" si="27"/>
        <v>771.68946153111199</v>
      </c>
      <c r="AD50" s="76">
        <f t="shared" si="28"/>
        <v>21.103438249284281</v>
      </c>
      <c r="AE50" s="77">
        <f t="shared" si="29"/>
        <v>14.094188599621086</v>
      </c>
      <c r="AF50" s="80">
        <f t="shared" si="30"/>
        <v>488.12474760662479</v>
      </c>
      <c r="AG50" s="72">
        <f t="shared" si="31"/>
        <v>618.68494512692962</v>
      </c>
      <c r="AH50" s="72">
        <f t="shared" si="32"/>
        <v>14.299273741280217</v>
      </c>
      <c r="AI50" s="73">
        <f t="shared" si="33"/>
        <v>16.676553270117907</v>
      </c>
      <c r="AJ50" s="73">
        <f t="shared" si="34"/>
        <v>10.901928528987128</v>
      </c>
      <c r="AK50" s="79">
        <f t="shared" si="35"/>
        <v>525.8688739245041</v>
      </c>
      <c r="AL50" s="76">
        <f t="shared" si="36"/>
        <v>615.55391338109166</v>
      </c>
      <c r="AM50" s="76">
        <f t="shared" si="37"/>
        <v>13.861961636828605</v>
      </c>
      <c r="AN50" s="77">
        <f t="shared" si="38"/>
        <v>17.11560011759121</v>
      </c>
      <c r="AO50" s="80">
        <f t="shared" si="39"/>
        <v>674.34683836466729</v>
      </c>
      <c r="AP50" s="72">
        <f t="shared" si="40"/>
        <v>621.78338665631077</v>
      </c>
      <c r="AQ50" s="72">
        <f t="shared" si="41"/>
        <v>14.661258754640043</v>
      </c>
      <c r="AR50" s="73">
        <f t="shared" si="42"/>
        <v>16.346266779162942</v>
      </c>
      <c r="AS50" s="73">
        <f t="shared" si="43"/>
        <v>10.783028765805142</v>
      </c>
      <c r="AT50" s="79">
        <f t="shared" si="44"/>
        <v>517.54168226470574</v>
      </c>
      <c r="AU50" s="76">
        <f t="shared" si="45"/>
        <v>678.28153558703616</v>
      </c>
      <c r="AV50" s="76">
        <f t="shared" si="46"/>
        <v>18.115214926960171</v>
      </c>
      <c r="AW50" s="77">
        <f t="shared" si="47"/>
        <v>14.431691308294502</v>
      </c>
      <c r="AX50" s="80">
        <f t="shared" si="48"/>
        <v>561.95556639273423</v>
      </c>
      <c r="AY50" s="64">
        <f t="shared" si="49"/>
        <v>16.844299476949406</v>
      </c>
      <c r="AZ50" s="31">
        <f t="shared" si="50"/>
        <v>524.30518857096035</v>
      </c>
      <c r="BA50" s="31">
        <f t="shared" si="51"/>
        <v>628.20419691323593</v>
      </c>
      <c r="BB50" s="84">
        <f t="shared" si="52"/>
        <v>628.20419691323593</v>
      </c>
    </row>
    <row r="51" spans="1:54" x14ac:dyDescent="0.4">
      <c r="A51">
        <f t="shared" si="1"/>
        <v>186</v>
      </c>
      <c r="B51">
        <v>3.1</v>
      </c>
      <c r="C51" s="31">
        <f t="shared" si="53"/>
        <v>628.20419691323593</v>
      </c>
      <c r="D51" s="31">
        <f t="shared" si="2"/>
        <v>16.988938959505298</v>
      </c>
      <c r="E51" s="31">
        <f t="shared" si="3"/>
        <v>654.12878402621027</v>
      </c>
      <c r="F51" s="65">
        <f t="shared" si="4"/>
        <v>18.72879802014176</v>
      </c>
      <c r="G51">
        <f t="shared" si="5"/>
        <v>3.2228770110283666E-5</v>
      </c>
      <c r="H51">
        <f t="shared" si="6"/>
        <v>5.6189145975583082E-5</v>
      </c>
      <c r="I51" s="32">
        <f t="shared" si="7"/>
        <v>5.6669703744694893E-5</v>
      </c>
      <c r="J51" s="68">
        <f t="shared" si="8"/>
        <v>0.18584346234540833</v>
      </c>
      <c r="K51" s="64">
        <f t="shared" si="9"/>
        <v>15.219211706967474</v>
      </c>
      <c r="L51" s="64">
        <f t="shared" si="10"/>
        <v>10.479522533870565</v>
      </c>
      <c r="M51" s="79">
        <f t="shared" si="11"/>
        <v>475.90424763268243</v>
      </c>
      <c r="N51" s="80">
        <f t="shared" si="12"/>
        <v>297.81998818745654</v>
      </c>
      <c r="O51" s="72">
        <f t="shared" si="13"/>
        <v>614.03628006749284</v>
      </c>
      <c r="P51" s="72">
        <f t="shared" si="14"/>
        <v>13.610010064399033</v>
      </c>
      <c r="Q51" s="73">
        <f t="shared" si="15"/>
        <v>17.833259935811402</v>
      </c>
      <c r="R51" s="73">
        <f t="shared" si="16"/>
        <v>11.449072097675451</v>
      </c>
      <c r="S51" s="79">
        <f t="shared" si="17"/>
        <v>553.88244868648303</v>
      </c>
      <c r="T51" s="76">
        <f t="shared" si="18"/>
        <v>606.41740828552088</v>
      </c>
      <c r="U51" s="76">
        <f t="shared" si="19"/>
        <v>10.317995832077363</v>
      </c>
      <c r="V51" s="77">
        <f t="shared" si="20"/>
        <v>23.231190498753506</v>
      </c>
      <c r="W51" s="80">
        <f t="shared" si="21"/>
        <v>793.80730594126794</v>
      </c>
      <c r="X51" s="72">
        <f t="shared" si="22"/>
        <v>628.15885299119361</v>
      </c>
      <c r="Y51" s="72">
        <f t="shared" si="23"/>
        <v>15.275126236086132</v>
      </c>
      <c r="Z51" s="73">
        <f t="shared" si="24"/>
        <v>16.254732660484805</v>
      </c>
      <c r="AA51" s="73">
        <f t="shared" si="25"/>
        <v>10.752691099455237</v>
      </c>
      <c r="AB51" s="79">
        <f t="shared" si="26"/>
        <v>508.4977435252685</v>
      </c>
      <c r="AC51" s="76">
        <f t="shared" si="27"/>
        <v>777.50454310117584</v>
      </c>
      <c r="AD51" s="76">
        <f t="shared" si="28"/>
        <v>21.252644180759468</v>
      </c>
      <c r="AE51" s="77">
        <f t="shared" si="29"/>
        <v>14.46056022050999</v>
      </c>
      <c r="AF51" s="80">
        <f t="shared" si="30"/>
        <v>488.47308894095198</v>
      </c>
      <c r="AG51" s="72">
        <f t="shared" si="31"/>
        <v>618.60725192882273</v>
      </c>
      <c r="AH51" s="72">
        <f t="shared" si="32"/>
        <v>14.289431339325382</v>
      </c>
      <c r="AI51" s="73">
        <f t="shared" si="33"/>
        <v>17.111781068042088</v>
      </c>
      <c r="AJ51" s="73">
        <f t="shared" si="34"/>
        <v>11.082664302959572</v>
      </c>
      <c r="AK51" s="79">
        <f t="shared" si="35"/>
        <v>532.19466531011506</v>
      </c>
      <c r="AL51" s="76">
        <f t="shared" si="36"/>
        <v>615.60047324848142</v>
      </c>
      <c r="AM51" s="76">
        <f t="shared" si="37"/>
        <v>13.869192469938719</v>
      </c>
      <c r="AN51" s="77">
        <f t="shared" si="38"/>
        <v>17.544577899896353</v>
      </c>
      <c r="AO51" s="80">
        <f t="shared" si="39"/>
        <v>679.55331542991189</v>
      </c>
      <c r="AP51" s="72">
        <f t="shared" si="40"/>
        <v>623.08222312956468</v>
      </c>
      <c r="AQ51" s="72">
        <f t="shared" si="41"/>
        <v>14.798340625332239</v>
      </c>
      <c r="AR51" s="73">
        <f t="shared" si="42"/>
        <v>16.642842198599904</v>
      </c>
      <c r="AS51" s="73">
        <f t="shared" si="43"/>
        <v>10.889095655347774</v>
      </c>
      <c r="AT51" s="79">
        <f t="shared" si="44"/>
        <v>519.14395024232033</v>
      </c>
      <c r="AU51" s="76">
        <f t="shared" si="45"/>
        <v>681.45043358158637</v>
      </c>
      <c r="AV51" s="76">
        <f t="shared" si="46"/>
        <v>18.245291892853729</v>
      </c>
      <c r="AW51" s="77">
        <f t="shared" si="47"/>
        <v>14.76313566488591</v>
      </c>
      <c r="AX51" s="80">
        <f t="shared" si="48"/>
        <v>563.12661233529263</v>
      </c>
      <c r="AY51" s="64">
        <f t="shared" si="49"/>
        <v>17.230260018372995</v>
      </c>
      <c r="AZ51" s="31">
        <f t="shared" si="50"/>
        <v>528.42970194104669</v>
      </c>
      <c r="BA51" s="31">
        <f t="shared" si="51"/>
        <v>631.24008066185615</v>
      </c>
      <c r="BB51" s="84">
        <f t="shared" si="52"/>
        <v>631.24008066185615</v>
      </c>
    </row>
    <row r="52" spans="1:54" x14ac:dyDescent="0.4">
      <c r="A52">
        <f t="shared" si="1"/>
        <v>192</v>
      </c>
      <c r="B52">
        <v>3.2</v>
      </c>
      <c r="C52" s="31">
        <f t="shared" si="53"/>
        <v>631.24008066185615</v>
      </c>
      <c r="D52" s="31">
        <f t="shared" si="2"/>
        <v>17.061574833760076</v>
      </c>
      <c r="E52" s="31">
        <f t="shared" si="3"/>
        <v>655.51152796861811</v>
      </c>
      <c r="F52" s="65">
        <f t="shared" si="4"/>
        <v>19.291340419082598</v>
      </c>
      <c r="G52">
        <f t="shared" si="5"/>
        <v>3.175539237048665E-5</v>
      </c>
      <c r="H52">
        <f t="shared" si="6"/>
        <v>5.5363837072015617E-5</v>
      </c>
      <c r="I52" s="32">
        <f t="shared" si="7"/>
        <v>5.6257049292911163E-5</v>
      </c>
      <c r="J52" s="68">
        <f t="shared" si="8"/>
        <v>0.18365649361904721</v>
      </c>
      <c r="K52" s="64">
        <f t="shared" si="9"/>
        <v>15.562188241253919</v>
      </c>
      <c r="L52" s="64">
        <f t="shared" si="10"/>
        <v>10.556726047459726</v>
      </c>
      <c r="M52" s="79">
        <f t="shared" si="11"/>
        <v>476.23713450671465</v>
      </c>
      <c r="N52" s="80">
        <f t="shared" si="12"/>
        <v>299.16378187190321</v>
      </c>
      <c r="O52" s="72">
        <f t="shared" si="13"/>
        <v>614.07472037904574</v>
      </c>
      <c r="P52" s="72">
        <f t="shared" si="14"/>
        <v>13.616828913627405</v>
      </c>
      <c r="Q52" s="73">
        <f t="shared" si="15"/>
        <v>18.266472365758858</v>
      </c>
      <c r="R52" s="73">
        <f t="shared" si="16"/>
        <v>11.713314260184362</v>
      </c>
      <c r="S52" s="79">
        <f t="shared" si="17"/>
        <v>564.06988605123377</v>
      </c>
      <c r="T52" s="76">
        <f t="shared" si="18"/>
        <v>606.45004707166333</v>
      </c>
      <c r="U52" s="76">
        <f t="shared" si="19"/>
        <v>10.340176783881766</v>
      </c>
      <c r="V52" s="77">
        <f t="shared" si="20"/>
        <v>23.756175016645688</v>
      </c>
      <c r="W52" s="80">
        <f t="shared" si="21"/>
        <v>799.05603495856622</v>
      </c>
      <c r="X52" s="72">
        <f t="shared" si="22"/>
        <v>630.8980274455314</v>
      </c>
      <c r="Y52" s="72">
        <f t="shared" si="23"/>
        <v>15.502724448141457</v>
      </c>
      <c r="Z52" s="73">
        <f t="shared" si="24"/>
        <v>16.483923399543013</v>
      </c>
      <c r="AA52" s="73">
        <f t="shared" si="25"/>
        <v>10.830756722912316</v>
      </c>
      <c r="AB52" s="79">
        <f t="shared" si="26"/>
        <v>507.66119763374002</v>
      </c>
      <c r="AC52" s="76">
        <f t="shared" si="27"/>
        <v>783.26940414762407</v>
      </c>
      <c r="AD52" s="76">
        <f t="shared" si="28"/>
        <v>21.397824389734623</v>
      </c>
      <c r="AE52" s="77">
        <f t="shared" si="29"/>
        <v>14.826921544383298</v>
      </c>
      <c r="AF52" s="80">
        <f t="shared" si="30"/>
        <v>488.76302509049009</v>
      </c>
      <c r="AG52" s="72">
        <f t="shared" si="31"/>
        <v>618.4681110154786</v>
      </c>
      <c r="AH52" s="72">
        <f t="shared" si="32"/>
        <v>14.271695746492068</v>
      </c>
      <c r="AI52" s="73">
        <f t="shared" si="33"/>
        <v>17.552992980214913</v>
      </c>
      <c r="AJ52" s="73">
        <f t="shared" si="34"/>
        <v>11.296267293029075</v>
      </c>
      <c r="AK52" s="79">
        <f t="shared" si="35"/>
        <v>540.12214900979905</v>
      </c>
      <c r="AL52" s="76">
        <f t="shared" si="36"/>
        <v>615.63937014743487</v>
      </c>
      <c r="AM52" s="76">
        <f t="shared" si="37"/>
        <v>13.875213006979413</v>
      </c>
      <c r="AN52" s="77">
        <f t="shared" si="38"/>
        <v>17.971990160040168</v>
      </c>
      <c r="AO52" s="80">
        <f t="shared" si="39"/>
        <v>684.62966441106278</v>
      </c>
      <c r="AP52" s="72">
        <f t="shared" si="40"/>
        <v>624.82324540021773</v>
      </c>
      <c r="AQ52" s="72">
        <f t="shared" si="41"/>
        <v>14.971397184807019</v>
      </c>
      <c r="AR52" s="73">
        <f t="shared" si="42"/>
        <v>16.904576380543539</v>
      </c>
      <c r="AS52" s="73">
        <f t="shared" si="43"/>
        <v>10.993068294875208</v>
      </c>
      <c r="AT52" s="79">
        <f t="shared" si="44"/>
        <v>520.27874781818377</v>
      </c>
      <c r="AU52" s="76">
        <f t="shared" si="45"/>
        <v>684.63178559204584</v>
      </c>
      <c r="AV52" s="76">
        <f t="shared" si="46"/>
        <v>18.372702411302605</v>
      </c>
      <c r="AW52" s="77">
        <f t="shared" si="47"/>
        <v>15.093621797201179</v>
      </c>
      <c r="AX52" s="80">
        <f t="shared" si="48"/>
        <v>564.18779301715142</v>
      </c>
      <c r="AY52" s="64">
        <f t="shared" si="49"/>
        <v>17.607084205541334</v>
      </c>
      <c r="AZ52" s="31">
        <f t="shared" si="50"/>
        <v>533.03299512823912</v>
      </c>
      <c r="BA52" s="31">
        <f t="shared" si="51"/>
        <v>634.15912936931772</v>
      </c>
      <c r="BB52" s="84">
        <f t="shared" si="52"/>
        <v>634.15912936931772</v>
      </c>
    </row>
    <row r="53" spans="1:54" x14ac:dyDescent="0.4">
      <c r="A53">
        <f t="shared" si="1"/>
        <v>198</v>
      </c>
      <c r="B53">
        <v>3.3</v>
      </c>
      <c r="C53" s="31">
        <f t="shared" si="53"/>
        <v>634.15912936931772</v>
      </c>
      <c r="D53" s="31">
        <f t="shared" si="2"/>
        <v>17.131610025666156</v>
      </c>
      <c r="E53" s="31">
        <f t="shared" si="3"/>
        <v>656.86727168421589</v>
      </c>
      <c r="F53" s="65">
        <f t="shared" si="4"/>
        <v>19.85384339594442</v>
      </c>
      <c r="G53">
        <f t="shared" si="5"/>
        <v>3.1302310112024865E-5</v>
      </c>
      <c r="H53">
        <f t="shared" si="6"/>
        <v>5.4573912260347647E-5</v>
      </c>
      <c r="I53" s="32">
        <f t="shared" si="7"/>
        <v>5.5862086887077179E-5</v>
      </c>
      <c r="J53" s="68">
        <f t="shared" si="8"/>
        <v>0.18155717376585218</v>
      </c>
      <c r="K53" s="64">
        <f t="shared" si="9"/>
        <v>15.903512622413647</v>
      </c>
      <c r="L53" s="64">
        <f t="shared" si="10"/>
        <v>10.646177255241572</v>
      </c>
      <c r="M53" s="79">
        <f t="shared" si="11"/>
        <v>477.15263472299819</v>
      </c>
      <c r="N53" s="80">
        <f t="shared" si="12"/>
        <v>300.46219811713797</v>
      </c>
      <c r="O53" s="72">
        <f t="shared" si="13"/>
        <v>614.18125445159899</v>
      </c>
      <c r="P53" s="72">
        <f t="shared" si="14"/>
        <v>13.635594805398551</v>
      </c>
      <c r="Q53" s="73">
        <f t="shared" si="15"/>
        <v>18.682547013535242</v>
      </c>
      <c r="R53" s="73">
        <f t="shared" si="16"/>
        <v>12.001274559342129</v>
      </c>
      <c r="S53" s="79">
        <f t="shared" si="17"/>
        <v>575.27045718169643</v>
      </c>
      <c r="T53" s="76">
        <f t="shared" si="18"/>
        <v>606.48091346144224</v>
      </c>
      <c r="U53" s="76">
        <f t="shared" si="19"/>
        <v>10.361647149480977</v>
      </c>
      <c r="V53" s="77">
        <f t="shared" si="20"/>
        <v>24.277387637629882</v>
      </c>
      <c r="W53" s="80">
        <f t="shared" si="21"/>
        <v>804.14574670868637</v>
      </c>
      <c r="X53" s="72">
        <f t="shared" si="22"/>
        <v>634.18879436725422</v>
      </c>
      <c r="Y53" s="72">
        <f t="shared" si="23"/>
        <v>15.755640197271886</v>
      </c>
      <c r="Z53" s="73">
        <f t="shared" si="24"/>
        <v>16.695372894696614</v>
      </c>
      <c r="AA53" s="73">
        <f t="shared" si="25"/>
        <v>10.909163402574549</v>
      </c>
      <c r="AB53" s="79">
        <f t="shared" si="26"/>
        <v>506.42383768050667</v>
      </c>
      <c r="AC53" s="76">
        <f t="shared" si="27"/>
        <v>788.98426102384292</v>
      </c>
      <c r="AD53" s="76">
        <f t="shared" si="28"/>
        <v>21.539195510515611</v>
      </c>
      <c r="AE53" s="77">
        <f t="shared" si="29"/>
        <v>15.193312668222516</v>
      </c>
      <c r="AF53" s="80">
        <f t="shared" si="30"/>
        <v>488.99996549666798</v>
      </c>
      <c r="AG53" s="72">
        <f t="shared" si="31"/>
        <v>618.26454539169004</v>
      </c>
      <c r="AH53" s="72">
        <f t="shared" si="32"/>
        <v>14.245491243778361</v>
      </c>
      <c r="AI53" s="73">
        <f t="shared" si="33"/>
        <v>18.001575915080007</v>
      </c>
      <c r="AJ53" s="73">
        <f t="shared" si="34"/>
        <v>11.547586472394471</v>
      </c>
      <c r="AK53" s="79">
        <f t="shared" si="35"/>
        <v>549.86760949299537</v>
      </c>
      <c r="AL53" s="76">
        <f t="shared" si="36"/>
        <v>615.67125434065179</v>
      </c>
      <c r="AM53" s="76">
        <f t="shared" si="37"/>
        <v>13.880134483241596</v>
      </c>
      <c r="AN53" s="77">
        <f t="shared" si="38"/>
        <v>18.397923846085959</v>
      </c>
      <c r="AO53" s="80">
        <f t="shared" si="39"/>
        <v>689.58286609789036</v>
      </c>
      <c r="AP53" s="72">
        <f t="shared" si="40"/>
        <v>627.14332705911602</v>
      </c>
      <c r="AQ53" s="72">
        <f t="shared" si="41"/>
        <v>15.186069070480078</v>
      </c>
      <c r="AR53" s="73">
        <f t="shared" si="42"/>
        <v>17.129119877364491</v>
      </c>
      <c r="AS53" s="73">
        <f t="shared" si="43"/>
        <v>11.090463537595873</v>
      </c>
      <c r="AT53" s="79">
        <f t="shared" si="44"/>
        <v>520.62395845539015</v>
      </c>
      <c r="AU53" s="76">
        <f t="shared" si="45"/>
        <v>687.82448497899384</v>
      </c>
      <c r="AV53" s="76">
        <f t="shared" si="46"/>
        <v>18.497578472298031</v>
      </c>
      <c r="AW53" s="77">
        <f t="shared" si="47"/>
        <v>15.423266654265078</v>
      </c>
      <c r="AX53" s="80">
        <f t="shared" si="48"/>
        <v>565.14707284931956</v>
      </c>
      <c r="AY53" s="64">
        <f t="shared" si="49"/>
        <v>17.975063313359975</v>
      </c>
      <c r="AZ53" s="31">
        <f t="shared" si="50"/>
        <v>538.0464657026472</v>
      </c>
      <c r="BA53" s="31">
        <f t="shared" si="51"/>
        <v>636.9689127881411</v>
      </c>
      <c r="BB53" s="84">
        <f t="shared" si="52"/>
        <v>636.9689127881411</v>
      </c>
    </row>
    <row r="54" spans="1:54" x14ac:dyDescent="0.4">
      <c r="A54">
        <f t="shared" si="1"/>
        <v>204</v>
      </c>
      <c r="B54">
        <v>3.4</v>
      </c>
      <c r="C54" s="31">
        <f t="shared" si="53"/>
        <v>636.9689127881411</v>
      </c>
      <c r="D54" s="31">
        <f t="shared" si="2"/>
        <v>17.199203957194818</v>
      </c>
      <c r="E54" s="31">
        <f t="shared" si="3"/>
        <v>658.19678364184006</v>
      </c>
      <c r="F54" s="65">
        <f t="shared" si="4"/>
        <v>20.416323296847871</v>
      </c>
      <c r="G54">
        <f t="shared" si="5"/>
        <v>3.0868101421574057E-5</v>
      </c>
      <c r="H54">
        <f t="shared" si="6"/>
        <v>5.3816892510350356E-5</v>
      </c>
      <c r="I54" s="32">
        <f t="shared" si="7"/>
        <v>5.5483577012078536E-5</v>
      </c>
      <c r="J54" s="68">
        <f t="shared" si="8"/>
        <v>0.17953959314251736</v>
      </c>
      <c r="K54" s="64">
        <f t="shared" si="9"/>
        <v>16.243263757592981</v>
      </c>
      <c r="L54" s="64">
        <f t="shared" si="10"/>
        <v>10.748967166680533</v>
      </c>
      <c r="M54" s="79">
        <f t="shared" si="11"/>
        <v>478.68714489709316</v>
      </c>
      <c r="N54" s="80">
        <f t="shared" si="12"/>
        <v>301.71809312232489</v>
      </c>
      <c r="O54" s="72">
        <f t="shared" si="13"/>
        <v>614.36252346537992</v>
      </c>
      <c r="P54" s="72">
        <f t="shared" si="14"/>
        <v>13.66709124901444</v>
      </c>
      <c r="Q54" s="73">
        <f t="shared" si="15"/>
        <v>19.079830352095264</v>
      </c>
      <c r="R54" s="73">
        <f t="shared" si="16"/>
        <v>12.309600280601067</v>
      </c>
      <c r="S54" s="79">
        <f t="shared" si="17"/>
        <v>587.30002485600994</v>
      </c>
      <c r="T54" s="76">
        <f t="shared" si="18"/>
        <v>606.51016367713771</v>
      </c>
      <c r="U54" s="76">
        <f t="shared" si="19"/>
        <v>10.382450320895796</v>
      </c>
      <c r="V54" s="77">
        <f t="shared" si="20"/>
        <v>24.79499977000162</v>
      </c>
      <c r="W54" s="80">
        <f t="shared" si="21"/>
        <v>809.08551994231073</v>
      </c>
      <c r="X54" s="72">
        <f t="shared" si="22"/>
        <v>638.06476457119572</v>
      </c>
      <c r="Y54" s="72">
        <f t="shared" si="23"/>
        <v>16.030405019079762</v>
      </c>
      <c r="Z54" s="73">
        <f t="shared" si="24"/>
        <v>16.894531565582469</v>
      </c>
      <c r="AA54" s="73">
        <f t="shared" si="25"/>
        <v>10.988891387962667</v>
      </c>
      <c r="AB54" s="79">
        <f t="shared" si="26"/>
        <v>504.81227018521173</v>
      </c>
      <c r="AC54" s="76">
        <f t="shared" si="27"/>
        <v>794.64942010531263</v>
      </c>
      <c r="AD54" s="76">
        <f t="shared" si="28"/>
        <v>21.67695684593307</v>
      </c>
      <c r="AE54" s="77">
        <f t="shared" si="29"/>
        <v>15.559768996961765</v>
      </c>
      <c r="AF54" s="80">
        <f t="shared" si="30"/>
        <v>489.18874809858187</v>
      </c>
      <c r="AG54" s="72">
        <f t="shared" si="31"/>
        <v>618.00339865307228</v>
      </c>
      <c r="AH54" s="72">
        <f t="shared" si="32"/>
        <v>14.211413288269709</v>
      </c>
      <c r="AI54" s="73">
        <f t="shared" si="33"/>
        <v>18.457780677777791</v>
      </c>
      <c r="AJ54" s="73">
        <f t="shared" si="34"/>
        <v>11.841416758465492</v>
      </c>
      <c r="AK54" s="79">
        <f t="shared" si="35"/>
        <v>561.63425340063816</v>
      </c>
      <c r="AL54" s="76">
        <f t="shared" si="36"/>
        <v>615.69672068278248</v>
      </c>
      <c r="AM54" s="76">
        <f t="shared" si="37"/>
        <v>13.884056576510162</v>
      </c>
      <c r="AN54" s="77">
        <f t="shared" si="38"/>
        <v>18.822458707097528</v>
      </c>
      <c r="AO54" s="80">
        <f t="shared" si="39"/>
        <v>694.41931733926504</v>
      </c>
      <c r="AP54" s="72">
        <f t="shared" si="40"/>
        <v>630.22157686200444</v>
      </c>
      <c r="AQ54" s="72">
        <f t="shared" si="41"/>
        <v>15.448098355834661</v>
      </c>
      <c r="AR54" s="73">
        <f t="shared" si="42"/>
        <v>17.315862535718953</v>
      </c>
      <c r="AS54" s="73">
        <f t="shared" si="43"/>
        <v>11.177500532784038</v>
      </c>
      <c r="AT54" s="79">
        <f t="shared" si="44"/>
        <v>519.86695820803629</v>
      </c>
      <c r="AU54" s="76">
        <f t="shared" si="45"/>
        <v>691.02750361649771</v>
      </c>
      <c r="AV54" s="76">
        <f t="shared" si="46"/>
        <v>18.620041405163612</v>
      </c>
      <c r="AW54" s="77">
        <f t="shared" si="47"/>
        <v>15.752176814901974</v>
      </c>
      <c r="AX54" s="80">
        <f t="shared" si="48"/>
        <v>566.01170628662021</v>
      </c>
      <c r="AY54" s="64">
        <f t="shared" si="49"/>
        <v>18.334676177517171</v>
      </c>
      <c r="AZ54" s="31">
        <f t="shared" si="50"/>
        <v>543.4033766624741</v>
      </c>
      <c r="BA54" s="31">
        <f t="shared" si="51"/>
        <v>639.67632291669452</v>
      </c>
      <c r="BB54" s="84">
        <f t="shared" si="52"/>
        <v>639.67632291669452</v>
      </c>
    </row>
    <row r="55" spans="1:54" x14ac:dyDescent="0.4">
      <c r="A55">
        <f t="shared" si="1"/>
        <v>210</v>
      </c>
      <c r="B55">
        <v>3.5</v>
      </c>
      <c r="C55" s="31">
        <f t="shared" si="53"/>
        <v>639.67632291669452</v>
      </c>
      <c r="D55" s="31">
        <f t="shared" si="2"/>
        <v>17.264502429764441</v>
      </c>
      <c r="E55" s="31">
        <f t="shared" si="3"/>
        <v>659.50082112523774</v>
      </c>
      <c r="F55" s="65">
        <f t="shared" si="4"/>
        <v>20.978794399841245</v>
      </c>
      <c r="G55">
        <f t="shared" si="5"/>
        <v>3.0451481209596368E-5</v>
      </c>
      <c r="H55">
        <f t="shared" si="6"/>
        <v>5.309053733678687E-5</v>
      </c>
      <c r="I55" s="32">
        <f t="shared" si="7"/>
        <v>5.5120399425296793E-5</v>
      </c>
      <c r="J55" s="68">
        <f t="shared" si="8"/>
        <v>0.17759839624993065</v>
      </c>
      <c r="K55" s="64">
        <f t="shared" si="9"/>
        <v>16.581514412782511</v>
      </c>
      <c r="L55" s="64">
        <f t="shared" si="10"/>
        <v>10.86616355719099</v>
      </c>
      <c r="M55" s="79">
        <f t="shared" si="11"/>
        <v>480.87542197670274</v>
      </c>
      <c r="N55" s="80">
        <f t="shared" si="12"/>
        <v>302.9340678964146</v>
      </c>
      <c r="O55" s="72">
        <f t="shared" si="13"/>
        <v>614.62694155527402</v>
      </c>
      <c r="P55" s="72">
        <f t="shared" si="14"/>
        <v>13.712097764177468</v>
      </c>
      <c r="Q55" s="73">
        <f t="shared" si="15"/>
        <v>19.456763976047718</v>
      </c>
      <c r="R55" s="73">
        <f t="shared" si="16"/>
        <v>12.634101195580449</v>
      </c>
      <c r="S55" s="79">
        <f t="shared" si="17"/>
        <v>599.93533426152169</v>
      </c>
      <c r="T55" s="76">
        <f t="shared" si="18"/>
        <v>606.53793632937629</v>
      </c>
      <c r="U55" s="76">
        <f t="shared" si="19"/>
        <v>10.402625901056211</v>
      </c>
      <c r="V55" s="77">
        <f t="shared" si="20"/>
        <v>25.309170239910099</v>
      </c>
      <c r="W55" s="80">
        <f t="shared" si="21"/>
        <v>813.88368146554387</v>
      </c>
      <c r="X55" s="72">
        <f t="shared" si="22"/>
        <v>642.53602758058446</v>
      </c>
      <c r="Y55" s="72">
        <f t="shared" si="23"/>
        <v>16.322495921757564</v>
      </c>
      <c r="Z55" s="73">
        <f t="shared" si="24"/>
        <v>17.087315316809555</v>
      </c>
      <c r="AA55" s="73">
        <f t="shared" si="25"/>
        <v>11.071739559862301</v>
      </c>
      <c r="AB55" s="79">
        <f t="shared" si="26"/>
        <v>502.90975603357373</v>
      </c>
      <c r="AC55" s="76">
        <f t="shared" si="27"/>
        <v>800.26526201804893</v>
      </c>
      <c r="AD55" s="76">
        <f t="shared" si="28"/>
        <v>21.811292197897799</v>
      </c>
      <c r="AE55" s="77">
        <f t="shared" si="29"/>
        <v>15.926321849532577</v>
      </c>
      <c r="AF55" s="80">
        <f t="shared" si="30"/>
        <v>489.33371006819965</v>
      </c>
      <c r="AG55" s="72">
        <f t="shared" si="31"/>
        <v>617.70084960058114</v>
      </c>
      <c r="AH55" s="72">
        <f t="shared" si="32"/>
        <v>14.171257898643679</v>
      </c>
      <c r="AI55" s="73">
        <f t="shared" si="33"/>
        <v>18.92050463451659</v>
      </c>
      <c r="AJ55" s="73">
        <f t="shared" si="34"/>
        <v>12.181903943675991</v>
      </c>
      <c r="AK55" s="79">
        <f t="shared" si="35"/>
        <v>575.58392356975617</v>
      </c>
      <c r="AL55" s="76">
        <f t="shared" si="36"/>
        <v>615.71631343227773</v>
      </c>
      <c r="AM55" s="76">
        <f t="shared" si="37"/>
        <v>13.887068806731742</v>
      </c>
      <c r="AN55" s="77">
        <f t="shared" si="38"/>
        <v>19.245668082365796</v>
      </c>
      <c r="AO55" s="80">
        <f t="shared" si="39"/>
        <v>699.14489681540465</v>
      </c>
      <c r="AP55" s="72">
        <f t="shared" si="40"/>
        <v>634.28523210064327</v>
      </c>
      <c r="AQ55" s="72">
        <f t="shared" si="41"/>
        <v>15.762758883860903</v>
      </c>
      <c r="AR55" s="73">
        <f t="shared" si="42"/>
        <v>17.466877965612142</v>
      </c>
      <c r="AS55" s="73">
        <f t="shared" si="43"/>
        <v>11.252046681609311</v>
      </c>
      <c r="AT55" s="79">
        <f t="shared" si="44"/>
        <v>517.74821299825828</v>
      </c>
      <c r="AU55" s="76">
        <f t="shared" si="45"/>
        <v>694.23988482394338</v>
      </c>
      <c r="AV55" s="76">
        <f t="shared" si="46"/>
        <v>18.740203058249129</v>
      </c>
      <c r="AW55" s="77">
        <f t="shared" si="47"/>
        <v>16.080449586512579</v>
      </c>
      <c r="AX55" s="80">
        <f t="shared" si="48"/>
        <v>566.78831649066501</v>
      </c>
      <c r="AY55" s="64">
        <f t="shared" si="49"/>
        <v>18.686633956413381</v>
      </c>
      <c r="AZ55" s="31">
        <f t="shared" si="50"/>
        <v>549.04430671577745</v>
      </c>
      <c r="BA55" s="31">
        <f t="shared" si="51"/>
        <v>642.28765120995331</v>
      </c>
      <c r="BB55" s="84">
        <f t="shared" si="52"/>
        <v>642.28765120995331</v>
      </c>
    </row>
    <row r="56" spans="1:54" x14ac:dyDescent="0.4">
      <c r="A56">
        <f t="shared" si="1"/>
        <v>216</v>
      </c>
      <c r="B56">
        <v>3.6</v>
      </c>
      <c r="C56" s="31">
        <f t="shared" si="53"/>
        <v>642.28765120995331</v>
      </c>
      <c r="D56" s="31">
        <f t="shared" si="2"/>
        <v>17.327639116125887</v>
      </c>
      <c r="E56" s="31">
        <f t="shared" si="3"/>
        <v>660.78012732471586</v>
      </c>
      <c r="F56" s="65">
        <f t="shared" si="4"/>
        <v>21.541269186822234</v>
      </c>
      <c r="G56">
        <f t="shared" si="5"/>
        <v>3.005128461556932E-5</v>
      </c>
      <c r="H56">
        <f t="shared" si="6"/>
        <v>5.2392815867311938E-5</v>
      </c>
      <c r="I56" s="32">
        <f t="shared" si="7"/>
        <v>5.4771538690559324E-5</v>
      </c>
      <c r="J56" s="68">
        <f t="shared" si="8"/>
        <v>0.17572871578452895</v>
      </c>
      <c r="K56" s="64">
        <f t="shared" si="9"/>
        <v>16.91833185952585</v>
      </c>
      <c r="L56" s="64">
        <f t="shared" si="10"/>
        <v>10.998812842480248</v>
      </c>
      <c r="M56" s="79">
        <f t="shared" si="11"/>
        <v>483.75072838250617</v>
      </c>
      <c r="N56" s="80">
        <f t="shared" si="12"/>
        <v>304.11249713786316</v>
      </c>
      <c r="O56" s="72">
        <f t="shared" si="13"/>
        <v>614.98512184972844</v>
      </c>
      <c r="P56" s="72">
        <f t="shared" si="14"/>
        <v>13.77139754547499</v>
      </c>
      <c r="Q56" s="73">
        <f t="shared" si="15"/>
        <v>19.811919480407862</v>
      </c>
      <c r="R56" s="73">
        <f t="shared" si="16"/>
        <v>12.96988316611337</v>
      </c>
      <c r="S56" s="79">
        <f t="shared" si="17"/>
        <v>612.92064218212909</v>
      </c>
      <c r="T56" s="76">
        <f t="shared" si="18"/>
        <v>606.56435480521259</v>
      </c>
      <c r="U56" s="76">
        <f t="shared" si="19"/>
        <v>10.422210124146597</v>
      </c>
      <c r="V56" s="77">
        <f t="shared" si="20"/>
        <v>25.820046546510259</v>
      </c>
      <c r="W56" s="80">
        <f t="shared" si="21"/>
        <v>818.54788713780852</v>
      </c>
      <c r="X56" s="72">
        <f t="shared" si="22"/>
        <v>647.57970176587196</v>
      </c>
      <c r="Y56" s="72">
        <f t="shared" si="23"/>
        <v>16.626403898693589</v>
      </c>
      <c r="Z56" s="73">
        <f t="shared" si="24"/>
        <v>17.27964681620335</v>
      </c>
      <c r="AA56" s="73">
        <f t="shared" si="25"/>
        <v>11.160181789597303</v>
      </c>
      <c r="AB56" s="79">
        <f t="shared" si="26"/>
        <v>500.85364028994803</v>
      </c>
      <c r="AC56" s="76">
        <f t="shared" si="27"/>
        <v>805.83222836455411</v>
      </c>
      <c r="AD56" s="76">
        <f t="shared" si="28"/>
        <v>21.942371459316313</v>
      </c>
      <c r="AE56" s="77">
        <f t="shared" si="29"/>
        <v>16.292998975156657</v>
      </c>
      <c r="AF56" s="80">
        <f t="shared" si="30"/>
        <v>489.43874841251994</v>
      </c>
      <c r="AG56" s="72">
        <f t="shared" si="31"/>
        <v>617.38078967387787</v>
      </c>
      <c r="AH56" s="72">
        <f t="shared" si="32"/>
        <v>14.127951680354249</v>
      </c>
      <c r="AI56" s="73">
        <f t="shared" si="33"/>
        <v>19.38714558524185</v>
      </c>
      <c r="AJ56" s="73">
        <f t="shared" si="34"/>
        <v>12.571743818615126</v>
      </c>
      <c r="AK56" s="79">
        <f t="shared" si="35"/>
        <v>591.80033110690204</v>
      </c>
      <c r="AL56" s="76">
        <f t="shared" si="36"/>
        <v>615.73053067815545</v>
      </c>
      <c r="AM56" s="76">
        <f t="shared" si="37"/>
        <v>13.889251740024223</v>
      </c>
      <c r="AN56" s="77">
        <f t="shared" si="38"/>
        <v>19.66761958408431</v>
      </c>
      <c r="AO56" s="80">
        <f t="shared" si="39"/>
        <v>703.76502164639885</v>
      </c>
      <c r="AP56" s="72">
        <f t="shared" si="40"/>
        <v>639.60925224966832</v>
      </c>
      <c r="AQ56" s="72">
        <f t="shared" si="41"/>
        <v>16.134028728730055</v>
      </c>
      <c r="AR56" s="73">
        <f t="shared" si="42"/>
        <v>17.587814321713942</v>
      </c>
      <c r="AS56" s="73">
        <f t="shared" si="43"/>
        <v>11.31450724519744</v>
      </c>
      <c r="AT56" s="79">
        <f t="shared" si="44"/>
        <v>514.10721714125066</v>
      </c>
      <c r="AU56" s="76">
        <f t="shared" si="45"/>
        <v>697.46073713367696</v>
      </c>
      <c r="AV56" s="76">
        <f t="shared" si="46"/>
        <v>18.858166816328747</v>
      </c>
      <c r="AW56" s="77">
        <f t="shared" si="47"/>
        <v>16.408173964156852</v>
      </c>
      <c r="AX56" s="80">
        <f t="shared" si="48"/>
        <v>567.48296344597759</v>
      </c>
      <c r="AY56" s="64">
        <f t="shared" si="49"/>
        <v>19.031920659184387</v>
      </c>
      <c r="AZ56" s="31">
        <f t="shared" si="50"/>
        <v>554.92045768005744</v>
      </c>
      <c r="BA56" s="31">
        <f t="shared" si="51"/>
        <v>644.80865516067627</v>
      </c>
      <c r="BB56" s="84">
        <f t="shared" si="52"/>
        <v>644.80865516067627</v>
      </c>
    </row>
    <row r="57" spans="1:54" x14ac:dyDescent="0.4">
      <c r="A57">
        <f t="shared" si="1"/>
        <v>222</v>
      </c>
      <c r="B57">
        <v>3.7</v>
      </c>
      <c r="C57" s="31">
        <f t="shared" si="53"/>
        <v>644.80865516067627</v>
      </c>
      <c r="D57" s="31">
        <f t="shared" si="2"/>
        <v>17.388736853503183</v>
      </c>
      <c r="E57" s="31">
        <f t="shared" si="3"/>
        <v>662.03542918385949</v>
      </c>
      <c r="F57" s="65">
        <f t="shared" si="4"/>
        <v>22.103758575930133</v>
      </c>
      <c r="G57">
        <f t="shared" si="5"/>
        <v>2.9666452822534908E-5</v>
      </c>
      <c r="H57">
        <f t="shared" si="6"/>
        <v>5.1721882110892972E-5</v>
      </c>
      <c r="I57" s="32">
        <f t="shared" si="7"/>
        <v>5.4436071812349841E-5</v>
      </c>
      <c r="J57" s="68">
        <f t="shared" si="8"/>
        <v>0.17392611612509717</v>
      </c>
      <c r="K57" s="64">
        <f t="shared" si="9"/>
        <v>17.253778437407448</v>
      </c>
      <c r="L57" s="64">
        <f t="shared" si="10"/>
        <v>11.147941736946578</v>
      </c>
      <c r="M57" s="79">
        <f t="shared" si="11"/>
        <v>487.34495990669279</v>
      </c>
      <c r="N57" s="80">
        <f t="shared" si="12"/>
        <v>305.25555419983431</v>
      </c>
      <c r="O57" s="72">
        <f t="shared" si="13"/>
        <v>615.45036600312505</v>
      </c>
      <c r="P57" s="72">
        <f t="shared" si="14"/>
        <v>13.845784737684031</v>
      </c>
      <c r="Q57" s="73">
        <f t="shared" si="15"/>
        <v>20.144035564165492</v>
      </c>
      <c r="R57" s="73">
        <f t="shared" si="16"/>
        <v>13.311525204617965</v>
      </c>
      <c r="S57" s="79">
        <f t="shared" si="17"/>
        <v>625.9761760801814</v>
      </c>
      <c r="T57" s="76">
        <f t="shared" si="18"/>
        <v>606.58952928071062</v>
      </c>
      <c r="U57" s="76">
        <f t="shared" si="19"/>
        <v>10.44123621998467</v>
      </c>
      <c r="V57" s="77">
        <f t="shared" si="20"/>
        <v>26.327765961139658</v>
      </c>
      <c r="W57" s="80">
        <f t="shared" si="21"/>
        <v>823.08519220686401</v>
      </c>
      <c r="X57" s="72">
        <f t="shared" si="22"/>
        <v>653.13151731132984</v>
      </c>
      <c r="Y57" s="72">
        <f t="shared" si="23"/>
        <v>16.935763186931005</v>
      </c>
      <c r="Z57" s="73">
        <f t="shared" si="24"/>
        <v>17.477000137249064</v>
      </c>
      <c r="AA57" s="73">
        <f t="shared" si="25"/>
        <v>11.257179361167257</v>
      </c>
      <c r="AB57" s="79">
        <f t="shared" si="26"/>
        <v>498.8293110975842</v>
      </c>
      <c r="AC57" s="76">
        <f t="shared" si="27"/>
        <v>811.35081052811154</v>
      </c>
      <c r="AD57" s="76">
        <f t="shared" si="28"/>
        <v>22.070352004129759</v>
      </c>
      <c r="AE57" s="77">
        <f t="shared" si="29"/>
        <v>16.659824994965149</v>
      </c>
      <c r="AF57" s="80">
        <f t="shared" si="30"/>
        <v>489.50737209593893</v>
      </c>
      <c r="AG57" s="72">
        <f t="shared" si="31"/>
        <v>617.07261157672542</v>
      </c>
      <c r="AH57" s="72">
        <f t="shared" si="32"/>
        <v>14.08540746901129</v>
      </c>
      <c r="AI57" s="73">
        <f t="shared" si="33"/>
        <v>19.853536400500495</v>
      </c>
      <c r="AJ57" s="73">
        <f t="shared" si="34"/>
        <v>13.011204367406883</v>
      </c>
      <c r="AK57" s="79">
        <f t="shared" si="35"/>
        <v>610.24502529591996</v>
      </c>
      <c r="AL57" s="76">
        <f t="shared" si="36"/>
        <v>615.73982839816051</v>
      </c>
      <c r="AM57" s="76">
        <f t="shared" si="37"/>
        <v>13.890678028148368</v>
      </c>
      <c r="AN57" s="77">
        <f t="shared" si="38"/>
        <v>20.0883756904182</v>
      </c>
      <c r="AO57" s="80">
        <f t="shared" si="39"/>
        <v>708.28469633644238</v>
      </c>
      <c r="AP57" s="72">
        <f t="shared" si="40"/>
        <v>646.50218099516496</v>
      </c>
      <c r="AQ57" s="72">
        <f t="shared" si="41"/>
        <v>16.563474846468218</v>
      </c>
      <c r="AR57" s="73">
        <f t="shared" si="42"/>
        <v>17.688441202822602</v>
      </c>
      <c r="AS57" s="73">
        <f t="shared" si="43"/>
        <v>11.368394894269301</v>
      </c>
      <c r="AT57" s="79">
        <f t="shared" si="44"/>
        <v>508.92311513253918</v>
      </c>
      <c r="AU57" s="76">
        <f t="shared" si="45"/>
        <v>700.68922876914462</v>
      </c>
      <c r="AV57" s="76">
        <f t="shared" si="46"/>
        <v>18.974028481945219</v>
      </c>
      <c r="AW57" s="77">
        <f t="shared" si="47"/>
        <v>16.735431470839345</v>
      </c>
      <c r="AX57" s="80">
        <f t="shared" si="48"/>
        <v>568.10120318965789</v>
      </c>
      <c r="AY57" s="64">
        <f t="shared" si="49"/>
        <v>19.371801427762499</v>
      </c>
      <c r="AZ57" s="31">
        <f t="shared" si="50"/>
        <v>560.99340690155623</v>
      </c>
      <c r="BA57" s="31">
        <f t="shared" si="51"/>
        <v>647.24461595722585</v>
      </c>
      <c r="BB57" s="84">
        <f t="shared" si="52"/>
        <v>647.24461595722585</v>
      </c>
    </row>
    <row r="58" spans="1:54" x14ac:dyDescent="0.4">
      <c r="A58">
        <f t="shared" si="1"/>
        <v>228</v>
      </c>
      <c r="B58">
        <v>3.8</v>
      </c>
      <c r="C58" s="31">
        <f t="shared" si="53"/>
        <v>647.24461595722585</v>
      </c>
      <c r="D58" s="31">
        <f t="shared" si="2"/>
        <v>17.447908769018866</v>
      </c>
      <c r="E58" s="31">
        <f t="shared" si="3"/>
        <v>663.26743584627457</v>
      </c>
      <c r="F58" s="65">
        <f t="shared" si="4"/>
        <v>22.666272120817258</v>
      </c>
      <c r="G58">
        <f t="shared" si="5"/>
        <v>2.9296020876392376E-5</v>
      </c>
      <c r="H58">
        <f t="shared" si="6"/>
        <v>5.1076053721395086E-5</v>
      </c>
      <c r="I58" s="32">
        <f t="shared" si="7"/>
        <v>5.4113157617600898E-5</v>
      </c>
      <c r="J58" s="68">
        <f t="shared" si="8"/>
        <v>0.17218654468920278</v>
      </c>
      <c r="K58" s="64">
        <f t="shared" si="9"/>
        <v>17.587912045234862</v>
      </c>
      <c r="L58" s="64">
        <f t="shared" si="10"/>
        <v>11.314558727334212</v>
      </c>
      <c r="M58" s="79">
        <f t="shared" si="11"/>
        <v>491.68875886007635</v>
      </c>
      <c r="N58" s="80">
        <f t="shared" si="12"/>
        <v>306.36523275536092</v>
      </c>
      <c r="O58" s="72">
        <f t="shared" si="13"/>
        <v>616.03923306127967</v>
      </c>
      <c r="P58" s="72">
        <f t="shared" si="14"/>
        <v>13.936071370606809</v>
      </c>
      <c r="Q58" s="73">
        <f t="shared" si="15"/>
        <v>20.452057313929824</v>
      </c>
      <c r="R58" s="73">
        <f t="shared" si="16"/>
        <v>13.653295100286336</v>
      </c>
      <c r="S58" s="79">
        <f t="shared" si="17"/>
        <v>638.80813710709901</v>
      </c>
      <c r="T58" s="76">
        <f t="shared" si="18"/>
        <v>606.61355842478224</v>
      </c>
      <c r="U58" s="76">
        <f t="shared" si="19"/>
        <v>10.459734731079605</v>
      </c>
      <c r="V58" s="77">
        <f t="shared" si="20"/>
        <v>26.832456493488074</v>
      </c>
      <c r="W58" s="80">
        <f t="shared" si="21"/>
        <v>827.50211262857783</v>
      </c>
      <c r="X58" s="72">
        <f t="shared" si="22"/>
        <v>659.08018741745059</v>
      </c>
      <c r="Y58" s="72">
        <f t="shared" si="23"/>
        <v>17.243545269975229</v>
      </c>
      <c r="Z58" s="73">
        <f t="shared" si="24"/>
        <v>17.684007335847749</v>
      </c>
      <c r="AA58" s="73">
        <f t="shared" si="25"/>
        <v>11.365983323383929</v>
      </c>
      <c r="AB58" s="79">
        <f t="shared" si="26"/>
        <v>497.06146088910248</v>
      </c>
      <c r="AC58" s="76">
        <f t="shared" si="27"/>
        <v>816.82154021285328</v>
      </c>
      <c r="AD58" s="76">
        <f t="shared" si="28"/>
        <v>22.195379905745945</v>
      </c>
      <c r="AE58" s="77">
        <f t="shared" si="29"/>
        <v>17.026821781190886</v>
      </c>
      <c r="AF58" s="80">
        <f t="shared" si="30"/>
        <v>489.5427470334489</v>
      </c>
      <c r="AG58" s="72">
        <f t="shared" si="31"/>
        <v>616.80903963060825</v>
      </c>
      <c r="AH58" s="72">
        <f t="shared" si="32"/>
        <v>14.048328620024526</v>
      </c>
      <c r="AI58" s="73">
        <f t="shared" si="33"/>
        <v>20.313982011709207</v>
      </c>
      <c r="AJ58" s="73">
        <f t="shared" si="34"/>
        <v>13.497064746954294</v>
      </c>
      <c r="AK58" s="79">
        <f t="shared" si="35"/>
        <v>630.71031724882448</v>
      </c>
      <c r="AL58" s="76">
        <f t="shared" si="36"/>
        <v>615.74462416910194</v>
      </c>
      <c r="AM58" s="76">
        <f t="shared" si="37"/>
        <v>13.891413309006689</v>
      </c>
      <c r="AN58" s="77">
        <f t="shared" si="38"/>
        <v>20.507994262832451</v>
      </c>
      <c r="AO58" s="80">
        <f t="shared" si="39"/>
        <v>712.7085552743855</v>
      </c>
      <c r="AP58" s="72">
        <f t="shared" si="40"/>
        <v>655.26824402707257</v>
      </c>
      <c r="AQ58" s="72">
        <f t="shared" si="41"/>
        <v>17.048884963365524</v>
      </c>
      <c r="AR58" s="73">
        <f t="shared" si="42"/>
        <v>17.782471955918581</v>
      </c>
      <c r="AS58" s="73">
        <f t="shared" si="43"/>
        <v>11.42035395872562</v>
      </c>
      <c r="AT58" s="79">
        <f t="shared" si="44"/>
        <v>502.34464494469842</v>
      </c>
      <c r="AU58" s="76">
        <f t="shared" si="45"/>
        <v>703.92458273067621</v>
      </c>
      <c r="AV58" s="76">
        <f t="shared" si="46"/>
        <v>19.08787704212105</v>
      </c>
      <c r="AW58" s="77">
        <f t="shared" si="47"/>
        <v>17.062296896292096</v>
      </c>
      <c r="AX58" s="80">
        <f t="shared" si="48"/>
        <v>568.64813951600445</v>
      </c>
      <c r="AY58" s="64">
        <f t="shared" si="49"/>
        <v>19.70776100640111</v>
      </c>
      <c r="AZ58" s="31">
        <f t="shared" si="50"/>
        <v>567.23114004743104</v>
      </c>
      <c r="BA58" s="31">
        <f t="shared" si="51"/>
        <v>649.6003886131042</v>
      </c>
      <c r="BB58" s="84">
        <f t="shared" si="52"/>
        <v>649.6003886131042</v>
      </c>
    </row>
    <row r="59" spans="1:54" x14ac:dyDescent="0.4">
      <c r="A59">
        <f t="shared" si="1"/>
        <v>234</v>
      </c>
      <c r="B59">
        <v>3.9</v>
      </c>
      <c r="C59" s="31">
        <f t="shared" si="53"/>
        <v>649.6003886131042</v>
      </c>
      <c r="D59" s="31">
        <f t="shared" si="2"/>
        <v>17.505259262907199</v>
      </c>
      <c r="E59" s="31">
        <f t="shared" si="3"/>
        <v>664.47683757904565</v>
      </c>
      <c r="F59" s="65">
        <f t="shared" si="4"/>
        <v>23.228818182055342</v>
      </c>
      <c r="G59">
        <f t="shared" si="5"/>
        <v>2.8939107182036763E-5</v>
      </c>
      <c r="H59">
        <f t="shared" si="6"/>
        <v>5.0453793684657506E-5</v>
      </c>
      <c r="I59" s="32">
        <f t="shared" si="7"/>
        <v>5.3802027599232108E-5</v>
      </c>
      <c r="J59" s="68">
        <f t="shared" si="8"/>
        <v>0.17050628988732494</v>
      </c>
      <c r="K59" s="64">
        <f t="shared" si="9"/>
        <v>17.920786571569327</v>
      </c>
      <c r="L59" s="64">
        <f t="shared" si="10"/>
        <v>11.499655387553005</v>
      </c>
      <c r="M59" s="79">
        <f t="shared" si="11"/>
        <v>496.81161454108786</v>
      </c>
      <c r="N59" s="80">
        <f t="shared" si="12"/>
        <v>307.443365667813</v>
      </c>
      <c r="O59" s="72">
        <f t="shared" si="13"/>
        <v>616.77220423668177</v>
      </c>
      <c r="P59" s="72">
        <f t="shared" si="14"/>
        <v>14.043093994634216</v>
      </c>
      <c r="Q59" s="73">
        <f t="shared" si="15"/>
        <v>20.735177560903978</v>
      </c>
      <c r="R59" s="73">
        <f t="shared" si="16"/>
        <v>13.989396016327696</v>
      </c>
      <c r="S59" s="79">
        <f t="shared" si="17"/>
        <v>651.11984535411375</v>
      </c>
      <c r="T59" s="76">
        <f t="shared" si="18"/>
        <v>606.63653084786779</v>
      </c>
      <c r="U59" s="76">
        <f t="shared" si="19"/>
        <v>10.477733789501233</v>
      </c>
      <c r="V59" s="77">
        <f t="shared" si="20"/>
        <v>27.334237743845911</v>
      </c>
      <c r="W59" s="80">
        <f t="shared" si="21"/>
        <v>831.80467872853399</v>
      </c>
      <c r="X59" s="72">
        <f t="shared" si="22"/>
        <v>665.26632035816692</v>
      </c>
      <c r="Y59" s="72">
        <f t="shared" si="23"/>
        <v>17.542315875133809</v>
      </c>
      <c r="Z59" s="73">
        <f t="shared" si="24"/>
        <v>17.904177663052302</v>
      </c>
      <c r="AA59" s="73">
        <f t="shared" si="25"/>
        <v>11.489949861460421</v>
      </c>
      <c r="AB59" s="79">
        <f t="shared" si="26"/>
        <v>495.80323630405701</v>
      </c>
      <c r="AC59" s="76">
        <f t="shared" si="27"/>
        <v>822.24498143835672</v>
      </c>
      <c r="AD59" s="76">
        <f t="shared" si="28"/>
        <v>22.31759100892662</v>
      </c>
      <c r="AE59" s="77">
        <f t="shared" si="29"/>
        <v>17.394008783934929</v>
      </c>
      <c r="AF59" s="80">
        <f t="shared" si="30"/>
        <v>489.54773506401364</v>
      </c>
      <c r="AG59" s="72">
        <f t="shared" si="31"/>
        <v>616.62457384783545</v>
      </c>
      <c r="AH59" s="72">
        <f t="shared" si="32"/>
        <v>14.021981290757099</v>
      </c>
      <c r="AI59" s="73">
        <f t="shared" si="33"/>
        <v>20.76142759368901</v>
      </c>
      <c r="AJ59" s="73">
        <f t="shared" si="34"/>
        <v>14.021650276447382</v>
      </c>
      <c r="AK59" s="79">
        <f t="shared" si="35"/>
        <v>652.77733019975597</v>
      </c>
      <c r="AL59" s="76">
        <f t="shared" si="36"/>
        <v>615.74530055239006</v>
      </c>
      <c r="AM59" s="76">
        <f t="shared" si="37"/>
        <v>13.891516989279239</v>
      </c>
      <c r="AN59" s="77">
        <f t="shared" si="38"/>
        <v>20.926528999090518</v>
      </c>
      <c r="AO59" s="80">
        <f t="shared" si="39"/>
        <v>717.04089979005255</v>
      </c>
      <c r="AP59" s="72">
        <f t="shared" si="40"/>
        <v>666.13600045422459</v>
      </c>
      <c r="AQ59" s="72">
        <f t="shared" si="41"/>
        <v>17.58279770217608</v>
      </c>
      <c r="AR59" s="73">
        <f t="shared" si="42"/>
        <v>17.886307541905712</v>
      </c>
      <c r="AS59" s="73">
        <f t="shared" si="43"/>
        <v>11.479563442512358</v>
      </c>
      <c r="AT59" s="79">
        <f t="shared" si="44"/>
        <v>494.70833614127076</v>
      </c>
      <c r="AU59" s="76">
        <f t="shared" si="45"/>
        <v>707.16607240396559</v>
      </c>
      <c r="AV59" s="76">
        <f t="shared" si="46"/>
        <v>19.199795338021673</v>
      </c>
      <c r="AW59" s="77">
        <f t="shared" si="47"/>
        <v>17.388838948650356</v>
      </c>
      <c r="AX59" s="80">
        <f t="shared" si="48"/>
        <v>569.12846927881753</v>
      </c>
      <c r="AY59" s="64">
        <f t="shared" si="49"/>
        <v>20.041338104384089</v>
      </c>
      <c r="AZ59" s="31">
        <f t="shared" si="50"/>
        <v>573.60218699979941</v>
      </c>
      <c r="BA59" s="31">
        <f t="shared" si="51"/>
        <v>651.88044571535443</v>
      </c>
      <c r="BB59" s="84">
        <f t="shared" si="52"/>
        <v>651.88044571535443</v>
      </c>
    </row>
    <row r="60" spans="1:54" x14ac:dyDescent="0.4">
      <c r="A60">
        <f t="shared" si="1"/>
        <v>240</v>
      </c>
      <c r="B60">
        <v>4</v>
      </c>
      <c r="C60" s="31">
        <f t="shared" si="53"/>
        <v>651.88044571535443</v>
      </c>
      <c r="D60" s="31">
        <f t="shared" si="2"/>
        <v>17.560884870592531</v>
      </c>
      <c r="E60" s="31">
        <f t="shared" si="3"/>
        <v>665.66430507453902</v>
      </c>
      <c r="F60" s="65">
        <f t="shared" si="4"/>
        <v>23.791404075007801</v>
      </c>
      <c r="G60">
        <f t="shared" si="5"/>
        <v>2.8594904409017266E-5</v>
      </c>
      <c r="H60">
        <f t="shared" si="6"/>
        <v>4.9853694462992766E-5</v>
      </c>
      <c r="I60" s="32">
        <f t="shared" si="7"/>
        <v>5.3501977988399738E-5</v>
      </c>
      <c r="J60" s="68">
        <f t="shared" si="8"/>
        <v>0.16888194463538689</v>
      </c>
      <c r="K60" s="64">
        <f t="shared" si="9"/>
        <v>18.252452273439307</v>
      </c>
      <c r="L60" s="64">
        <f t="shared" si="10"/>
        <v>11.704207556294008</v>
      </c>
      <c r="M60" s="79">
        <f t="shared" si="11"/>
        <v>502.74195276136726</v>
      </c>
      <c r="N60" s="80">
        <f t="shared" si="12"/>
        <v>308.4916414844368</v>
      </c>
      <c r="O60" s="72">
        <f t="shared" si="13"/>
        <v>617.67446083210928</v>
      </c>
      <c r="P60" s="72">
        <f t="shared" si="14"/>
        <v>14.167720052059332</v>
      </c>
      <c r="Q60" s="73">
        <f t="shared" si="15"/>
        <v>20.992880122846188</v>
      </c>
      <c r="R60" s="73">
        <f t="shared" si="16"/>
        <v>14.314233999856114</v>
      </c>
      <c r="S60" s="79">
        <f t="shared" si="17"/>
        <v>662.62352433374826</v>
      </c>
      <c r="T60" s="76">
        <f t="shared" si="18"/>
        <v>606.65852633871134</v>
      </c>
      <c r="U60" s="76">
        <f t="shared" si="19"/>
        <v>10.495259359473707</v>
      </c>
      <c r="V60" s="77">
        <f t="shared" si="20"/>
        <v>27.833221657371908</v>
      </c>
      <c r="W60" s="80">
        <f t="shared" si="21"/>
        <v>835.99848232931424</v>
      </c>
      <c r="X60" s="72">
        <f t="shared" si="22"/>
        <v>671.48722291732338</v>
      </c>
      <c r="Y60" s="72">
        <f t="shared" si="23"/>
        <v>17.824546280962757</v>
      </c>
      <c r="Z60" s="73">
        <f t="shared" si="24"/>
        <v>18.139763362473904</v>
      </c>
      <c r="AA60" s="73">
        <f t="shared" si="25"/>
        <v>11.632382340011045</v>
      </c>
      <c r="AB60" s="79">
        <f t="shared" si="26"/>
        <v>495.32391563328582</v>
      </c>
      <c r="AC60" s="76">
        <f t="shared" si="27"/>
        <v>827.62172375692637</v>
      </c>
      <c r="AD60" s="76">
        <f t="shared" si="28"/>
        <v>22.437111875991334</v>
      </c>
      <c r="AE60" s="77">
        <f t="shared" si="29"/>
        <v>17.761403313717405</v>
      </c>
      <c r="AF60" s="80">
        <f t="shared" si="30"/>
        <v>489.52492781988843</v>
      </c>
      <c r="AG60" s="72">
        <f t="shared" si="31"/>
        <v>616.55498020691812</v>
      </c>
      <c r="AH60" s="72">
        <f t="shared" si="32"/>
        <v>14.011953603179721</v>
      </c>
      <c r="AI60" s="73">
        <f t="shared" si="33"/>
        <v>21.187780606813288</v>
      </c>
      <c r="AJ60" s="73">
        <f t="shared" si="34"/>
        <v>14.572220527038006</v>
      </c>
      <c r="AK60" s="79">
        <f t="shared" si="35"/>
        <v>675.79084993664185</v>
      </c>
      <c r="AL60" s="76">
        <f t="shared" si="36"/>
        <v>615.74220817862067</v>
      </c>
      <c r="AM60" s="76">
        <f t="shared" si="37"/>
        <v>13.891042926710456</v>
      </c>
      <c r="AN60" s="77">
        <f t="shared" si="38"/>
        <v>21.344029831367241</v>
      </c>
      <c r="AO60" s="80">
        <f t="shared" si="39"/>
        <v>721.28573058920608</v>
      </c>
      <c r="AP60" s="72">
        <f t="shared" si="40"/>
        <v>679.15096881043723</v>
      </c>
      <c r="AQ60" s="72">
        <f t="shared" si="41"/>
        <v>18.151230802388419</v>
      </c>
      <c r="AR60" s="73">
        <f t="shared" si="42"/>
        <v>18.01658990605949</v>
      </c>
      <c r="AS60" s="73">
        <f t="shared" si="43"/>
        <v>11.556626747585888</v>
      </c>
      <c r="AT60" s="79">
        <f t="shared" si="44"/>
        <v>486.54514646504782</v>
      </c>
      <c r="AU60" s="76">
        <f t="shared" si="45"/>
        <v>710.41301762063631</v>
      </c>
      <c r="AV60" s="76">
        <f t="shared" si="46"/>
        <v>19.309860652083977</v>
      </c>
      <c r="AW60" s="77">
        <f t="shared" si="47"/>
        <v>17.715120831065622</v>
      </c>
      <c r="AX60" s="80">
        <f t="shared" si="48"/>
        <v>569.54652222232744</v>
      </c>
      <c r="AY60" s="64">
        <f t="shared" si="49"/>
        <v>20.373848703964384</v>
      </c>
      <c r="AZ60" s="31">
        <f t="shared" si="50"/>
        <v>580.07085909218097</v>
      </c>
      <c r="BA60" s="31">
        <f t="shared" si="51"/>
        <v>654.08891574018412</v>
      </c>
      <c r="BB60" s="84">
        <f t="shared" si="52"/>
        <v>654.08891574018412</v>
      </c>
    </row>
    <row r="61" spans="1:54" x14ac:dyDescent="0.4">
      <c r="A61">
        <f t="shared" si="1"/>
        <v>245.99999999999997</v>
      </c>
      <c r="B61">
        <v>4.0999999999999996</v>
      </c>
      <c r="C61" s="31">
        <f t="shared" si="53"/>
        <v>654.08891574018412</v>
      </c>
      <c r="D61" s="31">
        <f t="shared" si="2"/>
        <v>17.614875021143312</v>
      </c>
      <c r="E61" s="31">
        <f t="shared" si="3"/>
        <v>666.83048905187457</v>
      </c>
      <c r="F61" s="65">
        <f t="shared" si="4"/>
        <v>24.354036197752922</v>
      </c>
      <c r="G61">
        <f t="shared" si="5"/>
        <v>2.826267158755134E-5</v>
      </c>
      <c r="H61">
        <f t="shared" si="6"/>
        <v>4.927446421500784E-5</v>
      </c>
      <c r="I61" s="32">
        <f t="shared" si="7"/>
        <v>5.3212362864407275E-5</v>
      </c>
      <c r="J61" s="68">
        <f t="shared" si="8"/>
        <v>0.16731037457178444</v>
      </c>
      <c r="K61" s="64">
        <f t="shared" si="9"/>
        <v>18.582956110600218</v>
      </c>
      <c r="L61" s="64">
        <f t="shared" si="10"/>
        <v>11.929176395596102</v>
      </c>
      <c r="M61" s="79">
        <f t="shared" si="11"/>
        <v>509.50721588652107</v>
      </c>
      <c r="N61" s="80">
        <f t="shared" si="12"/>
        <v>309.51161890002169</v>
      </c>
      <c r="O61" s="72">
        <f t="shared" si="13"/>
        <v>618.77679315082912</v>
      </c>
      <c r="P61" s="72">
        <f t="shared" si="14"/>
        <v>14.310854014058499</v>
      </c>
      <c r="Q61" s="73">
        <f t="shared" si="15"/>
        <v>21.224984642819219</v>
      </c>
      <c r="R61" s="73">
        <f t="shared" si="16"/>
        <v>14.622694368168858</v>
      </c>
      <c r="S61" s="79">
        <f t="shared" si="17"/>
        <v>673.05214484382634</v>
      </c>
      <c r="T61" s="76">
        <f t="shared" si="18"/>
        <v>606.67961692433687</v>
      </c>
      <c r="U61" s="76">
        <f t="shared" si="19"/>
        <v>10.51233545062027</v>
      </c>
      <c r="V61" s="77">
        <f t="shared" si="20"/>
        <v>28.329513193757879</v>
      </c>
      <c r="W61" s="80">
        <f t="shared" si="21"/>
        <v>840.08871827884911</v>
      </c>
      <c r="X61" s="72">
        <f t="shared" si="22"/>
        <v>677.50813910810052</v>
      </c>
      <c r="Y61" s="72">
        <f t="shared" si="23"/>
        <v>18.082962986769775</v>
      </c>
      <c r="Z61" s="73">
        <f t="shared" si="24"/>
        <v>18.391783344992781</v>
      </c>
      <c r="AA61" s="73">
        <f t="shared" si="25"/>
        <v>11.796409802904307</v>
      </c>
      <c r="AB61" s="79">
        <f t="shared" si="26"/>
        <v>495.89606443429261</v>
      </c>
      <c r="AC61" s="76">
        <f t="shared" si="27"/>
        <v>832.95237650162869</v>
      </c>
      <c r="AD61" s="76">
        <f t="shared" si="28"/>
        <v>22.554060624787574</v>
      </c>
      <c r="AE61" s="77">
        <f t="shared" si="29"/>
        <v>18.129020786585784</v>
      </c>
      <c r="AF61" s="80">
        <f t="shared" si="30"/>
        <v>489.47667625149489</v>
      </c>
      <c r="AG61" s="72">
        <f t="shared" si="31"/>
        <v>616.63809494136046</v>
      </c>
      <c r="AH61" s="72">
        <f t="shared" si="32"/>
        <v>14.02392390802466</v>
      </c>
      <c r="AI61" s="73">
        <f t="shared" si="33"/>
        <v>21.584387210453226</v>
      </c>
      <c r="AJ61" s="73">
        <f t="shared" si="34"/>
        <v>15.130993663700792</v>
      </c>
      <c r="AK61" s="79">
        <f t="shared" si="35"/>
        <v>698.86360685878481</v>
      </c>
      <c r="AL61" s="76">
        <f t="shared" si="36"/>
        <v>615.73566855494255</v>
      </c>
      <c r="AM61" s="76">
        <f t="shared" si="37"/>
        <v>13.89004002664484</v>
      </c>
      <c r="AN61" s="77">
        <f t="shared" si="38"/>
        <v>21.760543277331333</v>
      </c>
      <c r="AO61" s="80">
        <f t="shared" si="39"/>
        <v>725.44677624817621</v>
      </c>
      <c r="AP61" s="72">
        <f t="shared" si="40"/>
        <v>694.0463576303722</v>
      </c>
      <c r="AQ61" s="72">
        <f t="shared" si="41"/>
        <v>18.733036438459976</v>
      </c>
      <c r="AR61" s="73">
        <f t="shared" si="42"/>
        <v>18.186922672830686</v>
      </c>
      <c r="AS61" s="73">
        <f t="shared" si="43"/>
        <v>11.662145021667389</v>
      </c>
      <c r="AT61" s="79">
        <f t="shared" si="44"/>
        <v>478.56979594800652</v>
      </c>
      <c r="AU61" s="76">
        <f t="shared" si="45"/>
        <v>713.66478111183574</v>
      </c>
      <c r="AV61" s="76">
        <f t="shared" si="46"/>
        <v>19.418145224648452</v>
      </c>
      <c r="AW61" s="77">
        <f t="shared" si="47"/>
        <v>18.041200753384281</v>
      </c>
      <c r="AX61" s="80">
        <f t="shared" si="48"/>
        <v>569.90629611663508</v>
      </c>
      <c r="AY61" s="64">
        <f t="shared" si="49"/>
        <v>20.706044485269398</v>
      </c>
      <c r="AZ61" s="31">
        <f t="shared" si="50"/>
        <v>586.59540302122753</v>
      </c>
      <c r="BA61" s="31">
        <f t="shared" si="51"/>
        <v>656.22961672378881</v>
      </c>
      <c r="BB61" s="84">
        <f t="shared" si="52"/>
        <v>656.22961672378881</v>
      </c>
    </row>
    <row r="62" spans="1:54" x14ac:dyDescent="0.4">
      <c r="A62">
        <f t="shared" si="1"/>
        <v>252</v>
      </c>
      <c r="B62">
        <v>4.2</v>
      </c>
      <c r="C62" s="31">
        <f t="shared" si="53"/>
        <v>656.22961672378881</v>
      </c>
      <c r="D62" s="31">
        <f t="shared" si="2"/>
        <v>17.667312706720658</v>
      </c>
      <c r="E62" s="31">
        <f t="shared" si="3"/>
        <v>667.97602009498917</v>
      </c>
      <c r="F62" s="65">
        <f t="shared" si="4"/>
        <v>24.916720142038407</v>
      </c>
      <c r="G62">
        <f t="shared" si="5"/>
        <v>2.7941727214263856E-5</v>
      </c>
      <c r="H62">
        <f t="shared" si="6"/>
        <v>4.8714914775827151E-5</v>
      </c>
      <c r="I62" s="32">
        <f t="shared" si="7"/>
        <v>5.2932588144816934E-5</v>
      </c>
      <c r="J62" s="68">
        <f t="shared" si="8"/>
        <v>0.16578869027364215</v>
      </c>
      <c r="K62" s="64">
        <f t="shared" si="9"/>
        <v>18.912342041506445</v>
      </c>
      <c r="L62" s="64">
        <f t="shared" si="10"/>
        <v>12.175509345678861</v>
      </c>
      <c r="M62" s="79">
        <f t="shared" si="11"/>
        <v>517.13393462424278</v>
      </c>
      <c r="N62" s="80">
        <f t="shared" si="12"/>
        <v>310.50473948037057</v>
      </c>
      <c r="O62" s="72">
        <f t="shared" si="13"/>
        <v>620.1166587787925</v>
      </c>
      <c r="P62" s="72">
        <f t="shared" si="14"/>
        <v>14.473443309017512</v>
      </c>
      <c r="Q62" s="73">
        <f t="shared" si="15"/>
        <v>21.431692621481073</v>
      </c>
      <c r="R62" s="73">
        <f t="shared" si="16"/>
        <v>14.910413703820282</v>
      </c>
      <c r="S62" s="79">
        <f t="shared" si="17"/>
        <v>682.17070625976021</v>
      </c>
      <c r="T62" s="76">
        <f t="shared" si="18"/>
        <v>606.69986778186592</v>
      </c>
      <c r="U62" s="76">
        <f t="shared" si="19"/>
        <v>10.528984305982695</v>
      </c>
      <c r="V62" s="77">
        <f t="shared" si="20"/>
        <v>28.82321092356807</v>
      </c>
      <c r="W62" s="80">
        <f t="shared" si="21"/>
        <v>844.08022116219183</v>
      </c>
      <c r="X62" s="72">
        <f t="shared" si="22"/>
        <v>683.07936744595361</v>
      </c>
      <c r="Y62" s="72">
        <f t="shared" si="23"/>
        <v>18.310913307234976</v>
      </c>
      <c r="Z62" s="73">
        <f t="shared" si="24"/>
        <v>18.660191612747138</v>
      </c>
      <c r="AA62" s="73">
        <f t="shared" si="25"/>
        <v>11.984913143416456</v>
      </c>
      <c r="AB62" s="79">
        <f t="shared" si="26"/>
        <v>497.78349687072694</v>
      </c>
      <c r="AC62" s="76">
        <f t="shared" si="27"/>
        <v>838.23756390563562</v>
      </c>
      <c r="AD62" s="76">
        <f t="shared" si="28"/>
        <v>22.668547673093528</v>
      </c>
      <c r="AE62" s="77">
        <f t="shared" si="29"/>
        <v>18.496874937393983</v>
      </c>
      <c r="AF62" s="80">
        <f t="shared" si="30"/>
        <v>489.40511644076372</v>
      </c>
      <c r="AG62" s="72">
        <f t="shared" si="31"/>
        <v>616.91606691177685</v>
      </c>
      <c r="AH62" s="72">
        <f t="shared" si="32"/>
        <v>14.063464128547249</v>
      </c>
      <c r="AI62" s="73">
        <f t="shared" si="33"/>
        <v>21.942631475970675</v>
      </c>
      <c r="AJ62" s="73">
        <f t="shared" si="34"/>
        <v>15.676024109547804</v>
      </c>
      <c r="AK62" s="79">
        <f t="shared" si="35"/>
        <v>720.91923382055541</v>
      </c>
      <c r="AL62" s="76">
        <f t="shared" si="36"/>
        <v>615.72597661820862</v>
      </c>
      <c r="AM62" s="76">
        <f t="shared" si="37"/>
        <v>13.888552765030353</v>
      </c>
      <c r="AN62" s="77">
        <f t="shared" si="38"/>
        <v>22.176112750764123</v>
      </c>
      <c r="AO62" s="80">
        <f t="shared" si="39"/>
        <v>729.52751833460366</v>
      </c>
      <c r="AP62" s="72">
        <f t="shared" si="40"/>
        <v>710.12988861928056</v>
      </c>
      <c r="AQ62" s="72">
        <f t="shared" si="41"/>
        <v>19.30034174307292</v>
      </c>
      <c r="AR62" s="73">
        <f t="shared" si="42"/>
        <v>18.404657122488338</v>
      </c>
      <c r="AS62" s="73">
        <f t="shared" si="43"/>
        <v>11.805121254044302</v>
      </c>
      <c r="AT62" s="79">
        <f t="shared" si="44"/>
        <v>471.63869717151618</v>
      </c>
      <c r="AU62" s="76">
        <f t="shared" si="45"/>
        <v>716.9207653051817</v>
      </c>
      <c r="AV62" s="76">
        <f t="shared" si="46"/>
        <v>19.524716710129198</v>
      </c>
      <c r="AW62" s="77">
        <f t="shared" si="47"/>
        <v>18.367132387447946</v>
      </c>
      <c r="AX62" s="80">
        <f t="shared" si="48"/>
        <v>570.21148784748721</v>
      </c>
      <c r="AY62" s="64">
        <f t="shared" si="49"/>
        <v>21.037812978982668</v>
      </c>
      <c r="AZ62" s="31">
        <f t="shared" si="50"/>
        <v>593.12803353063964</v>
      </c>
      <c r="BA62" s="31">
        <f t="shared" si="51"/>
        <v>658.30608594626165</v>
      </c>
      <c r="BB62" s="84">
        <f t="shared" si="52"/>
        <v>658.30608594626165</v>
      </c>
    </row>
    <row r="63" spans="1:54" x14ac:dyDescent="0.4">
      <c r="A63">
        <f t="shared" si="1"/>
        <v>258</v>
      </c>
      <c r="B63">
        <v>4.3</v>
      </c>
      <c r="C63" s="31">
        <f t="shared" si="53"/>
        <v>658.30608594626165</v>
      </c>
      <c r="D63" s="31">
        <f t="shared" si="2"/>
        <v>17.71827507528382</v>
      </c>
      <c r="E63" s="31">
        <f t="shared" si="3"/>
        <v>669.10150867662787</v>
      </c>
      <c r="F63" s="65">
        <f t="shared" si="4"/>
        <v>25.479460789754924</v>
      </c>
      <c r="G63">
        <f t="shared" si="5"/>
        <v>2.7631443218031236E-5</v>
      </c>
      <c r="H63">
        <f t="shared" si="6"/>
        <v>4.8173951136862881E-5</v>
      </c>
      <c r="I63" s="32">
        <f t="shared" si="7"/>
        <v>5.2662106325334799E-5</v>
      </c>
      <c r="J63" s="68">
        <f t="shared" si="8"/>
        <v>0.16431422288689043</v>
      </c>
      <c r="K63" s="64">
        <f t="shared" si="9"/>
        <v>19.240651286181915</v>
      </c>
      <c r="L63" s="64">
        <f t="shared" si="10"/>
        <v>12.444140989020291</v>
      </c>
      <c r="M63" s="79">
        <f t="shared" si="11"/>
        <v>525.64779260525927</v>
      </c>
      <c r="N63" s="80">
        <f t="shared" si="12"/>
        <v>311.4723388884139</v>
      </c>
      <c r="O63" s="72">
        <f t="shared" si="13"/>
        <v>621.73940912711646</v>
      </c>
      <c r="P63" s="72">
        <f t="shared" si="14"/>
        <v>14.656484064336402</v>
      </c>
      <c r="Q63" s="73">
        <f t="shared" si="15"/>
        <v>21.613634114273481</v>
      </c>
      <c r="R63" s="73">
        <f t="shared" si="16"/>
        <v>15.17403396125227</v>
      </c>
      <c r="S63" s="79">
        <f t="shared" si="17"/>
        <v>689.78633543056219</v>
      </c>
      <c r="T63" s="76">
        <f t="shared" si="18"/>
        <v>606.71933802565673</v>
      </c>
      <c r="U63" s="76">
        <f t="shared" si="19"/>
        <v>10.545226568281556</v>
      </c>
      <c r="V63" s="77">
        <f t="shared" si="20"/>
        <v>29.314407560801438</v>
      </c>
      <c r="W63" s="80">
        <f t="shared" si="21"/>
        <v>847.97749785404028</v>
      </c>
      <c r="X63" s="72">
        <f t="shared" si="22"/>
        <v>687.95752380340684</v>
      </c>
      <c r="Y63" s="72">
        <f t="shared" si="23"/>
        <v>18.502719925651434</v>
      </c>
      <c r="Z63" s="73">
        <f t="shared" si="24"/>
        <v>18.944155458254809</v>
      </c>
      <c r="AA63" s="73">
        <f t="shared" si="25"/>
        <v>12.200512734435961</v>
      </c>
      <c r="AB63" s="79">
        <f t="shared" si="26"/>
        <v>501.23153762324483</v>
      </c>
      <c r="AC63" s="76">
        <f t="shared" si="27"/>
        <v>843.47792095991872</v>
      </c>
      <c r="AD63" s="76">
        <f t="shared" si="28"/>
        <v>22.780676401834825</v>
      </c>
      <c r="AE63" s="77">
        <f t="shared" si="29"/>
        <v>18.864978005925508</v>
      </c>
      <c r="AF63" s="80">
        <f t="shared" si="30"/>
        <v>489.31219223255323</v>
      </c>
      <c r="AG63" s="72">
        <f t="shared" si="31"/>
        <v>617.43907911348219</v>
      </c>
      <c r="AH63" s="72">
        <f t="shared" si="32"/>
        <v>14.135903907711683</v>
      </c>
      <c r="AI63" s="73">
        <f t="shared" si="33"/>
        <v>22.254596706358488</v>
      </c>
      <c r="AJ63" s="73">
        <f t="shared" si="34"/>
        <v>16.182984475524883</v>
      </c>
      <c r="AK63" s="79">
        <f t="shared" si="35"/>
        <v>740.77520134758493</v>
      </c>
      <c r="AL63" s="76">
        <f t="shared" si="36"/>
        <v>615.71340305580657</v>
      </c>
      <c r="AM63" s="76">
        <f t="shared" si="37"/>
        <v>13.886621648158858</v>
      </c>
      <c r="AN63" s="77">
        <f t="shared" si="38"/>
        <v>22.590778837229994</v>
      </c>
      <c r="AO63" s="80">
        <f t="shared" si="39"/>
        <v>733.53121362766501</v>
      </c>
      <c r="AP63" s="72">
        <f t="shared" si="40"/>
        <v>726.24426405430927</v>
      </c>
      <c r="AQ63" s="72">
        <f t="shared" si="41"/>
        <v>19.8203889452667</v>
      </c>
      <c r="AR63" s="73">
        <f t="shared" si="42"/>
        <v>18.668943527188386</v>
      </c>
      <c r="AS63" s="73">
        <f t="shared" si="43"/>
        <v>11.991306188661838</v>
      </c>
      <c r="AT63" s="79">
        <f t="shared" si="44"/>
        <v>466.66551413085716</v>
      </c>
      <c r="AU63" s="76">
        <f t="shared" si="45"/>
        <v>720.18040942304447</v>
      </c>
      <c r="AV63" s="76">
        <f t="shared" si="46"/>
        <v>19.629638581123714</v>
      </c>
      <c r="AW63" s="77">
        <f t="shared" si="47"/>
        <v>18.692965273275565</v>
      </c>
      <c r="AX63" s="80">
        <f t="shared" si="48"/>
        <v>570.46552100712199</v>
      </c>
      <c r="AY63" s="64">
        <f t="shared" si="49"/>
        <v>21.368057435413458</v>
      </c>
      <c r="AZ63" s="31">
        <f t="shared" si="50"/>
        <v>599.61464713306225</v>
      </c>
      <c r="BA63" s="31">
        <f t="shared" si="51"/>
        <v>660.32160618034516</v>
      </c>
      <c r="BB63" s="84">
        <f t="shared" si="52"/>
        <v>660.32160618034516</v>
      </c>
    </row>
    <row r="64" spans="1:54" x14ac:dyDescent="0.4">
      <c r="A64">
        <f t="shared" si="1"/>
        <v>264</v>
      </c>
      <c r="B64">
        <v>4.4000000000000004</v>
      </c>
      <c r="C64" s="31">
        <f t="shared" si="53"/>
        <v>660.32160618034516</v>
      </c>
      <c r="D64" s="31">
        <f t="shared" si="2"/>
        <v>17.767833956883209</v>
      </c>
      <c r="E64" s="31">
        <f t="shared" si="3"/>
        <v>670.2075453275047</v>
      </c>
      <c r="F64" s="65">
        <f t="shared" si="4"/>
        <v>26.042262397013477</v>
      </c>
      <c r="G64">
        <f t="shared" si="5"/>
        <v>2.7331239661406602E-5</v>
      </c>
      <c r="H64">
        <f t="shared" si="6"/>
        <v>4.7650562208031607E-5</v>
      </c>
      <c r="I64" s="32">
        <f t="shared" si="7"/>
        <v>5.2400411860919162E-5</v>
      </c>
      <c r="J64" s="68">
        <f t="shared" si="8"/>
        <v>0.16288450268195892</v>
      </c>
      <c r="K64" s="64">
        <f t="shared" si="9"/>
        <v>19.567922560371137</v>
      </c>
      <c r="L64" s="64">
        <f t="shared" si="10"/>
        <v>12.735993834730309</v>
      </c>
      <c r="M64" s="79">
        <f t="shared" si="11"/>
        <v>535.07368464800879</v>
      </c>
      <c r="N64" s="80">
        <f t="shared" si="12"/>
        <v>312.4156568174173</v>
      </c>
      <c r="O64" s="72">
        <f t="shared" si="13"/>
        <v>623.69970358835633</v>
      </c>
      <c r="P64" s="72">
        <f t="shared" si="14"/>
        <v>14.861026680874771</v>
      </c>
      <c r="Q64" s="73">
        <f t="shared" si="15"/>
        <v>21.771914435593288</v>
      </c>
      <c r="R64" s="73">
        <f t="shared" si="16"/>
        <v>15.411426182376438</v>
      </c>
      <c r="S64" s="79">
        <f t="shared" si="17"/>
        <v>695.75663733061504</v>
      </c>
      <c r="T64" s="76">
        <f t="shared" si="18"/>
        <v>606.73808138910147</v>
      </c>
      <c r="U64" s="76">
        <f t="shared" si="19"/>
        <v>10.561081427343211</v>
      </c>
      <c r="V64" s="77">
        <f t="shared" si="20"/>
        <v>29.803190439793774</v>
      </c>
      <c r="W64" s="80">
        <f t="shared" si="21"/>
        <v>851.78475646669756</v>
      </c>
      <c r="X64" s="72">
        <f t="shared" si="22"/>
        <v>691.92824478829732</v>
      </c>
      <c r="Y64" s="72">
        <f t="shared" si="23"/>
        <v>18.653995920550216</v>
      </c>
      <c r="Z64" s="73">
        <f t="shared" si="24"/>
        <v>19.242392840621907</v>
      </c>
      <c r="AA64" s="73">
        <f t="shared" si="25"/>
        <v>12.44562947713996</v>
      </c>
      <c r="AB64" s="79">
        <f t="shared" si="26"/>
        <v>506.46084304028318</v>
      </c>
      <c r="AC64" s="76">
        <f t="shared" si="27"/>
        <v>848.67408989805938</v>
      </c>
      <c r="AD64" s="76">
        <f t="shared" si="28"/>
        <v>22.890543747612121</v>
      </c>
      <c r="AE64" s="77">
        <f t="shared" si="29"/>
        <v>19.233340899767072</v>
      </c>
      <c r="AF64" s="80">
        <f t="shared" si="30"/>
        <v>489.19967512912513</v>
      </c>
      <c r="AG64" s="72">
        <f t="shared" si="31"/>
        <v>618.27059471792063</v>
      </c>
      <c r="AH64" s="72">
        <f t="shared" si="32"/>
        <v>14.246274436626015</v>
      </c>
      <c r="AI64" s="73">
        <f t="shared" si="33"/>
        <v>22.513715855570322</v>
      </c>
      <c r="AJ64" s="73">
        <f t="shared" si="34"/>
        <v>16.627679603261093</v>
      </c>
      <c r="AK64" s="79">
        <f t="shared" si="35"/>
        <v>757.25669404472183</v>
      </c>
      <c r="AL64" s="76">
        <f t="shared" si="36"/>
        <v>615.69819641473418</v>
      </c>
      <c r="AM64" s="76">
        <f t="shared" si="37"/>
        <v>13.884283617808155</v>
      </c>
      <c r="AN64" s="77">
        <f t="shared" si="38"/>
        <v>23.004579539450411</v>
      </c>
      <c r="AO64" s="80">
        <f t="shared" si="39"/>
        <v>737.46091383513692</v>
      </c>
      <c r="AP64" s="72">
        <f t="shared" si="40"/>
        <v>740.85640330477236</v>
      </c>
      <c r="AQ64" s="72">
        <f t="shared" si="41"/>
        <v>20.258762983085234</v>
      </c>
      <c r="AR64" s="73">
        <f t="shared" si="42"/>
        <v>18.971034356060475</v>
      </c>
      <c r="AS64" s="73">
        <f t="shared" si="43"/>
        <v>12.221807455351104</v>
      </c>
      <c r="AT64" s="79">
        <f t="shared" si="44"/>
        <v>464.50614519904337</v>
      </c>
      <c r="AU64" s="76">
        <f t="shared" si="45"/>
        <v>723.44318684641416</v>
      </c>
      <c r="AV64" s="76">
        <f t="shared" si="46"/>
        <v>19.732970487528064</v>
      </c>
      <c r="AW64" s="77">
        <f t="shared" si="47"/>
        <v>19.018745182313413</v>
      </c>
      <c r="AX64" s="80">
        <f t="shared" si="48"/>
        <v>570.67157044822977</v>
      </c>
      <c r="AY64" s="64">
        <f t="shared" si="49"/>
        <v>21.694864193646332</v>
      </c>
      <c r="AZ64" s="31">
        <f t="shared" si="50"/>
        <v>605.9950799036659</v>
      </c>
      <c r="BA64" s="31">
        <f t="shared" si="51"/>
        <v>662.27922896979737</v>
      </c>
      <c r="BB64" s="84">
        <f t="shared" si="52"/>
        <v>662.27922896979737</v>
      </c>
    </row>
    <row r="65" spans="1:54" x14ac:dyDescent="0.4">
      <c r="A65">
        <f t="shared" si="1"/>
        <v>270</v>
      </c>
      <c r="B65">
        <v>4.5</v>
      </c>
      <c r="C65" s="31">
        <f t="shared" si="53"/>
        <v>662.27922896979737</v>
      </c>
      <c r="D65" s="31">
        <f t="shared" si="2"/>
        <v>17.816056332281498</v>
      </c>
      <c r="E65" s="31">
        <f t="shared" si="3"/>
        <v>671.29470091781764</v>
      </c>
      <c r="F65" s="65">
        <f t="shared" si="4"/>
        <v>26.605128667579852</v>
      </c>
      <c r="G65">
        <f t="shared" si="5"/>
        <v>2.7040580073519199E-5</v>
      </c>
      <c r="H65">
        <f t="shared" si="6"/>
        <v>4.7143812680912765E-5</v>
      </c>
      <c r="I65" s="32">
        <f t="shared" si="7"/>
        <v>5.2147037097359737E-5</v>
      </c>
      <c r="J65" s="68">
        <f t="shared" si="8"/>
        <v>0.16149724012611225</v>
      </c>
      <c r="K65" s="64">
        <f t="shared" si="9"/>
        <v>19.894192284687207</v>
      </c>
      <c r="L65" s="64">
        <f t="shared" si="10"/>
        <v>13.051979032667376</v>
      </c>
      <c r="M65" s="79">
        <f t="shared" si="11"/>
        <v>545.43576946917233</v>
      </c>
      <c r="N65" s="80">
        <f t="shared" si="12"/>
        <v>313.33584580408365</v>
      </c>
      <c r="O65" s="72">
        <f t="shared" si="13"/>
        <v>626.06313109296639</v>
      </c>
      <c r="P65" s="72">
        <f t="shared" si="14"/>
        <v>15.088181256691268</v>
      </c>
      <c r="Q65" s="73">
        <f t="shared" si="15"/>
        <v>21.90816008673325</v>
      </c>
      <c r="R65" s="73">
        <f t="shared" si="16"/>
        <v>15.621873697001206</v>
      </c>
      <c r="S65" s="79">
        <f t="shared" si="17"/>
        <v>699.99584187851997</v>
      </c>
      <c r="T65" s="76">
        <f t="shared" si="18"/>
        <v>606.75614681708294</v>
      </c>
      <c r="U65" s="76">
        <f t="shared" si="19"/>
        <v>10.576566751172621</v>
      </c>
      <c r="V65" s="77">
        <f t="shared" si="20"/>
        <v>30.289641943387412</v>
      </c>
      <c r="W65" s="80">
        <f t="shared" si="21"/>
        <v>855.5059321634908</v>
      </c>
      <c r="X65" s="72">
        <f t="shared" si="22"/>
        <v>694.82712385954869</v>
      </c>
      <c r="Y65" s="72">
        <f t="shared" si="23"/>
        <v>18.761893968095908</v>
      </c>
      <c r="Z65" s="73">
        <f t="shared" si="24"/>
        <v>19.553511262824159</v>
      </c>
      <c r="AA65" s="73">
        <f t="shared" si="25"/>
        <v>12.722621113218771</v>
      </c>
      <c r="AB65" s="79">
        <f t="shared" si="26"/>
        <v>513.66538119921574</v>
      </c>
      <c r="AC65" s="76">
        <f t="shared" si="27"/>
        <v>853.82671721483109</v>
      </c>
      <c r="AD65" s="76">
        <f t="shared" si="28"/>
        <v>22.998240733475022</v>
      </c>
      <c r="AE65" s="77">
        <f t="shared" si="29"/>
        <v>19.601973337211621</v>
      </c>
      <c r="AF65" s="80">
        <f t="shared" si="30"/>
        <v>489.06918182296516</v>
      </c>
      <c r="AG65" s="72">
        <f t="shared" si="31"/>
        <v>619.49426450513874</v>
      </c>
      <c r="AH65" s="72">
        <f t="shared" si="32"/>
        <v>14.399337830412698</v>
      </c>
      <c r="AI65" s="73">
        <f t="shared" si="33"/>
        <v>22.715350287550677</v>
      </c>
      <c r="AJ65" s="73">
        <f t="shared" si="34"/>
        <v>16.988923276905567</v>
      </c>
      <c r="AK65" s="79">
        <f t="shared" si="35"/>
        <v>769.32355906936027</v>
      </c>
      <c r="AL65" s="76">
        <f t="shared" si="36"/>
        <v>615.6805850180466</v>
      </c>
      <c r="AM65" s="76">
        <f t="shared" si="37"/>
        <v>13.881572409122146</v>
      </c>
      <c r="AN65" s="77">
        <f t="shared" si="38"/>
        <v>23.417550496323198</v>
      </c>
      <c r="AO65" s="80">
        <f t="shared" si="39"/>
        <v>741.31948314230806</v>
      </c>
      <c r="AP65" s="72">
        <f t="shared" si="40"/>
        <v>752.29430751958944</v>
      </c>
      <c r="AQ65" s="72">
        <f t="shared" si="41"/>
        <v>20.583575221699569</v>
      </c>
      <c r="AR65" s="73">
        <f t="shared" si="42"/>
        <v>19.297081641100039</v>
      </c>
      <c r="AS65" s="73">
        <f t="shared" si="43"/>
        <v>12.492718606310667</v>
      </c>
      <c r="AT65" s="79">
        <f t="shared" si="44"/>
        <v>465.85380716075485</v>
      </c>
      <c r="AU65" s="76">
        <f t="shared" si="45"/>
        <v>726.70860271381366</v>
      </c>
      <c r="AV65" s="76">
        <f t="shared" si="46"/>
        <v>19.83476857662491</v>
      </c>
      <c r="AW65" s="77">
        <f t="shared" si="47"/>
        <v>19.344514443044361</v>
      </c>
      <c r="AX65" s="80">
        <f t="shared" si="48"/>
        <v>570.8325841930872</v>
      </c>
      <c r="AY65" s="64">
        <f t="shared" si="49"/>
        <v>22.01597293727184</v>
      </c>
      <c r="AZ65" s="31">
        <f t="shared" si="50"/>
        <v>612.20964732696279</v>
      </c>
      <c r="BA65" s="31">
        <f t="shared" si="51"/>
        <v>664.18179533046282</v>
      </c>
      <c r="BB65" s="84">
        <f t="shared" si="52"/>
        <v>664.18179533046282</v>
      </c>
    </row>
    <row r="66" spans="1:54" x14ac:dyDescent="0.4">
      <c r="A66">
        <f t="shared" si="1"/>
        <v>276</v>
      </c>
      <c r="B66">
        <v>4.5999999999999996</v>
      </c>
      <c r="C66" s="31">
        <f t="shared" si="53"/>
        <v>664.18179533046282</v>
      </c>
      <c r="D66" s="31">
        <f t="shared" si="2"/>
        <v>17.863004751327189</v>
      </c>
      <c r="E66" s="31">
        <f t="shared" si="3"/>
        <v>672.3635270246632</v>
      </c>
      <c r="F66" s="65">
        <f t="shared" si="4"/>
        <v>27.168062817145774</v>
      </c>
      <c r="G66">
        <f t="shared" si="5"/>
        <v>2.6758967327035883E-5</v>
      </c>
      <c r="H66">
        <f t="shared" si="6"/>
        <v>4.6652835840450374E-5</v>
      </c>
      <c r="I66" s="32">
        <f t="shared" si="7"/>
        <v>5.1901548677128542E-5</v>
      </c>
      <c r="J66" s="68">
        <f t="shared" si="8"/>
        <v>0.16015030912836828</v>
      </c>
      <c r="K66" s="64">
        <f t="shared" si="9"/>
        <v>20.219494771921699</v>
      </c>
      <c r="L66" s="64">
        <f t="shared" si="10"/>
        <v>13.392997025410345</v>
      </c>
      <c r="M66" s="79">
        <f t="shared" si="11"/>
        <v>556.75751749461642</v>
      </c>
      <c r="N66" s="80">
        <f t="shared" si="12"/>
        <v>314.2339790681778</v>
      </c>
      <c r="O66" s="72">
        <f t="shared" si="13"/>
        <v>628.90805925741427</v>
      </c>
      <c r="P66" s="72">
        <f t="shared" si="14"/>
        <v>15.339122874608938</v>
      </c>
      <c r="Q66" s="73">
        <f t="shared" si="15"/>
        <v>22.024563011809743</v>
      </c>
      <c r="R66" s="73">
        <f t="shared" si="16"/>
        <v>15.806208514126197</v>
      </c>
      <c r="S66" s="79">
        <f t="shared" si="17"/>
        <v>702.47845785292236</v>
      </c>
      <c r="T66" s="76">
        <f t="shared" si="18"/>
        <v>606.77357898238415</v>
      </c>
      <c r="U66" s="76">
        <f t="shared" si="19"/>
        <v>10.59169920278093</v>
      </c>
      <c r="V66" s="77">
        <f t="shared" si="20"/>
        <v>30.773839888302302</v>
      </c>
      <c r="W66" s="80">
        <f t="shared" si="21"/>
        <v>859.14471023747501</v>
      </c>
      <c r="X66" s="72">
        <f t="shared" si="22"/>
        <v>696.55580699480049</v>
      </c>
      <c r="Y66" s="72">
        <f t="shared" si="23"/>
        <v>18.825269474086802</v>
      </c>
      <c r="Z66" s="73">
        <f t="shared" si="24"/>
        <v>19.876292636283754</v>
      </c>
      <c r="AA66" s="73">
        <f t="shared" si="25"/>
        <v>13.033977305149691</v>
      </c>
      <c r="AB66" s="79">
        <f t="shared" si="26"/>
        <v>523.0142326024079</v>
      </c>
      <c r="AC66" s="76">
        <f t="shared" si="27"/>
        <v>858.93645113995342</v>
      </c>
      <c r="AD66" s="76">
        <f t="shared" si="28"/>
        <v>23.103852945577195</v>
      </c>
      <c r="AE66" s="77">
        <f t="shared" si="29"/>
        <v>19.970883972953125</v>
      </c>
      <c r="AF66" s="80">
        <f t="shared" si="30"/>
        <v>488.92218968566209</v>
      </c>
      <c r="AG66" s="72">
        <f t="shared" si="31"/>
        <v>621.22277653318429</v>
      </c>
      <c r="AH66" s="72">
        <f t="shared" si="32"/>
        <v>14.599691304208125</v>
      </c>
      <c r="AI66" s="73">
        <f t="shared" si="33"/>
        <v>22.857270284957746</v>
      </c>
      <c r="AJ66" s="73">
        <f t="shared" si="34"/>
        <v>17.25131736364245</v>
      </c>
      <c r="AK66" s="79">
        <f t="shared" si="35"/>
        <v>776.18877610804202</v>
      </c>
      <c r="AL66" s="76">
        <f t="shared" si="36"/>
        <v>615.66077870634513</v>
      </c>
      <c r="AM66" s="76">
        <f t="shared" si="37"/>
        <v>13.878518867463855</v>
      </c>
      <c r="AN66" s="77">
        <f t="shared" si="38"/>
        <v>23.829725178938862</v>
      </c>
      <c r="AO66" s="80">
        <f t="shared" si="39"/>
        <v>745.1096138763096</v>
      </c>
      <c r="AP66" s="72">
        <f t="shared" si="40"/>
        <v>759.08863469617745</v>
      </c>
      <c r="AQ66" s="72">
        <f t="shared" si="41"/>
        <v>20.769826762329295</v>
      </c>
      <c r="AR66" s="73">
        <f t="shared" si="42"/>
        <v>19.632711356184423</v>
      </c>
      <c r="AS66" s="73">
        <f t="shared" si="43"/>
        <v>12.796717124241638</v>
      </c>
      <c r="AT66" s="79">
        <f t="shared" si="44"/>
        <v>471.19269055841767</v>
      </c>
      <c r="AU66" s="76">
        <f t="shared" si="45"/>
        <v>729.97619172898908</v>
      </c>
      <c r="AV66" s="76">
        <f t="shared" si="46"/>
        <v>19.935085779203476</v>
      </c>
      <c r="AW66" s="77">
        <f t="shared" si="47"/>
        <v>19.670312233499541</v>
      </c>
      <c r="AX66" s="80">
        <f t="shared" si="48"/>
        <v>570.95130303190319</v>
      </c>
      <c r="AY66" s="64">
        <f t="shared" si="49"/>
        <v>22.329449820366182</v>
      </c>
      <c r="AZ66" s="31">
        <f t="shared" si="50"/>
        <v>618.21853928044754</v>
      </c>
      <c r="BA66" s="31">
        <f t="shared" si="51"/>
        <v>666.03195420783743</v>
      </c>
      <c r="BB66" s="84">
        <f t="shared" si="52"/>
        <v>666.03195420783743</v>
      </c>
    </row>
    <row r="67" spans="1:54" x14ac:dyDescent="0.4">
      <c r="A67">
        <f t="shared" si="1"/>
        <v>282</v>
      </c>
      <c r="B67">
        <v>4.7</v>
      </c>
      <c r="C67" s="31">
        <f t="shared" si="53"/>
        <v>666.03195420783743</v>
      </c>
      <c r="D67" s="31">
        <f t="shared" si="2"/>
        <v>17.90873770741117</v>
      </c>
      <c r="E67" s="31">
        <f t="shared" si="3"/>
        <v>673.4145563640418</v>
      </c>
      <c r="F67" s="65">
        <f t="shared" si="4"/>
        <v>27.731067629690028</v>
      </c>
      <c r="G67">
        <f t="shared" si="5"/>
        <v>2.648593998548819E-5</v>
      </c>
      <c r="H67">
        <f t="shared" si="6"/>
        <v>4.6176827196712101E-5</v>
      </c>
      <c r="I67" s="32">
        <f t="shared" si="7"/>
        <v>5.1663544355259406E-5</v>
      </c>
      <c r="J67" s="68">
        <f t="shared" si="8"/>
        <v>0.15884173216636802</v>
      </c>
      <c r="K67" s="64">
        <f t="shared" si="9"/>
        <v>20.543862395221513</v>
      </c>
      <c r="L67" s="64">
        <f t="shared" si="10"/>
        <v>13.759938145076525</v>
      </c>
      <c r="M67" s="79">
        <f t="shared" si="11"/>
        <v>569.06175433488795</v>
      </c>
      <c r="N67" s="80">
        <f t="shared" si="12"/>
        <v>315.11105750352903</v>
      </c>
      <c r="O67" s="72">
        <f t="shared" si="13"/>
        <v>632.32773169628831</v>
      </c>
      <c r="P67" s="72">
        <f t="shared" si="14"/>
        <v>15.615096766331645</v>
      </c>
      <c r="Q67" s="73">
        <f t="shared" si="15"/>
        <v>22.123922195166021</v>
      </c>
      <c r="R67" s="73">
        <f t="shared" si="16"/>
        <v>15.96689984761192</v>
      </c>
      <c r="S67" s="79">
        <f t="shared" si="17"/>
        <v>703.24036204524521</v>
      </c>
      <c r="T67" s="76">
        <f t="shared" si="18"/>
        <v>606.79041873713777</v>
      </c>
      <c r="U67" s="76">
        <f t="shared" si="19"/>
        <v>10.606494344567771</v>
      </c>
      <c r="V67" s="77">
        <f t="shared" si="20"/>
        <v>31.255857872809656</v>
      </c>
      <c r="W67" s="80">
        <f t="shared" si="21"/>
        <v>862.70454679683928</v>
      </c>
      <c r="X67" s="72">
        <f t="shared" si="22"/>
        <v>697.09095700694729</v>
      </c>
      <c r="Y67" s="72">
        <f t="shared" si="23"/>
        <v>18.844746831551021</v>
      </c>
      <c r="Z67" s="73">
        <f t="shared" si="24"/>
        <v>20.20987908093872</v>
      </c>
      <c r="AA67" s="73">
        <f t="shared" si="25"/>
        <v>13.382534605095941</v>
      </c>
      <c r="AB67" s="79">
        <f t="shared" si="26"/>
        <v>534.6558741754352</v>
      </c>
      <c r="AC67" s="76">
        <f t="shared" si="27"/>
        <v>864.00393950069974</v>
      </c>
      <c r="AD67" s="76">
        <f t="shared" si="28"/>
        <v>23.207460962261088</v>
      </c>
      <c r="AE67" s="77">
        <f t="shared" si="29"/>
        <v>20.340080508908979</v>
      </c>
      <c r="AF67" s="80">
        <f t="shared" si="30"/>
        <v>488.76005048270719</v>
      </c>
      <c r="AG67" s="72">
        <f t="shared" si="31"/>
        <v>623.60905541054035</v>
      </c>
      <c r="AH67" s="72">
        <f t="shared" si="32"/>
        <v>14.851918006854122</v>
      </c>
      <c r="AI67" s="73">
        <f t="shared" si="33"/>
        <v>22.94005440190065</v>
      </c>
      <c r="AJ67" s="73">
        <f t="shared" si="34"/>
        <v>17.407520745549775</v>
      </c>
      <c r="AK67" s="79">
        <f t="shared" si="35"/>
        <v>777.40964602744577</v>
      </c>
      <c r="AL67" s="76">
        <f t="shared" si="36"/>
        <v>615.63897042052542</v>
      </c>
      <c r="AM67" s="76">
        <f t="shared" si="37"/>
        <v>13.875151229556201</v>
      </c>
      <c r="AN67" s="77">
        <f t="shared" si="38"/>
        <v>24.241135066456369</v>
      </c>
      <c r="AO67" s="80">
        <f t="shared" si="39"/>
        <v>748.83384052687632</v>
      </c>
      <c r="AP67" s="72">
        <f t="shared" si="40"/>
        <v>760.31903307841606</v>
      </c>
      <c r="AQ67" s="72">
        <f t="shared" si="41"/>
        <v>20.803059210638526</v>
      </c>
      <c r="AR67" s="73">
        <f t="shared" si="42"/>
        <v>19.967938510458808</v>
      </c>
      <c r="AS67" s="73">
        <f t="shared" si="43"/>
        <v>13.126975916167311</v>
      </c>
      <c r="AT67" s="79">
        <f t="shared" si="44"/>
        <v>480.83297411986558</v>
      </c>
      <c r="AU67" s="76">
        <f t="shared" si="45"/>
        <v>733.24551615473615</v>
      </c>
      <c r="AV67" s="76">
        <f t="shared" si="46"/>
        <v>20.033972066018116</v>
      </c>
      <c r="AW67" s="77">
        <f t="shared" si="47"/>
        <v>19.996174844586854</v>
      </c>
      <c r="AX67" s="80">
        <f t="shared" si="48"/>
        <v>571.03027809600371</v>
      </c>
      <c r="AY67" s="64">
        <f t="shared" si="49"/>
        <v>22.634380310153258</v>
      </c>
      <c r="AZ67" s="31">
        <f t="shared" si="50"/>
        <v>624.0347140919979</v>
      </c>
      <c r="BA67" s="31">
        <f t="shared" si="51"/>
        <v>667.83217897560667</v>
      </c>
      <c r="BB67" s="84">
        <f t="shared" si="52"/>
        <v>667.83217897560667</v>
      </c>
    </row>
    <row r="68" spans="1:54" x14ac:dyDescent="0.4">
      <c r="A68">
        <f t="shared" si="1"/>
        <v>288</v>
      </c>
      <c r="B68">
        <v>4.8</v>
      </c>
      <c r="C68" s="31">
        <f t="shared" si="53"/>
        <v>667.83217897560667</v>
      </c>
      <c r="D68" s="31">
        <f t="shared" si="2"/>
        <v>17.953309973423892</v>
      </c>
      <c r="E68" s="31">
        <f t="shared" si="3"/>
        <v>674.44830327028012</v>
      </c>
      <c r="F68" s="65">
        <f t="shared" si="4"/>
        <v>28.294145506993857</v>
      </c>
      <c r="G68">
        <f t="shared" si="5"/>
        <v>2.6221069058589134E-5</v>
      </c>
      <c r="H68">
        <f t="shared" si="6"/>
        <v>4.5715038827956751E-5</v>
      </c>
      <c r="I68" s="32">
        <f t="shared" si="7"/>
        <v>5.1432650170881731E-5</v>
      </c>
      <c r="J68" s="68">
        <f t="shared" si="8"/>
        <v>0.15756966704874936</v>
      </c>
      <c r="K68" s="64">
        <f t="shared" si="9"/>
        <v>20.867325739453005</v>
      </c>
      <c r="L68" s="64">
        <f t="shared" si="10"/>
        <v>14.153683161034905</v>
      </c>
      <c r="M68" s="79">
        <f t="shared" si="11"/>
        <v>582.37070041323977</v>
      </c>
      <c r="N68" s="80">
        <f t="shared" si="12"/>
        <v>315.96801592711074</v>
      </c>
      <c r="O68" s="72">
        <f t="shared" si="13"/>
        <v>636.43263443054184</v>
      </c>
      <c r="P68" s="72">
        <f t="shared" si="14"/>
        <v>15.917423364295859</v>
      </c>
      <c r="Q68" s="73">
        <f t="shared" si="15"/>
        <v>22.209681553621532</v>
      </c>
      <c r="R68" s="73">
        <f t="shared" si="16"/>
        <v>16.108100204783121</v>
      </c>
      <c r="S68" s="79">
        <f t="shared" si="17"/>
        <v>702.37750791569476</v>
      </c>
      <c r="T68" s="76">
        <f t="shared" si="18"/>
        <v>606.80670350860373</v>
      </c>
      <c r="U68" s="76">
        <f t="shared" si="19"/>
        <v>10.620966731800074</v>
      </c>
      <c r="V68" s="77">
        <f t="shared" si="20"/>
        <v>31.735765591107931</v>
      </c>
      <c r="W68" s="80">
        <f t="shared" si="21"/>
        <v>866.18868734957437</v>
      </c>
      <c r="X68" s="72">
        <f t="shared" si="22"/>
        <v>696.48506459009889</v>
      </c>
      <c r="Y68" s="72">
        <f t="shared" si="23"/>
        <v>18.822689760341778</v>
      </c>
      <c r="Z68" s="73">
        <f t="shared" si="24"/>
        <v>20.553831032121607</v>
      </c>
      <c r="AA68" s="73">
        <f t="shared" si="25"/>
        <v>13.771652251857034</v>
      </c>
      <c r="AB68" s="79">
        <f t="shared" si="26"/>
        <v>548.72273443516826</v>
      </c>
      <c r="AC68" s="76">
        <f t="shared" si="27"/>
        <v>869.02982791719785</v>
      </c>
      <c r="AD68" s="76">
        <f t="shared" si="28"/>
        <v>23.309140741207464</v>
      </c>
      <c r="AE68" s="77">
        <f t="shared" si="29"/>
        <v>20.709569792151989</v>
      </c>
      <c r="AF68" s="80">
        <f t="shared" si="30"/>
        <v>488.58400254424339</v>
      </c>
      <c r="AG68" s="72">
        <f t="shared" si="31"/>
        <v>626.86021151372779</v>
      </c>
      <c r="AH68" s="72">
        <f t="shared" si="32"/>
        <v>15.160739612156645</v>
      </c>
      <c r="AI68" s="73">
        <f t="shared" si="33"/>
        <v>22.967460303913011</v>
      </c>
      <c r="AJ68" s="73">
        <f t="shared" si="34"/>
        <v>17.459746845098394</v>
      </c>
      <c r="AK68" s="79">
        <f t="shared" si="35"/>
        <v>772.94030051330344</v>
      </c>
      <c r="AL68" s="76">
        <f t="shared" si="36"/>
        <v>615.61533764061755</v>
      </c>
      <c r="AM68" s="76">
        <f t="shared" si="37"/>
        <v>13.871495373456588</v>
      </c>
      <c r="AN68" s="77">
        <f t="shared" si="38"/>
        <v>24.651809804290725</v>
      </c>
      <c r="AO68" s="80">
        <f t="shared" si="39"/>
        <v>752.4945523291143</v>
      </c>
      <c r="AP68" s="72">
        <f t="shared" si="40"/>
        <v>755.84744914246994</v>
      </c>
      <c r="AQ68" s="72">
        <f t="shared" si="41"/>
        <v>20.681564882405716</v>
      </c>
      <c r="AR68" s="73">
        <f t="shared" si="42"/>
        <v>20.300812181170894</v>
      </c>
      <c r="AS68" s="73">
        <f t="shared" si="43"/>
        <v>13.48242184978271</v>
      </c>
      <c r="AT68" s="79">
        <f t="shared" si="44"/>
        <v>495.00829202262577</v>
      </c>
      <c r="AU68" s="76">
        <f t="shared" si="45"/>
        <v>736.51616397320754</v>
      </c>
      <c r="AV68" s="76">
        <f t="shared" si="46"/>
        <v>20.131474678263835</v>
      </c>
      <c r="AW68" s="77">
        <f t="shared" si="47"/>
        <v>20.322135917620074</v>
      </c>
      <c r="AX68" s="80">
        <f t="shared" si="48"/>
        <v>571.07188665099841</v>
      </c>
      <c r="AY68" s="64">
        <f t="shared" si="49"/>
        <v>22.931383271999717</v>
      </c>
      <c r="AZ68" s="31">
        <f t="shared" si="50"/>
        <v>629.76220872169813</v>
      </c>
      <c r="BA68" s="31">
        <f t="shared" si="51"/>
        <v>669.58478221848259</v>
      </c>
      <c r="BB68" s="84">
        <f t="shared" si="52"/>
        <v>669.58478221848259</v>
      </c>
    </row>
    <row r="69" spans="1:54" x14ac:dyDescent="0.4">
      <c r="A69">
        <f t="shared" si="1"/>
        <v>294</v>
      </c>
      <c r="B69">
        <v>4.9000000000000004</v>
      </c>
      <c r="C69" s="31">
        <f t="shared" si="53"/>
        <v>669.58478221848259</v>
      </c>
      <c r="D69" s="31">
        <f t="shared" si="2"/>
        <v>17.996772903865516</v>
      </c>
      <c r="E69" s="31">
        <f t="shared" si="3"/>
        <v>675.46526420905093</v>
      </c>
      <c r="F69" s="65">
        <f t="shared" si="4"/>
        <v>28.857298512217533</v>
      </c>
      <c r="G69">
        <f t="shared" si="5"/>
        <v>2.5963955112547827E-5</v>
      </c>
      <c r="H69">
        <f t="shared" si="6"/>
        <v>4.5266774342621534E-5</v>
      </c>
      <c r="I69" s="32">
        <f t="shared" si="7"/>
        <v>5.1208517928214126E-5</v>
      </c>
      <c r="J69" s="68">
        <f t="shared" si="8"/>
        <v>0.15633239510326591</v>
      </c>
      <c r="K69" s="64">
        <f t="shared" si="9"/>
        <v>21.189913737750132</v>
      </c>
      <c r="L69" s="64">
        <f t="shared" si="10"/>
        <v>14.575103783765911</v>
      </c>
      <c r="M69" s="79">
        <f t="shared" si="11"/>
        <v>596.70600716963963</v>
      </c>
      <c r="N69" s="80">
        <f t="shared" si="12"/>
        <v>316.80572867767148</v>
      </c>
      <c r="O69" s="72">
        <f t="shared" si="13"/>
        <v>641.3531526652738</v>
      </c>
      <c r="P69" s="72">
        <f t="shared" si="14"/>
        <v>16.247503251120001</v>
      </c>
      <c r="Q69" s="73">
        <f t="shared" si="15"/>
        <v>22.285963055141636</v>
      </c>
      <c r="R69" s="73">
        <f t="shared" si="16"/>
        <v>16.235661945287298</v>
      </c>
      <c r="S69" s="79">
        <f t="shared" si="17"/>
        <v>700.04271506546058</v>
      </c>
      <c r="T69" s="76">
        <f t="shared" si="18"/>
        <v>606.82246764708145</v>
      </c>
      <c r="U69" s="76">
        <f t="shared" si="19"/>
        <v>10.635129996512227</v>
      </c>
      <c r="V69" s="77">
        <f t="shared" si="20"/>
        <v>32.213629118208551</v>
      </c>
      <c r="W69" s="80">
        <f t="shared" si="21"/>
        <v>869.60018353896533</v>
      </c>
      <c r="X69" s="72">
        <f t="shared" si="22"/>
        <v>694.85954940644979</v>
      </c>
      <c r="Y69" s="72">
        <f t="shared" si="23"/>
        <v>18.763089254604509</v>
      </c>
      <c r="Z69" s="73">
        <f t="shared" si="24"/>
        <v>20.908048109569357</v>
      </c>
      <c r="AA69" s="73">
        <f t="shared" si="25"/>
        <v>14.205276844645773</v>
      </c>
      <c r="AB69" s="79">
        <f t="shared" si="26"/>
        <v>565.33314189334124</v>
      </c>
      <c r="AC69" s="76">
        <f t="shared" si="27"/>
        <v>874.01475828278183</v>
      </c>
      <c r="AD69" s="76">
        <f t="shared" si="28"/>
        <v>23.408963969515867</v>
      </c>
      <c r="AE69" s="77">
        <f t="shared" si="29"/>
        <v>21.079357901639106</v>
      </c>
      <c r="AF69" s="80">
        <f t="shared" si="30"/>
        <v>488.3951815884264</v>
      </c>
      <c r="AG69" s="72">
        <f t="shared" si="31"/>
        <v>631.25430078385807</v>
      </c>
      <c r="AH69" s="72">
        <f t="shared" si="32"/>
        <v>15.531108940210176</v>
      </c>
      <c r="AI69" s="73">
        <f t="shared" si="33"/>
        <v>22.946829506504518</v>
      </c>
      <c r="AJ69" s="73">
        <f t="shared" si="34"/>
        <v>17.420407851685134</v>
      </c>
      <c r="AK69" s="79">
        <f t="shared" si="35"/>
        <v>763.14268035360567</v>
      </c>
      <c r="AL69" s="76">
        <f t="shared" si="36"/>
        <v>615.59004369423371</v>
      </c>
      <c r="AM69" s="76">
        <f t="shared" si="37"/>
        <v>13.867575041264818</v>
      </c>
      <c r="AN69" s="77">
        <f t="shared" si="38"/>
        <v>25.061777346721623</v>
      </c>
      <c r="AO69" s="80">
        <f t="shared" si="39"/>
        <v>756.09400458427103</v>
      </c>
      <c r="AP69" s="72">
        <f t="shared" si="40"/>
        <v>746.35608749639937</v>
      </c>
      <c r="AQ69" s="72">
        <f t="shared" si="41"/>
        <v>20.416792727538009</v>
      </c>
      <c r="AR69" s="73">
        <f t="shared" si="42"/>
        <v>20.638558676267614</v>
      </c>
      <c r="AS69" s="73">
        <f t="shared" si="43"/>
        <v>13.872285299588555</v>
      </c>
      <c r="AT69" s="79">
        <f t="shared" si="44"/>
        <v>513.98886081662693</v>
      </c>
      <c r="AU69" s="76">
        <f t="shared" si="45"/>
        <v>739.7877471955934</v>
      </c>
      <c r="AV69" s="76">
        <f t="shared" si="46"/>
        <v>20.227638335222274</v>
      </c>
      <c r="AW69" s="77">
        <f t="shared" si="47"/>
        <v>20.64822665898329</v>
      </c>
      <c r="AX69" s="80">
        <f t="shared" si="48"/>
        <v>571.07834632103481</v>
      </c>
      <c r="AY69" s="64">
        <f t="shared" si="49"/>
        <v>23.222798796629462</v>
      </c>
      <c r="AZ69" s="31">
        <f t="shared" si="50"/>
        <v>635.62684953225857</v>
      </c>
      <c r="BA69" s="31">
        <f t="shared" si="51"/>
        <v>671.29192900817441</v>
      </c>
      <c r="BB69" s="84">
        <f t="shared" si="52"/>
        <v>671.29192900817441</v>
      </c>
    </row>
    <row r="70" spans="1:54" x14ac:dyDescent="0.4">
      <c r="A70">
        <f t="shared" si="1"/>
        <v>300</v>
      </c>
      <c r="B70">
        <v>5</v>
      </c>
      <c r="C70" s="31">
        <f t="shared" si="53"/>
        <v>671.29192900817441</v>
      </c>
      <c r="D70" s="31">
        <f t="shared" si="2"/>
        <v>18.039174707117255</v>
      </c>
      <c r="E70" s="31">
        <f t="shared" si="3"/>
        <v>676.46591831289038</v>
      </c>
      <c r="F70" s="65">
        <f t="shared" si="4"/>
        <v>29.420528408313391</v>
      </c>
      <c r="G70">
        <f t="shared" si="5"/>
        <v>2.5714225690201277E-5</v>
      </c>
      <c r="H70">
        <f t="shared" si="6"/>
        <v>4.4831384381459135E-5</v>
      </c>
      <c r="I70" s="32">
        <f t="shared" si="7"/>
        <v>5.0990822947632923E-5</v>
      </c>
      <c r="J70" s="68">
        <f t="shared" si="8"/>
        <v>0.15512831061148957</v>
      </c>
      <c r="K70" s="64">
        <f t="shared" si="9"/>
        <v>21.51165379497111</v>
      </c>
      <c r="L70" s="64">
        <f t="shared" si="10"/>
        <v>15.025063129443659</v>
      </c>
      <c r="M70" s="79">
        <f t="shared" si="11"/>
        <v>612.08879020944528</v>
      </c>
      <c r="N70" s="80">
        <f t="shared" si="12"/>
        <v>317.62501464260379</v>
      </c>
      <c r="O70" s="72">
        <f t="shared" si="13"/>
        <v>647.24253953536868</v>
      </c>
      <c r="P70" s="72">
        <f t="shared" si="14"/>
        <v>16.606822015377453</v>
      </c>
      <c r="Q70" s="73">
        <f t="shared" si="15"/>
        <v>22.357594017956622</v>
      </c>
      <c r="R70" s="73">
        <f t="shared" si="16"/>
        <v>16.357145394493095</v>
      </c>
      <c r="S70" s="79">
        <f t="shared" si="17"/>
        <v>696.4412753914645</v>
      </c>
      <c r="T70" s="76">
        <f t="shared" si="18"/>
        <v>606.83774273254062</v>
      </c>
      <c r="U70" s="76">
        <f t="shared" si="19"/>
        <v>10.64899692296957</v>
      </c>
      <c r="V70" s="77">
        <f t="shared" si="20"/>
        <v>32.689511168635825</v>
      </c>
      <c r="W70" s="80">
        <f t="shared" si="21"/>
        <v>872.9419082469293</v>
      </c>
      <c r="X70" s="72">
        <f t="shared" si="22"/>
        <v>692.39192179264137</v>
      </c>
      <c r="Y70" s="72">
        <f t="shared" si="23"/>
        <v>18.671394365115745</v>
      </c>
      <c r="Z70" s="73">
        <f t="shared" si="24"/>
        <v>21.272561306679968</v>
      </c>
      <c r="AA70" s="73">
        <f t="shared" si="25"/>
        <v>14.687819819601465</v>
      </c>
      <c r="AB70" s="79">
        <f t="shared" si="26"/>
        <v>584.58731231417505</v>
      </c>
      <c r="AC70" s="76">
        <f t="shared" si="27"/>
        <v>878.95936748887129</v>
      </c>
      <c r="AD70" s="76">
        <f t="shared" si="28"/>
        <v>23.5069983809313</v>
      </c>
      <c r="AE70" s="77">
        <f t="shared" si="29"/>
        <v>21.449450225177763</v>
      </c>
      <c r="AF70" s="80">
        <f t="shared" si="30"/>
        <v>488.1946303660684</v>
      </c>
      <c r="AG70" s="72">
        <f t="shared" si="31"/>
        <v>637.15893325511831</v>
      </c>
      <c r="AH70" s="72">
        <f t="shared" si="32"/>
        <v>15.968161454974762</v>
      </c>
      <c r="AI70" s="73">
        <f t="shared" si="33"/>
        <v>22.889557919716982</v>
      </c>
      <c r="AJ70" s="73">
        <f t="shared" si="34"/>
        <v>17.311962996751333</v>
      </c>
      <c r="AK70" s="79">
        <f t="shared" si="35"/>
        <v>748.75990414921921</v>
      </c>
      <c r="AL70" s="76">
        <f t="shared" si="36"/>
        <v>615.56323894690559</v>
      </c>
      <c r="AM70" s="76">
        <f t="shared" si="37"/>
        <v>13.863412037919328</v>
      </c>
      <c r="AN70" s="77">
        <f t="shared" si="38"/>
        <v>25.471064085742526</v>
      </c>
      <c r="AO70" s="80">
        <f t="shared" si="39"/>
        <v>759.63432886971373</v>
      </c>
      <c r="AP70" s="72">
        <f t="shared" si="40"/>
        <v>733.18004274318537</v>
      </c>
      <c r="AQ70" s="72">
        <f t="shared" si="41"/>
        <v>20.03200587223467</v>
      </c>
      <c r="AR70" s="73">
        <f t="shared" si="42"/>
        <v>20.995718419333617</v>
      </c>
      <c r="AS70" s="73">
        <f t="shared" si="43"/>
        <v>14.317914175403395</v>
      </c>
      <c r="AT70" s="79">
        <f t="shared" si="44"/>
        <v>538.16216435347656</v>
      </c>
      <c r="AU70" s="76">
        <f t="shared" si="45"/>
        <v>743.05990030622593</v>
      </c>
      <c r="AV70" s="76">
        <f t="shared" si="46"/>
        <v>20.322505421790801</v>
      </c>
      <c r="AW70" s="77">
        <f t="shared" si="47"/>
        <v>20.9744760344832</v>
      </c>
      <c r="AX70" s="80">
        <f t="shared" si="48"/>
        <v>571.05172792652149</v>
      </c>
      <c r="AY70" s="64">
        <f t="shared" si="49"/>
        <v>23.512491647215811</v>
      </c>
      <c r="AZ70" s="31">
        <f t="shared" si="50"/>
        <v>641.9876640520838</v>
      </c>
      <c r="BA70" s="31">
        <f t="shared" si="51"/>
        <v>672.95564885230829</v>
      </c>
      <c r="BB70" s="84">
        <f t="shared" si="52"/>
        <v>672.95564885230829</v>
      </c>
    </row>
    <row r="71" spans="1:54" x14ac:dyDescent="0.4">
      <c r="C71" s="31"/>
      <c r="D71" s="31"/>
      <c r="E71" s="31"/>
      <c r="F71" s="65"/>
      <c r="I71" s="32"/>
      <c r="J71" s="68"/>
      <c r="K71" s="64"/>
      <c r="L71" s="64"/>
      <c r="M71" s="79"/>
      <c r="N71" s="80"/>
      <c r="O71" s="72"/>
      <c r="P71" s="72"/>
      <c r="Q71" s="73"/>
      <c r="R71" s="73"/>
      <c r="S71" s="79"/>
      <c r="T71" s="76"/>
      <c r="U71" s="76"/>
      <c r="V71" s="77"/>
      <c r="W71" s="80"/>
      <c r="X71" s="72"/>
      <c r="Y71" s="72"/>
      <c r="Z71" s="73"/>
      <c r="AA71" s="73"/>
      <c r="AB71" s="79"/>
      <c r="AC71" s="76"/>
      <c r="AD71" s="76"/>
      <c r="AE71" s="77"/>
      <c r="AF71" s="80"/>
      <c r="AG71" s="72"/>
      <c r="AH71" s="72"/>
      <c r="AI71" s="73"/>
      <c r="AJ71" s="73"/>
      <c r="AK71" s="79"/>
      <c r="AL71" s="76"/>
      <c r="AM71" s="76"/>
      <c r="AN71" s="77"/>
      <c r="AO71" s="80"/>
      <c r="AP71" s="72"/>
      <c r="AQ71" s="72"/>
      <c r="AR71" s="73"/>
      <c r="AS71" s="73"/>
      <c r="AT71" s="79"/>
      <c r="AU71" s="76"/>
      <c r="AV71" s="76"/>
      <c r="AW71" s="77"/>
      <c r="AX71" s="80"/>
      <c r="AY71" s="64"/>
      <c r="AZ71" s="31"/>
      <c r="BA71" s="31"/>
      <c r="BB71" s="84"/>
    </row>
    <row r="72" spans="1:54" x14ac:dyDescent="0.4">
      <c r="C72" s="31"/>
      <c r="D72" s="31"/>
      <c r="E72" s="31"/>
      <c r="F72" s="65"/>
      <c r="I72" s="32"/>
      <c r="J72" s="68"/>
      <c r="K72" s="64"/>
      <c r="L72" s="64"/>
      <c r="M72" s="79"/>
      <c r="N72" s="80"/>
      <c r="O72" s="72"/>
      <c r="P72" s="72"/>
      <c r="Q72" s="73"/>
      <c r="R72" s="73"/>
      <c r="S72" s="79"/>
      <c r="T72" s="76"/>
      <c r="U72" s="76"/>
      <c r="V72" s="77"/>
      <c r="W72" s="80"/>
      <c r="X72" s="72"/>
      <c r="Y72" s="72"/>
      <c r="Z72" s="73"/>
      <c r="AA72" s="73"/>
      <c r="AB72" s="79"/>
      <c r="AC72" s="76"/>
      <c r="AD72" s="76"/>
      <c r="AE72" s="77"/>
      <c r="AF72" s="80"/>
      <c r="AG72" s="72"/>
      <c r="AH72" s="72"/>
      <c r="AI72" s="73"/>
      <c r="AJ72" s="73"/>
      <c r="AK72" s="79"/>
      <c r="AL72" s="76"/>
      <c r="AM72" s="76"/>
      <c r="AN72" s="77"/>
      <c r="AO72" s="80"/>
      <c r="AP72" s="72"/>
      <c r="AQ72" s="72"/>
      <c r="AR72" s="73"/>
      <c r="AS72" s="73"/>
      <c r="AT72" s="79"/>
      <c r="AU72" s="76"/>
      <c r="AV72" s="76"/>
      <c r="AW72" s="77"/>
      <c r="AX72" s="80"/>
      <c r="AY72" s="64"/>
      <c r="AZ72" s="31"/>
      <c r="BA72" s="31"/>
      <c r="BB72" s="84"/>
    </row>
    <row r="73" spans="1:54" x14ac:dyDescent="0.4">
      <c r="C73" s="31"/>
      <c r="D73" s="31"/>
      <c r="E73" s="31"/>
      <c r="F73" s="65"/>
      <c r="I73" s="32"/>
      <c r="J73" s="68"/>
      <c r="K73" s="64"/>
      <c r="L73" s="64"/>
      <c r="M73" s="79"/>
      <c r="N73" s="80"/>
      <c r="O73" s="72"/>
      <c r="P73" s="72"/>
      <c r="Q73" s="73"/>
      <c r="R73" s="73"/>
      <c r="S73" s="79"/>
      <c r="T73" s="76"/>
      <c r="U73" s="76"/>
      <c r="V73" s="77"/>
      <c r="W73" s="80"/>
      <c r="X73" s="72"/>
      <c r="Y73" s="72"/>
      <c r="Z73" s="73"/>
      <c r="AA73" s="73"/>
      <c r="AB73" s="79"/>
      <c r="AC73" s="76"/>
      <c r="AD73" s="76"/>
      <c r="AE73" s="77"/>
      <c r="AF73" s="80"/>
      <c r="AG73" s="72"/>
      <c r="AH73" s="72"/>
      <c r="AI73" s="73"/>
      <c r="AJ73" s="73"/>
      <c r="AK73" s="79"/>
      <c r="AL73" s="76"/>
      <c r="AM73" s="76"/>
      <c r="AN73" s="77"/>
      <c r="AO73" s="80"/>
      <c r="AP73" s="72"/>
      <c r="AQ73" s="72"/>
      <c r="AR73" s="73"/>
      <c r="AS73" s="73"/>
      <c r="AT73" s="79"/>
      <c r="AU73" s="76"/>
      <c r="AV73" s="76"/>
      <c r="AW73" s="77"/>
      <c r="AX73" s="80"/>
      <c r="AY73" s="64"/>
      <c r="AZ73" s="31"/>
      <c r="BA73" s="31"/>
      <c r="BB73" s="84"/>
    </row>
    <row r="74" spans="1:54" x14ac:dyDescent="0.4">
      <c r="C74" s="31"/>
      <c r="D74" s="31"/>
      <c r="E74" s="31"/>
      <c r="F74" s="65"/>
      <c r="I74" s="32"/>
      <c r="J74" s="68"/>
      <c r="K74" s="64"/>
      <c r="L74" s="64"/>
      <c r="M74" s="79"/>
      <c r="N74" s="80"/>
      <c r="O74" s="72"/>
      <c r="P74" s="72"/>
      <c r="Q74" s="73"/>
      <c r="R74" s="73"/>
      <c r="S74" s="79"/>
      <c r="T74" s="76"/>
      <c r="U74" s="76"/>
      <c r="V74" s="77"/>
      <c r="W74" s="80"/>
      <c r="X74" s="72"/>
      <c r="Y74" s="72"/>
      <c r="Z74" s="73"/>
      <c r="AA74" s="73"/>
      <c r="AB74" s="79"/>
      <c r="AC74" s="76"/>
      <c r="AD74" s="76"/>
      <c r="AE74" s="77"/>
      <c r="AF74" s="80"/>
      <c r="AG74" s="72"/>
      <c r="AH74" s="72"/>
      <c r="AI74" s="73"/>
      <c r="AJ74" s="73"/>
      <c r="AK74" s="79"/>
      <c r="AL74" s="76"/>
      <c r="AM74" s="76"/>
      <c r="AN74" s="77"/>
      <c r="AO74" s="80"/>
      <c r="AP74" s="72"/>
      <c r="AQ74" s="72"/>
      <c r="AR74" s="73"/>
      <c r="AS74" s="73"/>
      <c r="AT74" s="79"/>
      <c r="AU74" s="76"/>
      <c r="AV74" s="76"/>
      <c r="AW74" s="77"/>
      <c r="AX74" s="80"/>
      <c r="AY74" s="64"/>
      <c r="AZ74" s="31"/>
      <c r="BA74" s="31"/>
      <c r="BB74" s="84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F74"/>
  <sheetViews>
    <sheetView workbookViewId="0">
      <selection activeCell="C9" sqref="C9"/>
    </sheetView>
  </sheetViews>
  <sheetFormatPr defaultRowHeight="14.6" x14ac:dyDescent="0.4"/>
  <cols>
    <col min="1" max="1" width="23.84375" customWidth="1"/>
    <col min="2" max="2" width="11" customWidth="1"/>
    <col min="3" max="3" width="12" customWidth="1"/>
    <col min="4" max="4" width="11.53515625" customWidth="1"/>
    <col min="7" max="7" width="11.84375" bestFit="1" customWidth="1"/>
    <col min="8" max="8" width="14.23046875" customWidth="1"/>
    <col min="9" max="9" width="16.53515625" customWidth="1"/>
    <col min="10" max="10" width="12.23046875" customWidth="1"/>
    <col min="13" max="13" width="13.921875" customWidth="1"/>
    <col min="16" max="16" width="12.15234375" customWidth="1"/>
    <col min="19" max="19" width="12.23046875" customWidth="1"/>
    <col min="21" max="21" width="11.53515625" customWidth="1"/>
    <col min="23" max="23" width="13.3828125" customWidth="1"/>
    <col min="54" max="54" width="13.15234375" customWidth="1"/>
  </cols>
  <sheetData>
    <row r="2" spans="1:58" x14ac:dyDescent="0.4">
      <c r="A2" t="s">
        <v>70</v>
      </c>
    </row>
    <row r="3" spans="1:58" ht="15" thickBot="1" x14ac:dyDescent="0.45"/>
    <row r="4" spans="1:58" x14ac:dyDescent="0.4">
      <c r="A4" s="52" t="s">
        <v>52</v>
      </c>
      <c r="B4" s="55" t="s">
        <v>51</v>
      </c>
      <c r="C4" s="59">
        <f>'0.02 (master)'!C4</f>
        <v>35</v>
      </c>
      <c r="D4" s="46" t="s">
        <v>50</v>
      </c>
      <c r="E4" s="47">
        <f>C4*PI()/180</f>
        <v>0.6108652381980153</v>
      </c>
      <c r="F4" s="48" t="s">
        <v>58</v>
      </c>
      <c r="BB4" s="60">
        <f>LN(BB5)</f>
        <v>0.20714390377380307</v>
      </c>
    </row>
    <row r="5" spans="1:58" x14ac:dyDescent="0.4">
      <c r="A5" s="53" t="s">
        <v>53</v>
      </c>
      <c r="B5" s="56" t="s">
        <v>56</v>
      </c>
      <c r="C5" s="60">
        <f>'0.02 (master)'!C5</f>
        <v>0</v>
      </c>
      <c r="D5" t="s">
        <v>50</v>
      </c>
      <c r="E5" s="45">
        <f t="shared" ref="E5:E6" si="0">C5*PI()/180</f>
        <v>0</v>
      </c>
      <c r="F5" s="49" t="s">
        <v>58</v>
      </c>
      <c r="BB5">
        <f t="array" ref="BB5:BC8">LOGEST(BB21:BB70,LN(A21:A70),TRUE,TRUE)</f>
        <v>1.2301595836505765</v>
      </c>
      <c r="BC5" s="60">
        <v>233.53675569923095</v>
      </c>
      <c r="BE5" s="60">
        <f t="array" ref="BE5:BF9">LINEST(BB21:BB70,LN(A21:A70),TRUE,TRUE)</f>
        <v>110.62823279684564</v>
      </c>
      <c r="BF5" s="60">
        <v>109.01728404962194</v>
      </c>
    </row>
    <row r="6" spans="1:58" x14ac:dyDescent="0.4">
      <c r="A6" s="53" t="s">
        <v>54</v>
      </c>
      <c r="B6" s="56" t="s">
        <v>27</v>
      </c>
      <c r="C6" s="60">
        <f>'0.02 (master)'!C6</f>
        <v>5</v>
      </c>
      <c r="D6" t="s">
        <v>50</v>
      </c>
      <c r="E6" s="45">
        <f t="shared" si="0"/>
        <v>8.7266462599716474E-2</v>
      </c>
      <c r="F6" s="49" t="s">
        <v>58</v>
      </c>
      <c r="BB6">
        <v>6.5631420543180267E-3</v>
      </c>
      <c r="BC6">
        <v>3.1778697694572415E-2</v>
      </c>
      <c r="BE6">
        <v>1.3378819134456703</v>
      </c>
      <c r="BF6">
        <v>6.4780168593873126</v>
      </c>
    </row>
    <row r="7" spans="1:58" ht="17.149999999999999" x14ac:dyDescent="0.55000000000000004">
      <c r="A7" s="53" t="s">
        <v>55</v>
      </c>
      <c r="B7" s="57" t="s">
        <v>67</v>
      </c>
      <c r="C7" s="60">
        <f>'0.02 (master)'!C7</f>
        <v>10</v>
      </c>
      <c r="D7" t="s">
        <v>57</v>
      </c>
      <c r="E7" s="32">
        <f>C7*10^-6</f>
        <v>9.9999999999999991E-6</v>
      </c>
      <c r="F7" s="49" t="s">
        <v>38</v>
      </c>
      <c r="BB7">
        <v>0.95402918599194919</v>
      </c>
      <c r="BC7">
        <v>4.0849746481430547E-2</v>
      </c>
      <c r="BE7">
        <v>0.99302881347892502</v>
      </c>
      <c r="BF7">
        <v>8.3271299834794927</v>
      </c>
    </row>
    <row r="8" spans="1:58" ht="17.149999999999999" x14ac:dyDescent="0.55000000000000004">
      <c r="A8" s="53" t="s">
        <v>87</v>
      </c>
      <c r="B8" s="57" t="s">
        <v>88</v>
      </c>
      <c r="C8" s="60">
        <f>'0.02 (master)'!C8</f>
        <v>57.150261513806711</v>
      </c>
      <c r="D8" t="s">
        <v>57</v>
      </c>
      <c r="E8" s="32">
        <f>C8*10^-6</f>
        <v>5.715026151380671E-5</v>
      </c>
      <c r="F8" s="49" t="s">
        <v>38</v>
      </c>
      <c r="BB8">
        <v>996.14074529099958</v>
      </c>
      <c r="BC8">
        <v>48</v>
      </c>
      <c r="BE8">
        <v>6837.4849680019361</v>
      </c>
      <c r="BF8">
        <v>48</v>
      </c>
    </row>
    <row r="9" spans="1:58" x14ac:dyDescent="0.4">
      <c r="A9" s="53" t="s">
        <v>59</v>
      </c>
      <c r="B9" s="57" t="s">
        <v>60</v>
      </c>
      <c r="C9" s="61">
        <v>0.12</v>
      </c>
      <c r="D9" t="s">
        <v>61</v>
      </c>
      <c r="E9" s="32">
        <f>C9*10^-3</f>
        <v>1.2E-4</v>
      </c>
      <c r="F9" s="49" t="s">
        <v>38</v>
      </c>
      <c r="BE9">
        <v>474118.68626086862</v>
      </c>
      <c r="BF9">
        <v>3328.3725005646329</v>
      </c>
    </row>
    <row r="10" spans="1:58" ht="17.149999999999999" x14ac:dyDescent="0.55000000000000004">
      <c r="A10" s="53" t="s">
        <v>62</v>
      </c>
      <c r="B10" s="57" t="s">
        <v>68</v>
      </c>
      <c r="C10" s="61">
        <f>C9/SIN(E4)</f>
        <v>0.20921361547453177</v>
      </c>
      <c r="D10" t="s">
        <v>61</v>
      </c>
      <c r="E10" s="32">
        <f>C10*10^-3</f>
        <v>2.0921361547453178E-4</v>
      </c>
      <c r="F10" s="49" t="s">
        <v>38</v>
      </c>
    </row>
    <row r="11" spans="1:58" x14ac:dyDescent="0.4">
      <c r="A11" s="53" t="s">
        <v>92</v>
      </c>
      <c r="B11" s="57" t="s">
        <v>93</v>
      </c>
      <c r="C11" s="60">
        <f>'0.02 (master)'!C11</f>
        <v>3</v>
      </c>
      <c r="D11" t="s">
        <v>61</v>
      </c>
      <c r="E11" s="32">
        <f>C11*10^-3</f>
        <v>3.0000000000000001E-3</v>
      </c>
      <c r="F11" s="49" t="s">
        <v>38</v>
      </c>
      <c r="AY11" t="s">
        <v>113</v>
      </c>
      <c r="AZ11" t="s">
        <v>111</v>
      </c>
      <c r="BA11" t="s">
        <v>112</v>
      </c>
    </row>
    <row r="12" spans="1:58" ht="17.149999999999999" x14ac:dyDescent="0.55000000000000004">
      <c r="A12" s="53" t="s">
        <v>91</v>
      </c>
      <c r="B12" s="57" t="s">
        <v>95</v>
      </c>
      <c r="C12" s="67">
        <f>1793*C9^-0.117*C11*C9*((100-C5)/100)*0.7</f>
        <v>579.05074479742837</v>
      </c>
      <c r="D12" t="s">
        <v>94</v>
      </c>
      <c r="E12" s="32"/>
      <c r="F12" s="49"/>
      <c r="AY12">
        <v>1</v>
      </c>
      <c r="AZ12" s="31">
        <f>M21</f>
        <v>312.64878039442272</v>
      </c>
      <c r="BA12" s="31">
        <f>N21</f>
        <v>168.77095380560058</v>
      </c>
    </row>
    <row r="13" spans="1:58" ht="17.600000000000001" thickBot="1" x14ac:dyDescent="0.6">
      <c r="A13" s="54" t="s">
        <v>63</v>
      </c>
      <c r="B13" s="58" t="s">
        <v>69</v>
      </c>
      <c r="C13" s="60">
        <v>210</v>
      </c>
      <c r="D13" s="50" t="s">
        <v>66</v>
      </c>
      <c r="E13" s="50"/>
      <c r="F13" s="51"/>
      <c r="AY13">
        <v>2</v>
      </c>
      <c r="AZ13" s="31">
        <f>S21</f>
        <v>273.75995099259245</v>
      </c>
      <c r="BA13" s="31">
        <f>W21</f>
        <v>350.58676067823825</v>
      </c>
    </row>
    <row r="14" spans="1:58" ht="17.149999999999999" x14ac:dyDescent="0.55000000000000004">
      <c r="A14" s="53" t="s">
        <v>124</v>
      </c>
      <c r="B14" s="86" t="s">
        <v>126</v>
      </c>
      <c r="C14" s="85">
        <f>'0.02'!C14</f>
        <v>0.95</v>
      </c>
      <c r="AY14">
        <v>3</v>
      </c>
      <c r="AZ14" s="31">
        <f>AB21</f>
        <v>287.89436859941139</v>
      </c>
      <c r="BA14" s="31">
        <f>AF21</f>
        <v>300.1228176391931</v>
      </c>
    </row>
    <row r="15" spans="1:58" ht="17.149999999999999" x14ac:dyDescent="0.55000000000000004">
      <c r="A15" s="53" t="s">
        <v>125</v>
      </c>
      <c r="B15" s="87" t="s">
        <v>127</v>
      </c>
      <c r="C15" s="85">
        <f>'0.02'!C15</f>
        <v>0.9</v>
      </c>
      <c r="AY15">
        <v>4</v>
      </c>
      <c r="AZ15" s="31">
        <f>AK21</f>
        <v>282.67714432018812</v>
      </c>
      <c r="BA15" s="31">
        <f>AO21</f>
        <v>312.62141005693854</v>
      </c>
    </row>
    <row r="16" spans="1:58" x14ac:dyDescent="0.4">
      <c r="O16" s="78" t="s">
        <v>105</v>
      </c>
      <c r="X16" s="78" t="s">
        <v>108</v>
      </c>
      <c r="AG16" s="78" t="s">
        <v>109</v>
      </c>
      <c r="AP16" s="78" t="s">
        <v>110</v>
      </c>
      <c r="AY16">
        <v>5</v>
      </c>
      <c r="AZ16" s="31">
        <f>AT21</f>
        <v>284.59206673347472</v>
      </c>
      <c r="BA16" s="31">
        <f>AX21</f>
        <v>309.45227581547647</v>
      </c>
    </row>
    <row r="17" spans="1:54" x14ac:dyDescent="0.4">
      <c r="C17" t="s">
        <v>77</v>
      </c>
      <c r="K17" t="s">
        <v>104</v>
      </c>
      <c r="O17" s="69" t="s">
        <v>106</v>
      </c>
      <c r="P17" s="69"/>
      <c r="Q17" s="69"/>
      <c r="R17" s="69"/>
      <c r="S17" s="69"/>
      <c r="T17" s="40" t="s">
        <v>107</v>
      </c>
      <c r="U17" s="40"/>
      <c r="V17" s="40"/>
      <c r="W17" s="40"/>
      <c r="X17" s="69" t="s">
        <v>106</v>
      </c>
      <c r="Y17" s="69"/>
      <c r="AC17" s="40" t="s">
        <v>107</v>
      </c>
      <c r="AD17" s="40"/>
      <c r="AE17" s="40"/>
      <c r="AF17" s="40"/>
      <c r="AG17" s="69" t="s">
        <v>106</v>
      </c>
      <c r="AH17" s="69"/>
      <c r="AL17" s="40" t="s">
        <v>107</v>
      </c>
      <c r="AM17" s="40"/>
      <c r="AN17" s="40"/>
      <c r="AO17" s="40"/>
      <c r="AP17" s="69" t="s">
        <v>106</v>
      </c>
      <c r="AQ17" s="69"/>
      <c r="AU17" s="40" t="s">
        <v>107</v>
      </c>
      <c r="AV17" s="40"/>
      <c r="AW17" s="40"/>
      <c r="AX17" s="40"/>
      <c r="AZ17" t="s">
        <v>116</v>
      </c>
    </row>
    <row r="18" spans="1:54" ht="58.3" x14ac:dyDescent="0.4">
      <c r="B18" s="63" t="s">
        <v>72</v>
      </c>
      <c r="C18" s="63" t="s">
        <v>78</v>
      </c>
      <c r="D18" s="63" t="s">
        <v>76</v>
      </c>
      <c r="E18" s="63" t="s">
        <v>79</v>
      </c>
      <c r="F18" s="63" t="s">
        <v>81</v>
      </c>
      <c r="G18" s="63" t="s">
        <v>83</v>
      </c>
      <c r="H18" s="63" t="s">
        <v>85</v>
      </c>
      <c r="I18" s="63" t="s">
        <v>90</v>
      </c>
      <c r="J18" s="63" t="s">
        <v>96</v>
      </c>
      <c r="K18" s="63" t="s">
        <v>81</v>
      </c>
      <c r="L18" s="63" t="s">
        <v>49</v>
      </c>
      <c r="M18" s="70" t="s">
        <v>102</v>
      </c>
      <c r="N18" s="74" t="s">
        <v>103</v>
      </c>
      <c r="O18" s="70" t="s">
        <v>79</v>
      </c>
      <c r="P18" s="70" t="s">
        <v>76</v>
      </c>
      <c r="Q18" s="70" t="s">
        <v>81</v>
      </c>
      <c r="R18" s="70" t="s">
        <v>49</v>
      </c>
      <c r="S18" s="70" t="s">
        <v>102</v>
      </c>
      <c r="T18" s="74" t="s">
        <v>79</v>
      </c>
      <c r="U18" s="74" t="s">
        <v>76</v>
      </c>
      <c r="V18" s="74" t="s">
        <v>81</v>
      </c>
      <c r="W18" s="74" t="s">
        <v>103</v>
      </c>
      <c r="X18" s="70" t="s">
        <v>79</v>
      </c>
      <c r="Y18" s="70" t="s">
        <v>76</v>
      </c>
      <c r="Z18" s="70" t="s">
        <v>81</v>
      </c>
      <c r="AA18" s="70" t="s">
        <v>49</v>
      </c>
      <c r="AB18" s="70" t="s">
        <v>102</v>
      </c>
      <c r="AC18" s="74" t="s">
        <v>79</v>
      </c>
      <c r="AD18" s="74" t="s">
        <v>76</v>
      </c>
      <c r="AE18" s="74" t="s">
        <v>81</v>
      </c>
      <c r="AF18" s="74" t="s">
        <v>103</v>
      </c>
      <c r="AG18" s="70" t="s">
        <v>79</v>
      </c>
      <c r="AH18" s="70" t="s">
        <v>76</v>
      </c>
      <c r="AI18" s="70" t="s">
        <v>81</v>
      </c>
      <c r="AJ18" s="70" t="s">
        <v>49</v>
      </c>
      <c r="AK18" s="70" t="s">
        <v>102</v>
      </c>
      <c r="AL18" s="74" t="s">
        <v>79</v>
      </c>
      <c r="AM18" s="74" t="s">
        <v>76</v>
      </c>
      <c r="AN18" s="74" t="s">
        <v>81</v>
      </c>
      <c r="AO18" s="74" t="s">
        <v>103</v>
      </c>
      <c r="AP18" s="70" t="s">
        <v>79</v>
      </c>
      <c r="AQ18" s="70" t="s">
        <v>76</v>
      </c>
      <c r="AR18" s="70" t="s">
        <v>81</v>
      </c>
      <c r="AS18" s="70" t="s">
        <v>49</v>
      </c>
      <c r="AT18" s="70" t="s">
        <v>102</v>
      </c>
      <c r="AU18" s="74" t="s">
        <v>79</v>
      </c>
      <c r="AV18" s="74" t="s">
        <v>76</v>
      </c>
      <c r="AW18" s="74" t="s">
        <v>81</v>
      </c>
      <c r="AX18" s="74" t="s">
        <v>103</v>
      </c>
      <c r="AY18" s="63" t="s">
        <v>114</v>
      </c>
      <c r="AZ18" s="70" t="s">
        <v>115</v>
      </c>
      <c r="BA18" s="74" t="s">
        <v>112</v>
      </c>
      <c r="BB18" s="81" t="s">
        <v>117</v>
      </c>
    </row>
    <row r="19" spans="1:54" ht="17.149999999999999" x14ac:dyDescent="0.55000000000000004">
      <c r="B19" t="s">
        <v>73</v>
      </c>
      <c r="C19" t="s">
        <v>64</v>
      </c>
      <c r="D19" t="s">
        <v>75</v>
      </c>
      <c r="E19" t="s">
        <v>80</v>
      </c>
      <c r="F19" t="s">
        <v>100</v>
      </c>
      <c r="G19" s="30" t="s">
        <v>84</v>
      </c>
      <c r="H19" s="30" t="s">
        <v>86</v>
      </c>
      <c r="I19" s="30" t="s">
        <v>89</v>
      </c>
      <c r="J19" s="30" t="s">
        <v>98</v>
      </c>
      <c r="K19" s="30" t="s">
        <v>99</v>
      </c>
      <c r="L19" s="30" t="s">
        <v>11</v>
      </c>
      <c r="M19" s="71" t="s">
        <v>101</v>
      </c>
      <c r="N19" s="75" t="s">
        <v>101</v>
      </c>
      <c r="O19" s="69" t="s">
        <v>80</v>
      </c>
      <c r="P19" s="69" t="s">
        <v>75</v>
      </c>
      <c r="Q19" s="71" t="s">
        <v>99</v>
      </c>
      <c r="R19" s="71" t="s">
        <v>11</v>
      </c>
      <c r="S19" s="71" t="s">
        <v>101</v>
      </c>
      <c r="T19" s="40" t="s">
        <v>80</v>
      </c>
      <c r="U19" s="40" t="s">
        <v>75</v>
      </c>
      <c r="V19" s="75" t="s">
        <v>99</v>
      </c>
      <c r="W19" s="75" t="s">
        <v>101</v>
      </c>
      <c r="X19" s="69" t="s">
        <v>80</v>
      </c>
      <c r="Y19" s="69" t="s">
        <v>75</v>
      </c>
      <c r="Z19" s="71" t="s">
        <v>99</v>
      </c>
      <c r="AA19" s="71" t="s">
        <v>11</v>
      </c>
      <c r="AB19" s="71" t="s">
        <v>101</v>
      </c>
      <c r="AC19" s="40" t="s">
        <v>80</v>
      </c>
      <c r="AD19" s="40" t="s">
        <v>75</v>
      </c>
      <c r="AE19" s="75" t="s">
        <v>99</v>
      </c>
      <c r="AF19" s="75" t="s">
        <v>101</v>
      </c>
      <c r="AG19" s="69" t="s">
        <v>80</v>
      </c>
      <c r="AH19" s="69" t="s">
        <v>75</v>
      </c>
      <c r="AI19" s="71" t="s">
        <v>99</v>
      </c>
      <c r="AJ19" s="71" t="s">
        <v>11</v>
      </c>
      <c r="AK19" s="71" t="s">
        <v>101</v>
      </c>
      <c r="AL19" s="40" t="s">
        <v>80</v>
      </c>
      <c r="AM19" s="40" t="s">
        <v>75</v>
      </c>
      <c r="AN19" s="75" t="s">
        <v>99</v>
      </c>
      <c r="AO19" s="75" t="s">
        <v>101</v>
      </c>
      <c r="AP19" s="69" t="s">
        <v>80</v>
      </c>
      <c r="AQ19" s="69" t="s">
        <v>75</v>
      </c>
      <c r="AR19" s="71" t="s">
        <v>99</v>
      </c>
      <c r="AS19" s="71" t="s">
        <v>11</v>
      </c>
      <c r="AT19" s="71" t="s">
        <v>101</v>
      </c>
      <c r="AU19" s="40" t="s">
        <v>80</v>
      </c>
      <c r="AV19" s="40" t="s">
        <v>75</v>
      </c>
      <c r="AW19" s="75" t="s">
        <v>99</v>
      </c>
      <c r="AX19" s="75" t="s">
        <v>101</v>
      </c>
      <c r="AZ19" s="71" t="s">
        <v>101</v>
      </c>
      <c r="BA19" s="75" t="s">
        <v>101</v>
      </c>
      <c r="BB19" s="82" t="s">
        <v>101</v>
      </c>
    </row>
    <row r="20" spans="1:54" x14ac:dyDescent="0.4">
      <c r="A20" t="s">
        <v>118</v>
      </c>
      <c r="B20" t="s">
        <v>74</v>
      </c>
      <c r="C20" t="s">
        <v>66</v>
      </c>
      <c r="D20" t="s">
        <v>40</v>
      </c>
      <c r="E20" t="s">
        <v>39</v>
      </c>
      <c r="F20" t="s">
        <v>82</v>
      </c>
      <c r="G20" t="s">
        <v>38</v>
      </c>
      <c r="H20" t="s">
        <v>38</v>
      </c>
      <c r="I20" t="s">
        <v>38</v>
      </c>
      <c r="J20" t="s">
        <v>97</v>
      </c>
      <c r="M20" s="69" t="s">
        <v>65</v>
      </c>
      <c r="N20" s="40" t="s">
        <v>65</v>
      </c>
      <c r="O20" s="69" t="s">
        <v>39</v>
      </c>
      <c r="P20" s="69" t="s">
        <v>40</v>
      </c>
      <c r="Q20" s="69"/>
      <c r="R20" s="69"/>
      <c r="S20" s="69" t="s">
        <v>65</v>
      </c>
      <c r="T20" s="40" t="s">
        <v>39</v>
      </c>
      <c r="U20" s="40" t="s">
        <v>40</v>
      </c>
      <c r="V20" s="40"/>
      <c r="W20" s="40" t="s">
        <v>65</v>
      </c>
      <c r="X20" s="69" t="s">
        <v>39</v>
      </c>
      <c r="Y20" s="69" t="s">
        <v>40</v>
      </c>
      <c r="Z20" s="69"/>
      <c r="AA20" s="69"/>
      <c r="AB20" s="69" t="s">
        <v>65</v>
      </c>
      <c r="AC20" s="40" t="s">
        <v>39</v>
      </c>
      <c r="AD20" s="40" t="s">
        <v>40</v>
      </c>
      <c r="AE20" s="40"/>
      <c r="AF20" s="40" t="s">
        <v>65</v>
      </c>
      <c r="AG20" s="69" t="s">
        <v>39</v>
      </c>
      <c r="AH20" s="69" t="s">
        <v>40</v>
      </c>
      <c r="AI20" s="69"/>
      <c r="AJ20" s="69"/>
      <c r="AK20" s="69" t="s">
        <v>65</v>
      </c>
      <c r="AL20" s="40" t="s">
        <v>39</v>
      </c>
      <c r="AM20" s="40" t="s">
        <v>40</v>
      </c>
      <c r="AN20" s="40"/>
      <c r="AO20" s="40" t="s">
        <v>65</v>
      </c>
      <c r="AP20" s="69" t="s">
        <v>39</v>
      </c>
      <c r="AQ20" s="69" t="s">
        <v>40</v>
      </c>
      <c r="AR20" s="69"/>
      <c r="AS20" s="69"/>
      <c r="AT20" s="69" t="s">
        <v>65</v>
      </c>
      <c r="AU20" s="40" t="s">
        <v>39</v>
      </c>
      <c r="AV20" s="40" t="s">
        <v>40</v>
      </c>
      <c r="AW20" s="40"/>
      <c r="AX20" s="40" t="s">
        <v>65</v>
      </c>
      <c r="AZ20" s="69" t="s">
        <v>65</v>
      </c>
      <c r="BA20" s="40" t="s">
        <v>65</v>
      </c>
      <c r="BB20" s="83" t="s">
        <v>65</v>
      </c>
    </row>
    <row r="21" spans="1:54" x14ac:dyDescent="0.4">
      <c r="A21">
        <f>B21*60</f>
        <v>6</v>
      </c>
      <c r="B21">
        <v>0.1</v>
      </c>
      <c r="C21">
        <f>C13</f>
        <v>210</v>
      </c>
      <c r="D21" s="31">
        <f>((1.12*10^-5)*(C21^2))+(0.00982*C21)+6.4</f>
        <v>8.9561200000000003</v>
      </c>
      <c r="E21" s="31">
        <f>((1.71*10^-6)*(C21^3))-(0.00173*(C21^2))+(0.6*C21)+536</f>
        <v>601.54331000000002</v>
      </c>
      <c r="F21" s="65">
        <f>B21*$E$10*4500*E21/(4*D21)</f>
        <v>1.5808456350888467</v>
      </c>
      <c r="G21">
        <f>SQRT($E$10^2/F21)</f>
        <v>1.663968928822985E-4</v>
      </c>
      <c r="H21">
        <f>G21/SIN($E$4)</f>
        <v>2.9010412969695046E-4</v>
      </c>
      <c r="I21" s="32">
        <f>(H21+$E$8)/2</f>
        <v>1.7362719560537858E-4</v>
      </c>
      <c r="J21" s="68">
        <f>IF(0.6*F21^-0.4&gt;1,1,0.6*F21^-0.4)</f>
        <v>0.49956898109200581</v>
      </c>
      <c r="K21" s="64">
        <f>(B21*I21*4500*E21)/(2*D21)</f>
        <v>2.6238999185872123</v>
      </c>
      <c r="L21" s="64">
        <f>(0.00527*(K21^3))-(0.192*(K21^2))+2.39*K21</f>
        <v>5.0444328452152707</v>
      </c>
      <c r="M21" s="79">
        <f>$C$14*L21*0.159*$C$12*J21*2/(4500*E21*$E$11*I21)</f>
        <v>312.64878039442272</v>
      </c>
      <c r="N21" s="80">
        <f>$C$15*0.399*$C$12*J21*B21/(D21*$E$11)*SQRT(D21/(4500*E21*B21*I21))</f>
        <v>168.77095380560058</v>
      </c>
      <c r="O21" s="72">
        <f>((1.71*10^-6)*(M21^3))-(0.00173*(M21^2))+(0.6*M21)+536</f>
        <v>606.74267821667593</v>
      </c>
      <c r="P21" s="72">
        <f>((1.12*10^-5)*(M21^2))+(0.00982*M21)+6.4</f>
        <v>10.565002734152976</v>
      </c>
      <c r="Q21" s="73">
        <f>($B21*$I21*4500*O21)/(2*P21)</f>
        <v>2.2435471407659229</v>
      </c>
      <c r="R21" s="73">
        <f>(0.00527*(Q21^3))-(0.192*(Q21^2))+2.39*Q21</f>
        <v>4.4551585408427634</v>
      </c>
      <c r="S21" s="79">
        <f>$C$14*R21*0.159*$C$12*$J21*2/(4500*O21*$E$11*$I21)</f>
        <v>273.75995099259245</v>
      </c>
      <c r="T21" s="76">
        <f>((1.71*10^-6)*(N21^3))-(0.00173*(N21^2))+(0.6*N21)+536</f>
        <v>596.20621347383064</v>
      </c>
      <c r="U21" s="76">
        <f>((1.12*10^-5)*(N21^2))+(0.00982*N21)+6.4</f>
        <v>8.3763474766736614</v>
      </c>
      <c r="V21" s="77">
        <f>($B21*$I21*4500*T21)/(2*U21)</f>
        <v>2.7806228138999014</v>
      </c>
      <c r="W21" s="80">
        <f>$C$15*0.399*$C$12*$J21*$B21*2/(U21*$E$11)*SQRT(U21/(4500*T21*$B21*$I21))</f>
        <v>350.58676067823825</v>
      </c>
      <c r="X21" s="72">
        <f>((1.71*10^-6)*(S21^3))-(0.00173*(S21^2))+(0.6*S21)+536</f>
        <v>605.68570453505822</v>
      </c>
      <c r="Y21" s="72">
        <f>((1.12*10^-5)*(S21^2))+(0.00982*S21)+6.4</f>
        <v>9.9277012393428841</v>
      </c>
      <c r="Z21" s="73">
        <f>($B21*$I21*4500*X21)/(2*Y21)</f>
        <v>2.3834107459826672</v>
      </c>
      <c r="AA21" s="73">
        <f>(0.00527*(Z21^3))-(0.192*(Z21^2))+2.39*Z21</f>
        <v>4.6770196882434432</v>
      </c>
      <c r="AB21" s="79">
        <f>$C$14*AA21*0.159*$C$12*$J21*2/(4500*X21*$E$11*$I21)</f>
        <v>287.89436859941139</v>
      </c>
      <c r="AC21" s="76">
        <f>((1.71*10^-6)*(W21^3))-(0.00173*(W21^2))+(0.6*W21)+536</f>
        <v>607.40149720113357</v>
      </c>
      <c r="AD21" s="76">
        <f>((1.12*10^-5)*(W21^2))+(0.00982*W21)+6.4</f>
        <v>11.219366049604336</v>
      </c>
      <c r="AE21" s="77">
        <f>($B21*$I21*4500*AC21)/(2*AD21)</f>
        <v>2.1149875200019492</v>
      </c>
      <c r="AF21" s="80">
        <f>$C$15*0.399*$C$12*$J21*$B21*2/(AD21*$E$11)*SQRT(AD21/(4500*AC21*$B21*$I21))</f>
        <v>300.1228176391931</v>
      </c>
      <c r="AG21" s="72">
        <f>((1.71*10^-6)*(AB21^3))-(0.00173*(AB21^2))+(0.6*AB21)+536</f>
        <v>606.15207258935936</v>
      </c>
      <c r="AH21" s="72">
        <f>((1.12*10^-5)*(AB21^2))+(0.00982*AB21)+6.4</f>
        <v>10.155414175324262</v>
      </c>
      <c r="AI21" s="73">
        <f>($B21*$I21*4500*AG21)/(2*AH21)</f>
        <v>2.3317620136267392</v>
      </c>
      <c r="AJ21" s="73">
        <f>(0.00527*(AI21^3))-(0.192*(AI21^2))+2.39*AI21</f>
        <v>4.5957986632534773</v>
      </c>
      <c r="AK21" s="79">
        <f>$C$14*AJ21*0.159*$C$12*$J21*2/(4500*AG21*$E$11*$I21)</f>
        <v>282.67714432018812</v>
      </c>
      <c r="AL21" s="76">
        <f>((1.71*10^-6)*(AF21^3))-(0.00173*(AF21^2))+(0.6*AF21)+536</f>
        <v>606.47290790013994</v>
      </c>
      <c r="AM21" s="76">
        <f>((1.12*10^-5)*(AF21^2))+(0.00982*AF21)+6.4</f>
        <v>10.356031572694986</v>
      </c>
      <c r="AN21" s="77">
        <f>($B21*$I21*4500*AL21)/(2*AM21)</f>
        <v>2.2878013291857888</v>
      </c>
      <c r="AO21" s="80">
        <f>$C$15*0.399*$C$12*$J21*$B21*2/(AM21*$E$11)*SQRT(AM21/(4500*AL21*$B21*$I21))</f>
        <v>312.62141005693854</v>
      </c>
      <c r="AP21" s="72">
        <f>((1.71*10^-6)*(AK21^3))-(0.00173*(AK21^2))+(0.6*AK21)+536</f>
        <v>605.99324375247261</v>
      </c>
      <c r="AQ21" s="72">
        <f>((1.12*10^-5)*(AK21^2))+(0.00982*AK21)+6.4</f>
        <v>10.070840877939633</v>
      </c>
      <c r="AR21" s="73">
        <f>($B21*$I21*4500*AP21)/(2*AQ21)</f>
        <v>2.3507276569408733</v>
      </c>
      <c r="AS21" s="73">
        <f>(0.00527*(AR21^3))-(0.192*(AR21^2))+2.39*AR21</f>
        <v>4.6257193139834918</v>
      </c>
      <c r="AT21" s="79">
        <f>$C$14*AS21*0.159*$C$12*$J21*2/(4500*AP21*$E$11*$I21)</f>
        <v>284.59206673347472</v>
      </c>
      <c r="AU21" s="76">
        <f>((1.71*10^-6)*(AO21^3))-(0.00173*(AO21^2))+(0.6*AO21)+536</f>
        <v>606.74213922969807</v>
      </c>
      <c r="AV21" s="76">
        <f>((1.12*10^-5)*(AO21^2))+(0.00982*AO21)+6.4</f>
        <v>10.564542282250208</v>
      </c>
      <c r="AW21" s="77">
        <f>($B21*$I21*4500*AU21)/(2*AV21)</f>
        <v>2.2436429318937785</v>
      </c>
      <c r="AX21" s="80">
        <f>$C$15*0.399*$C$12*$J21*$B21*2/(AV21*$E$11)*SQRT(AV21/(4500*AU21*$B21*$I21))</f>
        <v>309.45227581547647</v>
      </c>
      <c r="AY21" s="64">
        <f>AVERAGE(AW21,AR21,AN21,AI21,AE21,Z21,V21,Q21)</f>
        <v>2.3420627690372027</v>
      </c>
      <c r="AZ21" s="31">
        <f>AVERAGE(AT21,AK21,AB21,S21)</f>
        <v>282.23088266141667</v>
      </c>
      <c r="BA21" s="31">
        <f>AVERAGE(AX21,AO21,AF21,W21)</f>
        <v>318.19581604746162</v>
      </c>
      <c r="BB21" s="84">
        <f>IF(AY21&gt;5,BA21,AZ21)</f>
        <v>282.23088266141667</v>
      </c>
    </row>
    <row r="22" spans="1:54" x14ac:dyDescent="0.4">
      <c r="A22">
        <f t="shared" ref="A22:A70" si="1">B22*60</f>
        <v>12</v>
      </c>
      <c r="B22">
        <v>0.2</v>
      </c>
      <c r="C22" s="31">
        <f>BB21</f>
        <v>282.23088266141667</v>
      </c>
      <c r="D22" s="31">
        <f t="shared" ref="D22:D70" si="2">((1.12*10^-5)*(C22^2))+(0.00982*C22)+6.4</f>
        <v>10.063635104366947</v>
      </c>
      <c r="E22" s="31">
        <f t="shared" ref="E22:E70" si="3">((1.71*10^-6)*(C22^3))-(0.00173*(C22^2))+(0.6*C22)+536</f>
        <v>605.97897142004103</v>
      </c>
      <c r="F22" s="65">
        <f t="shared" ref="F22:F70" si="4">B22*$E$10*4500*E22/(4*D22)</f>
        <v>2.8344913437784518</v>
      </c>
      <c r="G22">
        <f t="shared" ref="G22:G70" si="5">SQRT($E$10^2/F22)</f>
        <v>1.242660166307826E-4</v>
      </c>
      <c r="H22">
        <f t="shared" ref="H22:H70" si="6">G22/SIN($E$4)</f>
        <v>2.1665118849953602E-4</v>
      </c>
      <c r="I22" s="32">
        <f t="shared" ref="I22:I70" si="7">(H22+$E$8)/2</f>
        <v>1.3690072500667136E-4</v>
      </c>
      <c r="J22" s="68">
        <f t="shared" ref="J22:J70" si="8">IF(0.6*F22^-0.4&gt;1,1,0.6*F22^-0.4)</f>
        <v>0.39551339488209553</v>
      </c>
      <c r="K22" s="64">
        <f t="shared" ref="K22:K70" si="9">(B22*I22*4500*E22)/(2*D22)</f>
        <v>3.7095474795773224</v>
      </c>
      <c r="L22" s="64">
        <f t="shared" ref="L22:L70" si="10">(0.00527*(K22^3))-(0.192*(K22^2))+2.39*K22</f>
        <v>6.4927690083889207</v>
      </c>
      <c r="M22" s="79">
        <f t="shared" ref="M22:M70" si="11">$C$14*L22*0.159*$C$12*J22*2/(4500*E22*$E$11*I22)</f>
        <v>401.10809640707157</v>
      </c>
      <c r="N22" s="80">
        <f t="shared" ref="N22:N70" si="12">$C$15*0.399*$C$12*J22*B22/(D22*$E$11)*SQRT(D22/(4500*E22*B22*I22))</f>
        <v>200.01916996881266</v>
      </c>
      <c r="O22" s="72">
        <f t="shared" ref="O22:O70" si="13">((1.71*10^-6)*(M22^3))-(0.00173*(M22^2))+(0.6*M22)+536</f>
        <v>608.68117565102034</v>
      </c>
      <c r="P22" s="72">
        <f t="shared" ref="P22:P70" si="14">((1.12*10^-5)*(M22^2))+(0.00982*M22)+6.4</f>
        <v>12.140823802754454</v>
      </c>
      <c r="Q22" s="73">
        <f t="shared" ref="Q22:Q70" si="15">($B22*$I22*4500*O22)/(2*P22)</f>
        <v>3.0885879755156833</v>
      </c>
      <c r="R22" s="73">
        <f t="shared" ref="R22:R70" si="16">(0.00527*(Q22^3))-(0.192*(Q22^2))+2.39*Q22</f>
        <v>5.7054361998542138</v>
      </c>
      <c r="S22" s="79">
        <f t="shared" ref="S22:S70" si="17">$C$14*R22*0.159*$C$12*$J22*2/(4500*O22*$E$11*$I22)</f>
        <v>350.90375219581853</v>
      </c>
      <c r="T22" s="76">
        <f t="shared" ref="T22:T70" si="18">((1.71*10^-6)*(N22^3))-(0.00173*(N22^2))+(0.6*N22)+536</f>
        <v>600.48216978177027</v>
      </c>
      <c r="U22" s="76">
        <f t="shared" ref="U22:U70" si="19">((1.12*10^-5)*(N22^2))+(0.00982*N22)+6.4</f>
        <v>8.8122741346698845</v>
      </c>
      <c r="V22" s="77">
        <f t="shared" ref="V22:V70" si="20">($B22*$I22*4500*T22)/(2*U22)</f>
        <v>4.1978834762954582</v>
      </c>
      <c r="W22" s="80">
        <f t="shared" ref="W22:W70" si="21">$C$15*0.399*$C$12*$J22*$B22*2/(U22*$E$11)*SQRT(U22/(4500*T22*$B22*$I22))</f>
        <v>429.45115617218488</v>
      </c>
      <c r="X22" s="72">
        <f t="shared" ref="X22:X70" si="22">((1.71*10^-6)*(S22^3))-(0.00173*(S22^2))+(0.6*S22)+536</f>
        <v>607.40705264256485</v>
      </c>
      <c r="Y22" s="72">
        <f t="shared" ref="Y22:Y70" si="23">((1.12*10^-5)*(S22^2))+(0.00982*S22)+6.4</f>
        <v>11.224969411580108</v>
      </c>
      <c r="Z22" s="73">
        <f t="shared" ref="Z22:Z70" si="24">($B22*$I22*4500*X22)/(2*Y22)</f>
        <v>3.3335956896075141</v>
      </c>
      <c r="AA22" s="73">
        <f t="shared" ref="AA22:AA70" si="25">(0.00527*(Z22^3))-(0.192*(Z22^2))+2.39*Z22</f>
        <v>6.028855811646987</v>
      </c>
      <c r="AB22" s="79">
        <f t="shared" ref="AB22:AB70" si="26">$C$14*AA22*0.159*$C$12*$J22*2/(4500*X22*$E$11*$I22)</f>
        <v>371.572955285246</v>
      </c>
      <c r="AC22" s="76">
        <f t="shared" ref="AC22:AC70" si="27">((1.71*10^-6)*(W22^3))-(0.00173*(W22^2))+(0.6*W22)+536</f>
        <v>610.04677794486065</v>
      </c>
      <c r="AD22" s="76">
        <f t="shared" ref="AD22:AD70" si="28">((1.12*10^-5)*(W22^2))+(0.00982*W22)+6.4</f>
        <v>12.682807263632272</v>
      </c>
      <c r="AE22" s="77">
        <f t="shared" ref="AE22:AE70" si="29">($B22*$I22*4500*AC22)/(2*AD22)</f>
        <v>2.9632344010030005</v>
      </c>
      <c r="AF22" s="80">
        <f t="shared" ref="AF22:AF70" si="30">$C$15*0.399*$C$12*$J22*$B22*2/(AD22*$E$11)*SQRT(AD22/(4500*AC22*$B22*$I22))</f>
        <v>355.15551970192894</v>
      </c>
      <c r="AG22" s="72">
        <f t="shared" ref="AG22:AG70" si="31">((1.71*10^-6)*(AB22^3))-(0.00173*(AB22^2))+(0.6*AB22)+536</f>
        <v>607.81481015895304</v>
      </c>
      <c r="AH22" s="72">
        <f t="shared" ref="AH22:AH70" si="32">((1.12*10^-5)*(AB22^2))+(0.00982*AB22)+6.4</f>
        <v>11.595190785214523</v>
      </c>
      <c r="AI22" s="73">
        <f t="shared" ref="AI22:AI70" si="33">($B22*$I22*4500*AG22)/(2*AH22)</f>
        <v>3.2293241547173115</v>
      </c>
      <c r="AJ22" s="73">
        <f t="shared" ref="AJ22:AJ70" si="34">(0.00527*(AI22^3))-(0.192*(AI22^2))+2.39*AI22</f>
        <v>5.8932845201849213</v>
      </c>
      <c r="AK22" s="79">
        <f t="shared" ref="AK22:AK70" si="35">$C$14*AJ22*0.159*$C$12*$J22*2/(4500*AG22*$E$11*$I22)</f>
        <v>362.97370158902527</v>
      </c>
      <c r="AL22" s="76">
        <f t="shared" ref="AL22:AL70" si="36">((1.71*10^-6)*(AF22^3))-(0.00173*(AF22^2))+(0.6*AF22)+536</f>
        <v>607.48306020263306</v>
      </c>
      <c r="AM22" s="76">
        <f t="shared" ref="AM22:AM70" si="37">((1.12*10^-5)*(AF22^2))+(0.00982*AF22)+6.4</f>
        <v>11.300344167030111</v>
      </c>
      <c r="AN22" s="77">
        <f t="shared" ref="AN22:AN70" si="38">($B22*$I22*4500*AL22)/(2*AM22)</f>
        <v>3.3117745410041737</v>
      </c>
      <c r="AO22" s="80">
        <f t="shared" ref="AO22:AO70" si="39">$C$15*0.399*$C$12*$J22*$B22*2/(AM22*$E$11)*SQRT(AM22/(4500*AL22*$B22*$I22))</f>
        <v>377.04649894607383</v>
      </c>
      <c r="AP22" s="72">
        <f t="shared" ref="AP22:AP70" si="40">((1.71*10^-6)*(AK22^3))-(0.00173*(AK22^2))+(0.6*AK22)+536</f>
        <v>607.63207562545381</v>
      </c>
      <c r="AQ22" s="72">
        <f t="shared" ref="AQ22:AQ70" si="41">((1.12*10^-5)*(AK22^2))+(0.00982*AK22)+6.4</f>
        <v>11.440000719710902</v>
      </c>
      <c r="AR22" s="73">
        <f t="shared" ref="AR22:AR70" si="42">($B22*$I22*4500*AP22)/(2*AQ22)</f>
        <v>3.2721477190292441</v>
      </c>
      <c r="AS22" s="73">
        <f t="shared" ref="AS22:AS70" si="43">(0.00527*(AR22^3))-(0.192*(AR22^2))+2.39*AR22</f>
        <v>5.9493315120454824</v>
      </c>
      <c r="AT22" s="79">
        <f t="shared" ref="AT22:AT70" si="44">$C$14*AS22*0.159*$C$12*$J22*2/(4500*AP22*$E$11*$I22)</f>
        <v>366.5358918159053</v>
      </c>
      <c r="AU22" s="76">
        <f t="shared" ref="AU22:AU70" si="45">((1.71*10^-6)*(AO22^3))-(0.00173*(AO22^2))+(0.6*AO22)+536</f>
        <v>607.94428147754365</v>
      </c>
      <c r="AV22" s="76">
        <f t="shared" ref="AV22:AV70" si="46">((1.12*10^-5)*(AO22^2))+(0.00982*AO22)+6.4</f>
        <v>11.694834118166352</v>
      </c>
      <c r="AW22" s="77">
        <f t="shared" ref="AW22:AW70" si="47">($B22*$I22*4500*AU22)/(2*AV22)</f>
        <v>3.2024914099374397</v>
      </c>
      <c r="AX22" s="80">
        <f t="shared" ref="AX22:AX70" si="48">$C$15*0.399*$C$12*$J22*$B22*2/(AV22*$E$11)*SQRT(AV22/(4500*AU22*$B22*$I22))</f>
        <v>370.49206591478099</v>
      </c>
      <c r="AY22" s="64">
        <f t="shared" ref="AY22:AY70" si="49">AVERAGE(AW22,AR22,AN22,AI22,AE22,Z22,V22,Q22)</f>
        <v>3.3248799208887281</v>
      </c>
      <c r="AZ22" s="31">
        <f t="shared" ref="AZ22:AZ70" si="50">AVERAGE(AT22,AK22,AB22,S22)</f>
        <v>362.99657522149874</v>
      </c>
      <c r="BA22" s="31">
        <f t="shared" ref="BA22:BA70" si="51">AVERAGE(AX22,AO22,AF22,W22)</f>
        <v>383.03631018374216</v>
      </c>
      <c r="BB22" s="84">
        <f t="shared" ref="BB22:BB70" si="52">IF(AY22&gt;5,BA22,AZ22)</f>
        <v>362.99657522149874</v>
      </c>
    </row>
    <row r="23" spans="1:54" x14ac:dyDescent="0.4">
      <c r="A23">
        <f t="shared" si="1"/>
        <v>18</v>
      </c>
      <c r="B23">
        <v>0.3</v>
      </c>
      <c r="C23" s="31">
        <f t="shared" ref="C23:C70" si="53">BB22</f>
        <v>362.99657522149874</v>
      </c>
      <c r="D23" s="31">
        <f t="shared" si="2"/>
        <v>11.440411321247534</v>
      </c>
      <c r="E23" s="31">
        <f t="shared" si="3"/>
        <v>607.63253289320699</v>
      </c>
      <c r="F23" s="65">
        <f t="shared" si="4"/>
        <v>3.7502748797170891</v>
      </c>
      <c r="G23">
        <f t="shared" si="5"/>
        <v>1.0803348704833606E-4</v>
      </c>
      <c r="H23">
        <f t="shared" si="6"/>
        <v>1.8835063681419491E-4</v>
      </c>
      <c r="I23" s="32">
        <f t="shared" si="7"/>
        <v>1.2275044916400081E-4</v>
      </c>
      <c r="J23" s="68">
        <f t="shared" si="8"/>
        <v>0.35361119834672933</v>
      </c>
      <c r="K23" s="64">
        <f t="shared" si="9"/>
        <v>4.4007453810269004</v>
      </c>
      <c r="L23" s="64">
        <f t="shared" si="10"/>
        <v>7.2485498242661786</v>
      </c>
      <c r="M23" s="79">
        <f t="shared" si="11"/>
        <v>445.29376250292268</v>
      </c>
      <c r="N23" s="80">
        <f t="shared" si="12"/>
        <v>216.63981786623123</v>
      </c>
      <c r="O23" s="72">
        <f t="shared" si="13"/>
        <v>611.12629687808203</v>
      </c>
      <c r="P23" s="72">
        <f t="shared" si="14"/>
        <v>12.993593938927605</v>
      </c>
      <c r="Q23" s="73">
        <f t="shared" si="15"/>
        <v>3.896983294880318</v>
      </c>
      <c r="R23" s="73">
        <f t="shared" si="16"/>
        <v>6.7098724086551709</v>
      </c>
      <c r="S23" s="79">
        <f t="shared" si="17"/>
        <v>409.84514181251888</v>
      </c>
      <c r="T23" s="76">
        <f t="shared" si="18"/>
        <v>602.17657983999425</v>
      </c>
      <c r="U23" s="76">
        <f t="shared" si="19"/>
        <v>9.0530504911196665</v>
      </c>
      <c r="V23" s="77">
        <f t="shared" si="20"/>
        <v>5.5113219421053836</v>
      </c>
      <c r="W23" s="80">
        <f t="shared" si="21"/>
        <v>489.27182178150974</v>
      </c>
      <c r="X23" s="72">
        <f t="shared" si="22"/>
        <v>609.03514343550182</v>
      </c>
      <c r="Y23" s="72">
        <f t="shared" si="23"/>
        <v>12.305977343592961</v>
      </c>
      <c r="Z23" s="73">
        <f t="shared" si="24"/>
        <v>4.1006537997810852</v>
      </c>
      <c r="AA23" s="73">
        <f t="shared" si="25"/>
        <v>6.9354006125577357</v>
      </c>
      <c r="AB23" s="79">
        <f t="shared" si="26"/>
        <v>425.07513383825585</v>
      </c>
      <c r="AC23" s="76">
        <f t="shared" si="27"/>
        <v>615.70794473409683</v>
      </c>
      <c r="AD23" s="76">
        <f t="shared" si="28"/>
        <v>13.885782744495678</v>
      </c>
      <c r="AE23" s="77">
        <f t="shared" si="29"/>
        <v>3.6739331882418784</v>
      </c>
      <c r="AF23" s="80">
        <f t="shared" si="30"/>
        <v>390.69427229272372</v>
      </c>
      <c r="AG23" s="72">
        <f t="shared" si="31"/>
        <v>609.79218677034135</v>
      </c>
      <c r="AH23" s="72">
        <f t="shared" si="32"/>
        <v>12.597953151656919</v>
      </c>
      <c r="AI23" s="73">
        <f t="shared" si="33"/>
        <v>4.0105942725081656</v>
      </c>
      <c r="AJ23" s="73">
        <f t="shared" si="34"/>
        <v>6.8369929903187048</v>
      </c>
      <c r="AK23" s="79">
        <f t="shared" si="35"/>
        <v>418.52343448589858</v>
      </c>
      <c r="AL23" s="76">
        <f t="shared" si="36"/>
        <v>608.32405532193729</v>
      </c>
      <c r="AM23" s="76">
        <f t="shared" si="37"/>
        <v>11.946208315220765</v>
      </c>
      <c r="AN23" s="77">
        <f t="shared" si="38"/>
        <v>4.219216098860711</v>
      </c>
      <c r="AO23" s="80">
        <f t="shared" si="39"/>
        <v>423.76693684629259</v>
      </c>
      <c r="AP23" s="72">
        <f t="shared" si="40"/>
        <v>609.44301454019478</v>
      </c>
      <c r="AQ23" s="72">
        <f t="shared" si="41"/>
        <v>12.471713017046895</v>
      </c>
      <c r="AR23" s="73">
        <f t="shared" si="42"/>
        <v>4.0488702296855825</v>
      </c>
      <c r="AS23" s="73">
        <f t="shared" si="43"/>
        <v>6.8790704871257162</v>
      </c>
      <c r="AT23" s="79">
        <f t="shared" si="44"/>
        <v>421.34045257987844</v>
      </c>
      <c r="AU23" s="76">
        <f t="shared" si="45"/>
        <v>609.71946757476144</v>
      </c>
      <c r="AV23" s="76">
        <f t="shared" si="46"/>
        <v>12.572669587588399</v>
      </c>
      <c r="AW23" s="77">
        <f t="shared" si="47"/>
        <v>4.0181803189465262</v>
      </c>
      <c r="AX23" s="80">
        <f t="shared" si="48"/>
        <v>412.60152052942118</v>
      </c>
      <c r="AY23" s="64">
        <f t="shared" si="49"/>
        <v>4.1849691431262066</v>
      </c>
      <c r="AZ23" s="31">
        <f t="shared" si="50"/>
        <v>418.69604067913798</v>
      </c>
      <c r="BA23" s="31">
        <f t="shared" si="51"/>
        <v>429.0836378624868</v>
      </c>
      <c r="BB23" s="84">
        <f t="shared" si="52"/>
        <v>418.69604067913798</v>
      </c>
    </row>
    <row r="24" spans="1:54" x14ac:dyDescent="0.4">
      <c r="A24">
        <f t="shared" si="1"/>
        <v>24</v>
      </c>
      <c r="B24">
        <v>0.4</v>
      </c>
      <c r="C24" s="31">
        <f t="shared" si="53"/>
        <v>418.69604067913798</v>
      </c>
      <c r="D24" s="31">
        <f t="shared" si="2"/>
        <v>12.475026513649464</v>
      </c>
      <c r="E24" s="31">
        <f t="shared" si="3"/>
        <v>609.45174173670034</v>
      </c>
      <c r="F24" s="65">
        <f t="shared" si="4"/>
        <v>4.5993907101451317</v>
      </c>
      <c r="G24">
        <f t="shared" si="5"/>
        <v>9.7552812049130132E-5</v>
      </c>
      <c r="H24">
        <f t="shared" si="6"/>
        <v>1.7007813757088317E-4</v>
      </c>
      <c r="I24" s="32">
        <f t="shared" si="7"/>
        <v>1.1361419954234494E-4</v>
      </c>
      <c r="J24" s="68">
        <f t="shared" si="8"/>
        <v>0.32589007102447648</v>
      </c>
      <c r="K24" s="64">
        <f t="shared" si="9"/>
        <v>4.9954310356942235</v>
      </c>
      <c r="L24" s="64">
        <f t="shared" si="10"/>
        <v>7.8047943452514161</v>
      </c>
      <c r="M24" s="79">
        <f t="shared" si="11"/>
        <v>475.9860651754837</v>
      </c>
      <c r="N24" s="80">
        <f t="shared" si="12"/>
        <v>229.13895924916119</v>
      </c>
      <c r="O24" s="72">
        <f t="shared" si="13"/>
        <v>614.04571336952131</v>
      </c>
      <c r="P24" s="72">
        <f t="shared" si="14"/>
        <v>13.611685783525136</v>
      </c>
      <c r="Q24" s="73">
        <f t="shared" si="15"/>
        <v>4.6127924185697005</v>
      </c>
      <c r="R24" s="73">
        <f t="shared" si="16"/>
        <v>7.4564781351340024</v>
      </c>
      <c r="S24" s="79">
        <f t="shared" si="17"/>
        <v>451.34136912249249</v>
      </c>
      <c r="T24" s="76">
        <f t="shared" si="18"/>
        <v>603.22308619227942</v>
      </c>
      <c r="U24" s="76">
        <f t="shared" si="19"/>
        <v>9.2381968014595977</v>
      </c>
      <c r="V24" s="77">
        <f t="shared" si="20"/>
        <v>6.6767615586121227</v>
      </c>
      <c r="W24" s="80">
        <f t="shared" si="21"/>
        <v>535.28706600700389</v>
      </c>
      <c r="X24" s="72">
        <f t="shared" si="22"/>
        <v>611.60955253385487</v>
      </c>
      <c r="Y24" s="72">
        <f t="shared" si="23"/>
        <v>13.113713397374177</v>
      </c>
      <c r="Z24" s="73">
        <f t="shared" si="24"/>
        <v>4.7689601620963877</v>
      </c>
      <c r="AA24" s="73">
        <f t="shared" si="25"/>
        <v>7.6027485825721888</v>
      </c>
      <c r="AB24" s="79">
        <f t="shared" si="26"/>
        <v>462.02818147278776</v>
      </c>
      <c r="AC24" s="76">
        <f t="shared" si="27"/>
        <v>623.74613546509681</v>
      </c>
      <c r="AD24" s="76">
        <f t="shared" si="28"/>
        <v>14.865680110173908</v>
      </c>
      <c r="AE24" s="77">
        <f t="shared" si="29"/>
        <v>4.2904041817096585</v>
      </c>
      <c r="AF24" s="80">
        <f t="shared" si="30"/>
        <v>414.97602495997239</v>
      </c>
      <c r="AG24" s="72">
        <f t="shared" si="31"/>
        <v>612.56962742716757</v>
      </c>
      <c r="AH24" s="72">
        <f t="shared" si="32"/>
        <v>13.327981195383352</v>
      </c>
      <c r="AI24" s="73">
        <f t="shared" si="33"/>
        <v>4.6996575233297735</v>
      </c>
      <c r="AJ24" s="73">
        <f t="shared" si="34"/>
        <v>7.5385471713026364</v>
      </c>
      <c r="AK24" s="79">
        <f t="shared" si="35"/>
        <v>457.40856674720959</v>
      </c>
      <c r="AL24" s="76">
        <f t="shared" si="36"/>
        <v>609.26907992574422</v>
      </c>
      <c r="AM24" s="76">
        <f t="shared" si="37"/>
        <v>12.403761699572621</v>
      </c>
      <c r="AN24" s="77">
        <f t="shared" si="38"/>
        <v>5.022626074930522</v>
      </c>
      <c r="AO24" s="80">
        <f t="shared" si="39"/>
        <v>459.66142125733279</v>
      </c>
      <c r="AP24" s="72">
        <f t="shared" si="40"/>
        <v>612.1374033657097</v>
      </c>
      <c r="AQ24" s="72">
        <f t="shared" si="41"/>
        <v>13.235045211115448</v>
      </c>
      <c r="AR24" s="73">
        <f t="shared" si="42"/>
        <v>4.7293190152024325</v>
      </c>
      <c r="AS24" s="73">
        <f t="shared" si="43"/>
        <v>7.5661631189591017</v>
      </c>
      <c r="AT24" s="79">
        <f t="shared" si="44"/>
        <v>459.40834553778706</v>
      </c>
      <c r="AU24" s="76">
        <f t="shared" si="45"/>
        <v>612.34483687854186</v>
      </c>
      <c r="AV24" s="76">
        <f t="shared" si="46"/>
        <v>13.280307725300894</v>
      </c>
      <c r="AW24" s="77">
        <f t="shared" si="47"/>
        <v>4.7147974981009213</v>
      </c>
      <c r="AX24" s="80">
        <f t="shared" si="48"/>
        <v>443.11579656569506</v>
      </c>
      <c r="AY24" s="64">
        <f t="shared" si="49"/>
        <v>4.9394148040689387</v>
      </c>
      <c r="AZ24" s="31">
        <f t="shared" si="50"/>
        <v>457.54661572006927</v>
      </c>
      <c r="BA24" s="31">
        <f t="shared" si="51"/>
        <v>463.260077197501</v>
      </c>
      <c r="BB24" s="84">
        <f t="shared" si="52"/>
        <v>457.54661572006927</v>
      </c>
    </row>
    <row r="25" spans="1:54" x14ac:dyDescent="0.4">
      <c r="A25">
        <f t="shared" si="1"/>
        <v>30</v>
      </c>
      <c r="B25">
        <v>0.5</v>
      </c>
      <c r="C25" s="31">
        <f t="shared" si="53"/>
        <v>457.54661572006927</v>
      </c>
      <c r="D25" s="31">
        <f t="shared" si="2"/>
        <v>13.237815508608236</v>
      </c>
      <c r="E25" s="31">
        <f t="shared" si="3"/>
        <v>612.14993316287985</v>
      </c>
      <c r="F25" s="65">
        <f t="shared" si="4"/>
        <v>5.4419425632195662</v>
      </c>
      <c r="G25">
        <f t="shared" si="5"/>
        <v>8.9683586541928716E-5</v>
      </c>
      <c r="H25">
        <f t="shared" si="6"/>
        <v>1.5635856157633307E-4</v>
      </c>
      <c r="I25" s="32">
        <f t="shared" si="7"/>
        <v>1.0675441154506989E-4</v>
      </c>
      <c r="J25" s="68">
        <f t="shared" si="8"/>
        <v>0.30468401428598441</v>
      </c>
      <c r="K25" s="64">
        <f t="shared" si="9"/>
        <v>5.553666998974979</v>
      </c>
      <c r="L25" s="64">
        <f t="shared" si="10"/>
        <v>8.2540803217016858</v>
      </c>
      <c r="M25" s="79">
        <f t="shared" si="11"/>
        <v>498.66432980812294</v>
      </c>
      <c r="N25" s="80">
        <f t="shared" si="12"/>
        <v>239.33665025534194</v>
      </c>
      <c r="O25" s="72">
        <f t="shared" si="13"/>
        <v>617.04779587346525</v>
      </c>
      <c r="P25" s="72">
        <f t="shared" si="14"/>
        <v>14.081944193533193</v>
      </c>
      <c r="Q25" s="73">
        <f t="shared" si="15"/>
        <v>5.2625294574482639</v>
      </c>
      <c r="R25" s="73">
        <f t="shared" si="16"/>
        <v>8.0282142605101097</v>
      </c>
      <c r="S25" s="79">
        <f t="shared" si="17"/>
        <v>481.16892136575279</v>
      </c>
      <c r="T25" s="76">
        <f t="shared" si="18"/>
        <v>603.94764390427565</v>
      </c>
      <c r="U25" s="76">
        <f t="shared" si="19"/>
        <v>9.391844665648474</v>
      </c>
      <c r="V25" s="77">
        <f t="shared" si="20"/>
        <v>7.7230126058684379</v>
      </c>
      <c r="W25" s="80">
        <f t="shared" si="21"/>
        <v>572.13850011929526</v>
      </c>
      <c r="X25" s="72">
        <f t="shared" si="22"/>
        <v>614.66294062712564</v>
      </c>
      <c r="Y25" s="72">
        <f t="shared" si="23"/>
        <v>13.718142353760452</v>
      </c>
      <c r="Z25" s="73">
        <f t="shared" si="24"/>
        <v>5.3812116966862229</v>
      </c>
      <c r="AA25" s="73">
        <f t="shared" si="25"/>
        <v>8.1224712107866193</v>
      </c>
      <c r="AB25" s="79">
        <f t="shared" si="26"/>
        <v>488.70701231151736</v>
      </c>
      <c r="AC25" s="76">
        <f t="shared" si="27"/>
        <v>633.2383749705466</v>
      </c>
      <c r="AD25" s="76">
        <f t="shared" si="28"/>
        <v>15.684635660341558</v>
      </c>
      <c r="AE25" s="77">
        <f t="shared" si="29"/>
        <v>4.8487650906038331</v>
      </c>
      <c r="AF25" s="80">
        <f t="shared" si="30"/>
        <v>432.36988672005685</v>
      </c>
      <c r="AG25" s="72">
        <f t="shared" si="31"/>
        <v>615.63184547592743</v>
      </c>
      <c r="AH25" s="72">
        <f t="shared" si="32"/>
        <v>13.874049752382536</v>
      </c>
      <c r="AI25" s="73">
        <f t="shared" si="33"/>
        <v>5.3291283825412759</v>
      </c>
      <c r="AJ25" s="73">
        <f t="shared" si="34"/>
        <v>8.0814808599290604</v>
      </c>
      <c r="AK25" s="79">
        <f t="shared" si="35"/>
        <v>485.47547014081306</v>
      </c>
      <c r="AL25" s="76">
        <f t="shared" si="36"/>
        <v>610.22660539724575</v>
      </c>
      <c r="AM25" s="76">
        <f t="shared" si="37"/>
        <v>12.739641939744885</v>
      </c>
      <c r="AN25" s="77">
        <f t="shared" si="38"/>
        <v>5.7527072021332808</v>
      </c>
      <c r="AO25" s="80">
        <f t="shared" si="39"/>
        <v>488.71097158270425</v>
      </c>
      <c r="AP25" s="72">
        <f t="shared" si="40"/>
        <v>615.2059227884348</v>
      </c>
      <c r="AQ25" s="72">
        <f t="shared" si="41"/>
        <v>13.807057156397352</v>
      </c>
      <c r="AR25" s="73">
        <f t="shared" si="42"/>
        <v>5.351280777118907</v>
      </c>
      <c r="AS25" s="73">
        <f t="shared" si="43"/>
        <v>8.0989863083284099</v>
      </c>
      <c r="AT25" s="79">
        <f t="shared" si="44"/>
        <v>486.86390277779066</v>
      </c>
      <c r="AU25" s="76">
        <f t="shared" si="45"/>
        <v>615.63237719822496</v>
      </c>
      <c r="AV25" s="76">
        <f t="shared" si="46"/>
        <v>13.874131974889638</v>
      </c>
      <c r="AW25" s="77">
        <f t="shared" si="47"/>
        <v>5.3291014031862174</v>
      </c>
      <c r="AX25" s="80">
        <f t="shared" si="48"/>
        <v>466.2433307588031</v>
      </c>
      <c r="AY25" s="64">
        <f t="shared" si="49"/>
        <v>5.6222170769483055</v>
      </c>
      <c r="AZ25" s="31">
        <f t="shared" si="50"/>
        <v>485.55382664896842</v>
      </c>
      <c r="BA25" s="31">
        <f t="shared" si="51"/>
        <v>489.86567229521489</v>
      </c>
      <c r="BB25" s="84">
        <f t="shared" si="52"/>
        <v>489.86567229521489</v>
      </c>
    </row>
    <row r="26" spans="1:54" x14ac:dyDescent="0.4">
      <c r="A26">
        <f t="shared" si="1"/>
        <v>36</v>
      </c>
      <c r="B26">
        <v>0.6</v>
      </c>
      <c r="C26" s="31">
        <f t="shared" si="53"/>
        <v>489.86567229521489</v>
      </c>
      <c r="D26" s="31">
        <f t="shared" si="2"/>
        <v>13.898126723143331</v>
      </c>
      <c r="E26" s="31">
        <f t="shared" si="3"/>
        <v>615.78849352446264</v>
      </c>
      <c r="F26" s="65">
        <f t="shared" si="4"/>
        <v>6.2570412742209491</v>
      </c>
      <c r="G26">
        <f t="shared" si="5"/>
        <v>8.3638345809687554E-5</v>
      </c>
      <c r="H26">
        <f t="shared" si="6"/>
        <v>1.4581900599294908E-4</v>
      </c>
      <c r="I26" s="32">
        <f t="shared" si="7"/>
        <v>1.0148463375337789E-4</v>
      </c>
      <c r="J26" s="68">
        <f t="shared" si="8"/>
        <v>0.28814006013197657</v>
      </c>
      <c r="K26" s="64">
        <f t="shared" si="9"/>
        <v>6.0702888830041921</v>
      </c>
      <c r="L26" s="64">
        <f t="shared" si="10"/>
        <v>8.6118923718710221</v>
      </c>
      <c r="M26" s="79">
        <f t="shared" si="11"/>
        <v>514.52201180813358</v>
      </c>
      <c r="N26" s="80">
        <f t="shared" si="12"/>
        <v>247.45129044576325</v>
      </c>
      <c r="O26" s="72">
        <f t="shared" si="13"/>
        <v>619.64593589760852</v>
      </c>
      <c r="P26" s="72">
        <f t="shared" si="14"/>
        <v>14.417614643068871</v>
      </c>
      <c r="Q26" s="73">
        <f t="shared" si="15"/>
        <v>5.8882230011341132</v>
      </c>
      <c r="R26" s="73">
        <f t="shared" si="16"/>
        <v>8.4918671449614287</v>
      </c>
      <c r="S26" s="79">
        <f t="shared" si="17"/>
        <v>504.19266175803409</v>
      </c>
      <c r="T26" s="76">
        <f t="shared" si="18"/>
        <v>604.44904279554362</v>
      </c>
      <c r="U26" s="76">
        <f t="shared" si="19"/>
        <v>9.5157716529820586</v>
      </c>
      <c r="V26" s="77">
        <f t="shared" si="20"/>
        <v>8.7026143707929169</v>
      </c>
      <c r="W26" s="80">
        <f t="shared" si="21"/>
        <v>603.68694482270666</v>
      </c>
      <c r="X26" s="72">
        <f t="shared" si="22"/>
        <v>617.90418492021422</v>
      </c>
      <c r="Y26" s="72">
        <f t="shared" si="23"/>
        <v>14.198326628375192</v>
      </c>
      <c r="Z26" s="73">
        <f t="shared" si="24"/>
        <v>5.9623577540174333</v>
      </c>
      <c r="AA26" s="73">
        <f t="shared" si="25"/>
        <v>8.5415203836137366</v>
      </c>
      <c r="AB26" s="79">
        <f t="shared" si="26"/>
        <v>508.57028346800729</v>
      </c>
      <c r="AC26" s="76">
        <f t="shared" si="27"/>
        <v>643.945528965005</v>
      </c>
      <c r="AD26" s="76">
        <f t="shared" si="28"/>
        <v>16.409910584471966</v>
      </c>
      <c r="AE26" s="77">
        <f t="shared" si="29"/>
        <v>5.3762192894012104</v>
      </c>
      <c r="AF26" s="80">
        <f t="shared" si="30"/>
        <v>445.38538680310097</v>
      </c>
      <c r="AG26" s="72">
        <f t="shared" si="31"/>
        <v>618.6193751971864</v>
      </c>
      <c r="AH26" s="72">
        <f t="shared" si="32"/>
        <v>14.290969995795201</v>
      </c>
      <c r="AI26" s="73">
        <f t="shared" si="33"/>
        <v>5.9305622363763417</v>
      </c>
      <c r="AJ26" s="73">
        <f t="shared" si="34"/>
        <v>8.5203570198642353</v>
      </c>
      <c r="AK26" s="79">
        <f t="shared" si="35"/>
        <v>506.72369163196879</v>
      </c>
      <c r="AL26" s="76">
        <f t="shared" si="36"/>
        <v>611.13331019717748</v>
      </c>
      <c r="AM26" s="76">
        <f t="shared" si="37"/>
        <v>12.99540769751723</v>
      </c>
      <c r="AN26" s="77">
        <f t="shared" si="38"/>
        <v>6.4428809133701694</v>
      </c>
      <c r="AO26" s="80">
        <f t="shared" si="39"/>
        <v>513.74866297843278</v>
      </c>
      <c r="AP26" s="72">
        <f t="shared" si="40"/>
        <v>618.3136314581144</v>
      </c>
      <c r="AQ26" s="72">
        <f t="shared" si="41"/>
        <v>14.251838328030598</v>
      </c>
      <c r="AR26" s="73">
        <f t="shared" si="42"/>
        <v>5.943906802413923</v>
      </c>
      <c r="AS26" s="73">
        <f t="shared" si="43"/>
        <v>8.5292634047010907</v>
      </c>
      <c r="AT26" s="79">
        <f t="shared" si="44"/>
        <v>507.50419987605397</v>
      </c>
      <c r="AU26" s="76">
        <f t="shared" si="45"/>
        <v>619.5089516272385</v>
      </c>
      <c r="AV26" s="76">
        <f t="shared" si="46"/>
        <v>14.401113984024038</v>
      </c>
      <c r="AW26" s="77">
        <f t="shared" si="47"/>
        <v>5.8936664780916725</v>
      </c>
      <c r="AX26" s="80">
        <f t="shared" si="48"/>
        <v>484.72096049544518</v>
      </c>
      <c r="AY26" s="64">
        <f t="shared" si="49"/>
        <v>6.2675538556997221</v>
      </c>
      <c r="AZ26" s="31">
        <f t="shared" si="50"/>
        <v>506.74770918351606</v>
      </c>
      <c r="BA26" s="31">
        <f t="shared" si="51"/>
        <v>511.88548877492138</v>
      </c>
      <c r="BB26" s="84">
        <f t="shared" si="52"/>
        <v>511.88548877492138</v>
      </c>
    </row>
    <row r="27" spans="1:54" x14ac:dyDescent="0.4">
      <c r="A27">
        <f t="shared" si="1"/>
        <v>42</v>
      </c>
      <c r="B27">
        <v>0.7</v>
      </c>
      <c r="C27" s="31">
        <f t="shared" si="53"/>
        <v>511.88548877492138</v>
      </c>
      <c r="D27" s="31">
        <f t="shared" si="2"/>
        <v>14.361415140295138</v>
      </c>
      <c r="E27" s="31">
        <f t="shared" si="3"/>
        <v>619.18336427535564</v>
      </c>
      <c r="F27" s="65">
        <f t="shared" si="4"/>
        <v>7.1033391452234591</v>
      </c>
      <c r="G27">
        <f t="shared" si="5"/>
        <v>7.8498014053449952E-5</v>
      </c>
      <c r="H27">
        <f t="shared" si="6"/>
        <v>1.3685711106410726E-4</v>
      </c>
      <c r="I27" s="32">
        <f t="shared" si="7"/>
        <v>9.7003686288956985E-5</v>
      </c>
      <c r="J27" s="68">
        <f t="shared" si="8"/>
        <v>0.27388372772653369</v>
      </c>
      <c r="K27" s="64">
        <f t="shared" si="9"/>
        <v>6.5870481754683361</v>
      </c>
      <c r="L27" s="64">
        <f t="shared" si="10"/>
        <v>8.9185197389300424</v>
      </c>
      <c r="M27" s="79">
        <f t="shared" si="11"/>
        <v>526.96900451868237</v>
      </c>
      <c r="N27" s="80">
        <f t="shared" si="12"/>
        <v>254.92791333287585</v>
      </c>
      <c r="O27" s="72">
        <f t="shared" si="13"/>
        <v>622.0036335520947</v>
      </c>
      <c r="P27" s="72">
        <f t="shared" si="14"/>
        <v>14.685034539675666</v>
      </c>
      <c r="Q27" s="73">
        <f t="shared" si="15"/>
        <v>6.47122866161763</v>
      </c>
      <c r="R27" s="73">
        <f t="shared" si="16"/>
        <v>8.8540310556944828</v>
      </c>
      <c r="S27" s="79">
        <f t="shared" si="17"/>
        <v>520.78646954010026</v>
      </c>
      <c r="T27" s="76">
        <f t="shared" si="18"/>
        <v>604.8572025790827</v>
      </c>
      <c r="U27" s="76">
        <f t="shared" si="19"/>
        <v>9.631260408086888</v>
      </c>
      <c r="V27" s="77">
        <f t="shared" si="20"/>
        <v>9.5948574695320676</v>
      </c>
      <c r="W27" s="80">
        <f t="shared" si="21"/>
        <v>629.92327274017293</v>
      </c>
      <c r="X27" s="72">
        <f t="shared" si="22"/>
        <v>620.79607929263966</v>
      </c>
      <c r="Y27" s="72">
        <f t="shared" si="23"/>
        <v>14.551770855671453</v>
      </c>
      <c r="Z27" s="73">
        <f t="shared" si="24"/>
        <v>6.5178132776942999</v>
      </c>
      <c r="AA27" s="73">
        <f t="shared" si="25"/>
        <v>8.8802560365738543</v>
      </c>
      <c r="AB27" s="79">
        <f t="shared" si="26"/>
        <v>523.3450192906397</v>
      </c>
      <c r="AC27" s="76">
        <f t="shared" si="27"/>
        <v>654.9083684225443</v>
      </c>
      <c r="AD27" s="76">
        <f t="shared" si="28"/>
        <v>17.03004382915303</v>
      </c>
      <c r="AE27" s="77">
        <f t="shared" si="29"/>
        <v>5.8753476694118083</v>
      </c>
      <c r="AF27" s="80">
        <f t="shared" si="30"/>
        <v>455.25790129965316</v>
      </c>
      <c r="AG27" s="72">
        <f t="shared" si="31"/>
        <v>621.28693801832674</v>
      </c>
      <c r="AH27" s="72">
        <f t="shared" si="32"/>
        <v>14.606816192656867</v>
      </c>
      <c r="AI27" s="73">
        <f t="shared" si="33"/>
        <v>6.498385263208478</v>
      </c>
      <c r="AJ27" s="73">
        <f t="shared" si="34"/>
        <v>8.869366079637139</v>
      </c>
      <c r="AK27" s="79">
        <f t="shared" si="35"/>
        <v>522.29026453231006</v>
      </c>
      <c r="AL27" s="76">
        <f t="shared" si="36"/>
        <v>611.94521927191477</v>
      </c>
      <c r="AM27" s="76">
        <f t="shared" si="37"/>
        <v>13.19194186575516</v>
      </c>
      <c r="AN27" s="77">
        <f t="shared" si="38"/>
        <v>7.0871661444202969</v>
      </c>
      <c r="AO27" s="80">
        <f t="shared" si="39"/>
        <v>535.11239060892603</v>
      </c>
      <c r="AP27" s="72">
        <f t="shared" si="40"/>
        <v>621.08307834604761</v>
      </c>
      <c r="AQ27" s="72">
        <f t="shared" si="41"/>
        <v>14.584106146469866</v>
      </c>
      <c r="AR27" s="73">
        <f t="shared" si="42"/>
        <v>6.5063688024995869</v>
      </c>
      <c r="AS27" s="73">
        <f t="shared" si="43"/>
        <v>8.8738492237056761</v>
      </c>
      <c r="AT27" s="79">
        <f t="shared" si="44"/>
        <v>522.72578269838016</v>
      </c>
      <c r="AU27" s="76">
        <f t="shared" si="45"/>
        <v>623.70811915750426</v>
      </c>
      <c r="AV27" s="76">
        <f t="shared" si="46"/>
        <v>14.861870706311493</v>
      </c>
      <c r="AW27" s="77">
        <f t="shared" si="47"/>
        <v>6.4117519912196803</v>
      </c>
      <c r="AX27" s="80">
        <f t="shared" si="48"/>
        <v>499.37662126253548</v>
      </c>
      <c r="AY27" s="64">
        <f t="shared" si="49"/>
        <v>6.8703649099504815</v>
      </c>
      <c r="AZ27" s="31">
        <f t="shared" si="50"/>
        <v>522.2868840153576</v>
      </c>
      <c r="BA27" s="31">
        <f t="shared" si="51"/>
        <v>529.91754647782193</v>
      </c>
      <c r="BB27" s="84">
        <f t="shared" si="52"/>
        <v>529.91754647782193</v>
      </c>
    </row>
    <row r="28" spans="1:54" x14ac:dyDescent="0.4">
      <c r="A28">
        <f t="shared" si="1"/>
        <v>48</v>
      </c>
      <c r="B28">
        <v>0.8</v>
      </c>
      <c r="C28" s="31">
        <f t="shared" si="53"/>
        <v>529.91754647782193</v>
      </c>
      <c r="D28" s="31">
        <f t="shared" si="2"/>
        <v>14.748891494341047</v>
      </c>
      <c r="E28" s="31">
        <f t="shared" si="3"/>
        <v>622.60559095065526</v>
      </c>
      <c r="F28" s="65">
        <f t="shared" si="4"/>
        <v>7.9485166781978087</v>
      </c>
      <c r="G28">
        <f t="shared" si="5"/>
        <v>7.4207346050860279E-5</v>
      </c>
      <c r="H28">
        <f t="shared" si="6"/>
        <v>1.293765596839183E-4</v>
      </c>
      <c r="I28" s="32">
        <f t="shared" si="7"/>
        <v>9.3263410598862505E-5</v>
      </c>
      <c r="J28" s="68">
        <f t="shared" si="8"/>
        <v>0.26184049568024698</v>
      </c>
      <c r="K28" s="64">
        <f t="shared" si="9"/>
        <v>7.0865920741273198</v>
      </c>
      <c r="L28" s="64">
        <f t="shared" si="10"/>
        <v>9.1702811699670299</v>
      </c>
      <c r="M28" s="79">
        <f t="shared" si="11"/>
        <v>535.83211314519554</v>
      </c>
      <c r="N28" s="80">
        <f t="shared" si="12"/>
        <v>261.48361527824835</v>
      </c>
      <c r="O28" s="72">
        <f t="shared" si="13"/>
        <v>623.86515819713964</v>
      </c>
      <c r="P28" s="72">
        <f t="shared" si="14"/>
        <v>14.877571150035452</v>
      </c>
      <c r="Q28" s="73">
        <f t="shared" si="15"/>
        <v>7.0395110382534387</v>
      </c>
      <c r="R28" s="73">
        <f t="shared" si="16"/>
        <v>9.1483178758228743</v>
      </c>
      <c r="S28" s="79">
        <f t="shared" si="17"/>
        <v>533.46952791060426</v>
      </c>
      <c r="T28" s="76">
        <f t="shared" si="18"/>
        <v>605.17610234045435</v>
      </c>
      <c r="U28" s="76">
        <f t="shared" si="19"/>
        <v>9.7335543298930087</v>
      </c>
      <c r="V28" s="77">
        <f t="shared" si="20"/>
        <v>10.437442862875701</v>
      </c>
      <c r="W28" s="80">
        <f t="shared" si="21"/>
        <v>652.956217132137</v>
      </c>
      <c r="X28" s="72">
        <f t="shared" si="22"/>
        <v>623.35359058927997</v>
      </c>
      <c r="Y28" s="72">
        <f t="shared" si="23"/>
        <v>14.82607582082476</v>
      </c>
      <c r="Z28" s="73">
        <f t="shared" si="24"/>
        <v>7.058168906322547</v>
      </c>
      <c r="AA28" s="73">
        <f t="shared" si="25"/>
        <v>9.1570643832547471</v>
      </c>
      <c r="AB28" s="79">
        <f t="shared" si="26"/>
        <v>534.41778753013273</v>
      </c>
      <c r="AC28" s="76">
        <f t="shared" si="27"/>
        <v>666.23039312269179</v>
      </c>
      <c r="AD28" s="76">
        <f t="shared" si="28"/>
        <v>17.587170452942502</v>
      </c>
      <c r="AE28" s="77">
        <f t="shared" si="29"/>
        <v>6.3593432480962484</v>
      </c>
      <c r="AF28" s="80">
        <f t="shared" si="30"/>
        <v>462.96746072759788</v>
      </c>
      <c r="AG28" s="72">
        <f t="shared" si="31"/>
        <v>623.55755832668683</v>
      </c>
      <c r="AH28" s="72">
        <f t="shared" si="32"/>
        <v>14.846729235786247</v>
      </c>
      <c r="AI28" s="73">
        <f t="shared" si="33"/>
        <v>7.0506565188328603</v>
      </c>
      <c r="AJ28" s="73">
        <f t="shared" si="34"/>
        <v>9.1535494414812746</v>
      </c>
      <c r="AK28" s="79">
        <f t="shared" si="35"/>
        <v>534.03790838698558</v>
      </c>
      <c r="AL28" s="76">
        <f t="shared" si="36"/>
        <v>612.66081889333748</v>
      </c>
      <c r="AM28" s="76">
        <f t="shared" si="37"/>
        <v>13.346935804901683</v>
      </c>
      <c r="AN28" s="77">
        <f t="shared" si="38"/>
        <v>7.7058816361985212</v>
      </c>
      <c r="AO28" s="80">
        <f t="shared" si="39"/>
        <v>554.19146837877531</v>
      </c>
      <c r="AP28" s="72">
        <f t="shared" si="40"/>
        <v>623.47562956525348</v>
      </c>
      <c r="AQ28" s="72">
        <f t="shared" si="41"/>
        <v>14.838452921416879</v>
      </c>
      <c r="AR28" s="73">
        <f t="shared" si="42"/>
        <v>7.0536622047898225</v>
      </c>
      <c r="AS28" s="73">
        <f t="shared" si="43"/>
        <v>9.1549568502720433</v>
      </c>
      <c r="AT28" s="79">
        <f t="shared" si="44"/>
        <v>534.19020651730943</v>
      </c>
      <c r="AU28" s="76">
        <f t="shared" si="45"/>
        <v>628.23849395576872</v>
      </c>
      <c r="AV28" s="76">
        <f t="shared" si="46"/>
        <v>15.281995876066393</v>
      </c>
      <c r="AW28" s="77">
        <f t="shared" si="47"/>
        <v>6.9012580008365365</v>
      </c>
      <c r="AX28" s="80">
        <f t="shared" si="48"/>
        <v>511.45610185365553</v>
      </c>
      <c r="AY28" s="64">
        <f t="shared" si="49"/>
        <v>7.4507405520257084</v>
      </c>
      <c r="AZ28" s="31">
        <f t="shared" si="50"/>
        <v>534.02885758625803</v>
      </c>
      <c r="BA28" s="31">
        <f t="shared" si="51"/>
        <v>545.39281202304142</v>
      </c>
      <c r="BB28" s="84">
        <f t="shared" si="52"/>
        <v>545.39281202304142</v>
      </c>
    </row>
    <row r="29" spans="1:54" x14ac:dyDescent="0.4">
      <c r="A29">
        <f t="shared" si="1"/>
        <v>54</v>
      </c>
      <c r="B29">
        <v>0.9</v>
      </c>
      <c r="C29" s="31">
        <f t="shared" si="53"/>
        <v>545.39281202304142</v>
      </c>
      <c r="D29" s="31">
        <f t="shared" si="2"/>
        <v>15.087234591417955</v>
      </c>
      <c r="E29" s="31">
        <f t="shared" si="3"/>
        <v>626.05286760221429</v>
      </c>
      <c r="F29" s="65">
        <f t="shared" si="4"/>
        <v>8.7899487414054729</v>
      </c>
      <c r="G29">
        <f t="shared" si="5"/>
        <v>7.0566206857452637E-5</v>
      </c>
      <c r="H29">
        <f t="shared" si="6"/>
        <v>1.2302842722476136E-4</v>
      </c>
      <c r="I29" s="32">
        <f t="shared" si="7"/>
        <v>9.0089344369284036E-5</v>
      </c>
      <c r="J29" s="68">
        <f t="shared" si="8"/>
        <v>0.25151084330190709</v>
      </c>
      <c r="K29" s="64">
        <f t="shared" si="9"/>
        <v>7.5700686817797509</v>
      </c>
      <c r="L29" s="64">
        <f t="shared" si="10"/>
        <v>9.3759018745683935</v>
      </c>
      <c r="M29" s="79">
        <f t="shared" si="11"/>
        <v>541.77494004318623</v>
      </c>
      <c r="N29" s="80">
        <f t="shared" si="12"/>
        <v>267.26091247082314</v>
      </c>
      <c r="O29" s="72">
        <f t="shared" si="13"/>
        <v>625.20253968003635</v>
      </c>
      <c r="P29" s="72">
        <f t="shared" si="14"/>
        <v>15.007654870602629</v>
      </c>
      <c r="Q29" s="73">
        <f t="shared" si="15"/>
        <v>7.599873328072893</v>
      </c>
      <c r="R29" s="73">
        <f t="shared" si="16"/>
        <v>9.3874347773137234</v>
      </c>
      <c r="S29" s="79">
        <f t="shared" si="17"/>
        <v>543.17912038644658</v>
      </c>
      <c r="T29" s="76">
        <f t="shared" si="18"/>
        <v>605.42935452746428</v>
      </c>
      <c r="U29" s="76">
        <f t="shared" si="19"/>
        <v>9.8245001882125376</v>
      </c>
      <c r="V29" s="77">
        <f t="shared" si="20"/>
        <v>11.242204025340207</v>
      </c>
      <c r="W29" s="80">
        <f t="shared" si="21"/>
        <v>673.5794035066873</v>
      </c>
      <c r="X29" s="72">
        <f t="shared" si="22"/>
        <v>625.52928336451964</v>
      </c>
      <c r="Y29" s="72">
        <f t="shared" si="23"/>
        <v>15.038506798621396</v>
      </c>
      <c r="Z29" s="73">
        <f t="shared" si="24"/>
        <v>7.5882456714524977</v>
      </c>
      <c r="AA29" s="73">
        <f t="shared" si="25"/>
        <v>9.3829506888069965</v>
      </c>
      <c r="AB29" s="79">
        <f t="shared" si="26"/>
        <v>542.63606769696617</v>
      </c>
      <c r="AC29" s="76">
        <f t="shared" si="27"/>
        <v>677.8224033224426</v>
      </c>
      <c r="AD29" s="76">
        <f t="shared" si="28"/>
        <v>18.096092926114025</v>
      </c>
      <c r="AE29" s="77">
        <f t="shared" si="29"/>
        <v>6.8332853246830556</v>
      </c>
      <c r="AF29" s="80">
        <f t="shared" si="30"/>
        <v>469.05676102928908</v>
      </c>
      <c r="AG29" s="72">
        <f t="shared" si="31"/>
        <v>625.40242600956685</v>
      </c>
      <c r="AH29" s="72">
        <f t="shared" si="32"/>
        <v>15.026569886799225</v>
      </c>
      <c r="AI29" s="73">
        <f t="shared" si="33"/>
        <v>7.592733556292651</v>
      </c>
      <c r="AJ29" s="73">
        <f t="shared" si="34"/>
        <v>9.3846837016265141</v>
      </c>
      <c r="AK29" s="79">
        <f t="shared" si="35"/>
        <v>542.84638078786099</v>
      </c>
      <c r="AL29" s="76">
        <f t="shared" si="36"/>
        <v>613.279991934544</v>
      </c>
      <c r="AM29" s="76">
        <f t="shared" si="37"/>
        <v>13.470296938061241</v>
      </c>
      <c r="AN29" s="77">
        <f t="shared" si="38"/>
        <v>8.3057734436382216</v>
      </c>
      <c r="AO29" s="80">
        <f t="shared" si="39"/>
        <v>571.55468092823332</v>
      </c>
      <c r="AP29" s="72">
        <f t="shared" si="40"/>
        <v>625.45148141398272</v>
      </c>
      <c r="AQ29" s="72">
        <f t="shared" si="41"/>
        <v>15.031192022442966</v>
      </c>
      <c r="AR29" s="73">
        <f t="shared" si="42"/>
        <v>7.5909941452272349</v>
      </c>
      <c r="AS29" s="73">
        <f t="shared" si="43"/>
        <v>9.3840123659806061</v>
      </c>
      <c r="AT29" s="79">
        <f t="shared" si="44"/>
        <v>542.76497466286878</v>
      </c>
      <c r="AU29" s="76">
        <f t="shared" si="45"/>
        <v>633.06383366110424</v>
      </c>
      <c r="AV29" s="76">
        <f t="shared" si="46"/>
        <v>15.671424203574167</v>
      </c>
      <c r="AW29" s="77">
        <f t="shared" si="47"/>
        <v>7.3694909651855252</v>
      </c>
      <c r="AX29" s="80">
        <f t="shared" si="48"/>
        <v>521.55220246405258</v>
      </c>
      <c r="AY29" s="64">
        <f t="shared" si="49"/>
        <v>8.0153250574865353</v>
      </c>
      <c r="AZ29" s="31">
        <f t="shared" si="50"/>
        <v>542.85663588353555</v>
      </c>
      <c r="BA29" s="31">
        <f t="shared" si="51"/>
        <v>558.93576198206563</v>
      </c>
      <c r="BB29" s="84">
        <f t="shared" si="52"/>
        <v>558.93576198206563</v>
      </c>
    </row>
    <row r="30" spans="1:54" x14ac:dyDescent="0.4">
      <c r="A30">
        <f t="shared" si="1"/>
        <v>60</v>
      </c>
      <c r="B30">
        <v>1</v>
      </c>
      <c r="C30" s="31">
        <f t="shared" si="53"/>
        <v>558.93576198206563</v>
      </c>
      <c r="D30" s="31">
        <f t="shared" si="2"/>
        <v>15.387732066115577</v>
      </c>
      <c r="E30" s="31">
        <f t="shared" si="3"/>
        <v>629.48806498219369</v>
      </c>
      <c r="F30" s="65">
        <f t="shared" si="4"/>
        <v>9.6284272161112963</v>
      </c>
      <c r="G30">
        <f t="shared" si="5"/>
        <v>6.7423651444686574E-5</v>
      </c>
      <c r="H30">
        <f t="shared" si="6"/>
        <v>1.1754954906031263E-4</v>
      </c>
      <c r="I30" s="32">
        <f t="shared" si="7"/>
        <v>8.7349905287059665E-5</v>
      </c>
      <c r="J30" s="68">
        <f t="shared" si="8"/>
        <v>0.24250969737128128</v>
      </c>
      <c r="K30" s="64">
        <f t="shared" si="9"/>
        <v>8.0400331831467415</v>
      </c>
      <c r="L30" s="64">
        <f t="shared" si="10"/>
        <v>9.5433398772442928</v>
      </c>
      <c r="M30" s="79">
        <f t="shared" si="11"/>
        <v>545.39750055714728</v>
      </c>
      <c r="N30" s="80">
        <f t="shared" si="12"/>
        <v>272.40893637783216</v>
      </c>
      <c r="O30" s="72">
        <f t="shared" si="13"/>
        <v>626.05398760583228</v>
      </c>
      <c r="P30" s="72">
        <f t="shared" si="14"/>
        <v>15.087337911947802</v>
      </c>
      <c r="Q30" s="73">
        <f t="shared" si="15"/>
        <v>8.1553785626396671</v>
      </c>
      <c r="R30" s="73">
        <f t="shared" si="16"/>
        <v>9.5799280176140922</v>
      </c>
      <c r="S30" s="79">
        <f t="shared" si="17"/>
        <v>550.49162017575156</v>
      </c>
      <c r="T30" s="76">
        <f t="shared" si="18"/>
        <v>605.6347727204892</v>
      </c>
      <c r="U30" s="76">
        <f t="shared" si="19"/>
        <v>9.9061699957575335</v>
      </c>
      <c r="V30" s="77">
        <f t="shared" si="20"/>
        <v>12.01572506137758</v>
      </c>
      <c r="W30" s="80">
        <f t="shared" si="21"/>
        <v>692.26777350700638</v>
      </c>
      <c r="X30" s="72">
        <f t="shared" si="22"/>
        <v>627.29884139848195</v>
      </c>
      <c r="Y30" s="72">
        <f t="shared" si="23"/>
        <v>15.199887177623589</v>
      </c>
      <c r="Z30" s="73">
        <f t="shared" si="24"/>
        <v>8.1110873337853633</v>
      </c>
      <c r="AA30" s="73">
        <f t="shared" si="25"/>
        <v>9.566079727888642</v>
      </c>
      <c r="AB30" s="79">
        <f t="shared" si="26"/>
        <v>548.60500235500285</v>
      </c>
      <c r="AC30" s="76">
        <f t="shared" si="27"/>
        <v>689.59209263503851</v>
      </c>
      <c r="AD30" s="76">
        <f t="shared" si="28"/>
        <v>18.5654978424859</v>
      </c>
      <c r="AE30" s="77">
        <f t="shared" si="29"/>
        <v>7.3001306025412971</v>
      </c>
      <c r="AF30" s="80">
        <f t="shared" si="30"/>
        <v>473.89591815772565</v>
      </c>
      <c r="AG30" s="72">
        <f t="shared" si="31"/>
        <v>626.83125914797756</v>
      </c>
      <c r="AH30" s="72">
        <f t="shared" si="32"/>
        <v>15.158136547546176</v>
      </c>
      <c r="AI30" s="73">
        <f t="shared" si="33"/>
        <v>8.1273654336104766</v>
      </c>
      <c r="AJ30" s="73">
        <f t="shared" si="34"/>
        <v>9.5711982406492329</v>
      </c>
      <c r="AK30" s="79">
        <f t="shared" si="35"/>
        <v>549.30799254344947</v>
      </c>
      <c r="AL30" s="76">
        <f t="shared" si="36"/>
        <v>613.80769844804786</v>
      </c>
      <c r="AM30" s="76">
        <f t="shared" si="37"/>
        <v>13.568924138270269</v>
      </c>
      <c r="AN30" s="77">
        <f t="shared" si="38"/>
        <v>8.8906164187726642</v>
      </c>
      <c r="AO30" s="80">
        <f t="shared" si="39"/>
        <v>587.54824238803803</v>
      </c>
      <c r="AP30" s="72">
        <f t="shared" si="40"/>
        <v>627.00458336927636</v>
      </c>
      <c r="AQ30" s="72">
        <f t="shared" si="41"/>
        <v>15.173684318304355</v>
      </c>
      <c r="AR30" s="73">
        <f t="shared" si="42"/>
        <v>8.1212826826789186</v>
      </c>
      <c r="AS30" s="73">
        <f t="shared" si="43"/>
        <v>9.5692895160410245</v>
      </c>
      <c r="AT30" s="79">
        <f t="shared" si="44"/>
        <v>549.0466313585033</v>
      </c>
      <c r="AU30" s="76">
        <f t="shared" si="45"/>
        <v>638.14858932273694</v>
      </c>
      <c r="AV30" s="76">
        <f t="shared" si="46"/>
        <v>16.03610863614319</v>
      </c>
      <c r="AW30" s="77">
        <f t="shared" si="47"/>
        <v>7.821098947861147</v>
      </c>
      <c r="AX30" s="80">
        <f t="shared" si="48"/>
        <v>530.05630229296276</v>
      </c>
      <c r="AY30" s="64">
        <f t="shared" si="49"/>
        <v>8.5678356304083891</v>
      </c>
      <c r="AZ30" s="31">
        <f t="shared" si="50"/>
        <v>549.3628116081768</v>
      </c>
      <c r="BA30" s="31">
        <f t="shared" si="51"/>
        <v>570.94205908643323</v>
      </c>
      <c r="BB30" s="84">
        <f t="shared" si="52"/>
        <v>570.94205908643323</v>
      </c>
    </row>
    <row r="31" spans="1:54" x14ac:dyDescent="0.4">
      <c r="A31">
        <f t="shared" si="1"/>
        <v>66</v>
      </c>
      <c r="B31">
        <v>1.1000000000000001</v>
      </c>
      <c r="C31" s="31">
        <f t="shared" si="53"/>
        <v>570.94205908643323</v>
      </c>
      <c r="D31" s="31">
        <f t="shared" si="2"/>
        <v>15.657569170367966</v>
      </c>
      <c r="E31" s="31">
        <f t="shared" si="3"/>
        <v>632.88156242107584</v>
      </c>
      <c r="F31" s="65">
        <f t="shared" si="4"/>
        <v>10.46485600802478</v>
      </c>
      <c r="G31">
        <f t="shared" si="5"/>
        <v>6.4673046024599248E-5</v>
      </c>
      <c r="H31">
        <f t="shared" si="6"/>
        <v>1.1275401485464337E-4</v>
      </c>
      <c r="I31" s="32">
        <f t="shared" si="7"/>
        <v>8.4952138184225031E-5</v>
      </c>
      <c r="J31" s="68">
        <f t="shared" si="8"/>
        <v>0.23456215748130099</v>
      </c>
      <c r="K31" s="64">
        <f t="shared" si="9"/>
        <v>8.4986045640988479</v>
      </c>
      <c r="L31" s="64">
        <f t="shared" si="10"/>
        <v>9.6790642807175793</v>
      </c>
      <c r="M31" s="79">
        <f t="shared" si="11"/>
        <v>547.17739201617826</v>
      </c>
      <c r="N31" s="80">
        <f t="shared" si="12"/>
        <v>277.04368794332663</v>
      </c>
      <c r="O31" s="72">
        <f t="shared" si="13"/>
        <v>626.48257222079781</v>
      </c>
      <c r="P31" s="72">
        <f t="shared" si="14"/>
        <v>15.126596690935488</v>
      </c>
      <c r="Q31" s="73">
        <f t="shared" si="15"/>
        <v>8.7079772108339295</v>
      </c>
      <c r="R31" s="73">
        <f t="shared" si="16"/>
        <v>9.7327886157906818</v>
      </c>
      <c r="S31" s="79">
        <f t="shared" si="17"/>
        <v>555.8345157444835</v>
      </c>
      <c r="T31" s="76">
        <f t="shared" si="18"/>
        <v>605.80459264594992</v>
      </c>
      <c r="U31" s="76">
        <f t="shared" si="19"/>
        <v>9.9802049119309491</v>
      </c>
      <c r="V31" s="77">
        <f t="shared" si="20"/>
        <v>12.762701758637608</v>
      </c>
      <c r="W31" s="80">
        <f t="shared" si="21"/>
        <v>709.35827108340402</v>
      </c>
      <c r="X31" s="72">
        <f t="shared" si="22"/>
        <v>628.66551939164196</v>
      </c>
      <c r="Y31" s="72">
        <f t="shared" si="23"/>
        <v>15.318557444211359</v>
      </c>
      <c r="Z31" s="73">
        <f t="shared" si="24"/>
        <v>8.6288176068181048</v>
      </c>
      <c r="AA31" s="73">
        <f t="shared" si="25"/>
        <v>9.7130521746401328</v>
      </c>
      <c r="AB31" s="79">
        <f t="shared" si="26"/>
        <v>552.78123925044304</v>
      </c>
      <c r="AC31" s="76">
        <f t="shared" si="27"/>
        <v>701.46749881501319</v>
      </c>
      <c r="AD31" s="76">
        <f t="shared" si="28"/>
        <v>19.001616777688714</v>
      </c>
      <c r="AE31" s="77">
        <f t="shared" si="29"/>
        <v>7.7618727056736434</v>
      </c>
      <c r="AF31" s="80">
        <f t="shared" si="30"/>
        <v>477.75208652540306</v>
      </c>
      <c r="AG31" s="72">
        <f t="shared" si="31"/>
        <v>627.87677171587848</v>
      </c>
      <c r="AH31" s="72">
        <f t="shared" si="32"/>
        <v>15.250663272272615</v>
      </c>
      <c r="AI31" s="73">
        <f t="shared" si="33"/>
        <v>8.6563578560456733</v>
      </c>
      <c r="AJ31" s="73">
        <f t="shared" si="34"/>
        <v>9.7199968492547413</v>
      </c>
      <c r="AK31" s="79">
        <f t="shared" si="35"/>
        <v>553.87137696158698</v>
      </c>
      <c r="AL31" s="76">
        <f t="shared" si="36"/>
        <v>614.25166226431315</v>
      </c>
      <c r="AM31" s="76">
        <f t="shared" si="37"/>
        <v>13.647892518888472</v>
      </c>
      <c r="AN31" s="77">
        <f t="shared" si="38"/>
        <v>9.4630310321072102</v>
      </c>
      <c r="AO31" s="80">
        <f t="shared" si="39"/>
        <v>602.41486488169062</v>
      </c>
      <c r="AP31" s="72">
        <f t="shared" si="40"/>
        <v>628.15600351220974</v>
      </c>
      <c r="AQ31" s="72">
        <f t="shared" si="41"/>
        <v>15.27488014659682</v>
      </c>
      <c r="AR31" s="73">
        <f t="shared" si="42"/>
        <v>8.6464776071047922</v>
      </c>
      <c r="AS31" s="73">
        <f t="shared" si="43"/>
        <v>9.7175150567484785</v>
      </c>
      <c r="AT31" s="79">
        <f t="shared" si="44"/>
        <v>553.48381032751638</v>
      </c>
      <c r="AU31" s="76">
        <f t="shared" si="45"/>
        <v>643.4633169387273</v>
      </c>
      <c r="AV31" s="76">
        <f t="shared" si="46"/>
        <v>16.380235070758971</v>
      </c>
      <c r="AW31" s="77">
        <f t="shared" si="47"/>
        <v>8.2594890331418931</v>
      </c>
      <c r="AX31" s="80">
        <f t="shared" si="48"/>
        <v>537.25403403408723</v>
      </c>
      <c r="AY31" s="64">
        <f t="shared" si="49"/>
        <v>9.110840601295358</v>
      </c>
      <c r="AZ31" s="31">
        <f t="shared" si="50"/>
        <v>553.99273557100742</v>
      </c>
      <c r="BA31" s="31">
        <f t="shared" si="51"/>
        <v>581.69481413114625</v>
      </c>
      <c r="BB31" s="84">
        <f t="shared" si="52"/>
        <v>581.69481413114625</v>
      </c>
    </row>
    <row r="32" spans="1:54" x14ac:dyDescent="0.4">
      <c r="A32">
        <f t="shared" si="1"/>
        <v>72</v>
      </c>
      <c r="B32">
        <v>1.2</v>
      </c>
      <c r="C32" s="31">
        <f t="shared" si="53"/>
        <v>581.69481413114625</v>
      </c>
      <c r="D32" s="31">
        <f t="shared" si="2"/>
        <v>15.901974270783027</v>
      </c>
      <c r="E32" s="31">
        <f t="shared" si="3"/>
        <v>636.21363606571208</v>
      </c>
      <c r="F32" s="65">
        <f t="shared" si="4"/>
        <v>11.299927053779866</v>
      </c>
      <c r="G32">
        <f t="shared" si="5"/>
        <v>6.2237497914733743E-5</v>
      </c>
      <c r="H32">
        <f t="shared" si="6"/>
        <v>1.0850776630691732E-4</v>
      </c>
      <c r="I32" s="32">
        <f t="shared" si="7"/>
        <v>8.2829013910362014E-5</v>
      </c>
      <c r="J32" s="68">
        <f t="shared" si="8"/>
        <v>0.22746835893281198</v>
      </c>
      <c r="K32" s="64">
        <f t="shared" si="9"/>
        <v>8.9474273746542696</v>
      </c>
      <c r="L32" s="64">
        <f t="shared" si="10"/>
        <v>9.7884092305986456</v>
      </c>
      <c r="M32" s="79">
        <f t="shared" si="11"/>
        <v>547.49635152689893</v>
      </c>
      <c r="N32" s="80">
        <f t="shared" si="12"/>
        <v>281.25346408264193</v>
      </c>
      <c r="O32" s="72">
        <f t="shared" si="13"/>
        <v>626.56009463385203</v>
      </c>
      <c r="P32" s="72">
        <f t="shared" si="14"/>
        <v>15.133639427269125</v>
      </c>
      <c r="Q32" s="73">
        <f t="shared" si="15"/>
        <v>9.2590324103796178</v>
      </c>
      <c r="R32" s="73">
        <f t="shared" si="16"/>
        <v>9.8521771097156865</v>
      </c>
      <c r="S32" s="79">
        <f t="shared" si="17"/>
        <v>559.55343189283769</v>
      </c>
      <c r="T32" s="76">
        <f t="shared" si="18"/>
        <v>605.94731774417528</v>
      </c>
      <c r="U32" s="76">
        <f t="shared" si="19"/>
        <v>10.047868341146586</v>
      </c>
      <c r="V32" s="77">
        <f t="shared" si="20"/>
        <v>13.486746261701034</v>
      </c>
      <c r="W32" s="80">
        <f t="shared" si="21"/>
        <v>725.10430579980118</v>
      </c>
      <c r="X32" s="72">
        <f t="shared" si="22"/>
        <v>629.6544927679206</v>
      </c>
      <c r="Y32" s="72">
        <f t="shared" si="23"/>
        <v>15.401535184389855</v>
      </c>
      <c r="Z32" s="73">
        <f t="shared" si="24"/>
        <v>9.142912204054273</v>
      </c>
      <c r="AA32" s="73">
        <f t="shared" si="25"/>
        <v>9.8295004983431422</v>
      </c>
      <c r="AB32" s="79">
        <f t="shared" si="26"/>
        <v>555.52195456108723</v>
      </c>
      <c r="AC32" s="76">
        <f t="shared" si="27"/>
        <v>713.39455380124809</v>
      </c>
      <c r="AD32" s="76">
        <f t="shared" si="28"/>
        <v>19.409218330995458</v>
      </c>
      <c r="AE32" s="77">
        <f t="shared" si="29"/>
        <v>8.2199277330115752</v>
      </c>
      <c r="AF32" s="80">
        <f t="shared" si="30"/>
        <v>480.82381306769173</v>
      </c>
      <c r="AG32" s="72">
        <f t="shared" si="31"/>
        <v>628.58382026403774</v>
      </c>
      <c r="AH32" s="72">
        <f t="shared" si="32"/>
        <v>15.311597584182829</v>
      </c>
      <c r="AI32" s="73">
        <f t="shared" si="33"/>
        <v>9.1809780009441333</v>
      </c>
      <c r="AJ32" s="73">
        <f t="shared" si="34"/>
        <v>9.8370727736640262</v>
      </c>
      <c r="AK32" s="79">
        <f t="shared" si="35"/>
        <v>556.8968621626309</v>
      </c>
      <c r="AL32" s="76">
        <f t="shared" si="36"/>
        <v>614.62062461325195</v>
      </c>
      <c r="AM32" s="76">
        <f t="shared" si="37"/>
        <v>13.711035083509824</v>
      </c>
      <c r="AN32" s="77">
        <f t="shared" si="38"/>
        <v>10.02497141026697</v>
      </c>
      <c r="AO32" s="80">
        <f t="shared" si="39"/>
        <v>616.3341044170254</v>
      </c>
      <c r="AP32" s="72">
        <f t="shared" si="40"/>
        <v>628.94484177341587</v>
      </c>
      <c r="AQ32" s="72">
        <f t="shared" si="41"/>
        <v>15.342229275406781</v>
      </c>
      <c r="AR32" s="73">
        <f t="shared" si="42"/>
        <v>9.1679101064758761</v>
      </c>
      <c r="AS32" s="73">
        <f t="shared" si="43"/>
        <v>9.8344886222707508</v>
      </c>
      <c r="AT32" s="79">
        <f t="shared" si="44"/>
        <v>556.43098687983218</v>
      </c>
      <c r="AU32" s="76">
        <f t="shared" si="45"/>
        <v>648.98378847615743</v>
      </c>
      <c r="AV32" s="76">
        <f t="shared" si="46"/>
        <v>16.706919461971601</v>
      </c>
      <c r="AW32" s="77">
        <f t="shared" si="47"/>
        <v>8.6872780997866901</v>
      </c>
      <c r="AX32" s="80">
        <f t="shared" si="48"/>
        <v>543.36263706919328</v>
      </c>
      <c r="AY32" s="64">
        <f t="shared" si="49"/>
        <v>9.6462195283275207</v>
      </c>
      <c r="AZ32" s="31">
        <f t="shared" si="50"/>
        <v>557.10080887409697</v>
      </c>
      <c r="BA32" s="31">
        <f t="shared" si="51"/>
        <v>591.40621508842798</v>
      </c>
      <c r="BB32" s="84">
        <f t="shared" si="52"/>
        <v>591.40621508842798</v>
      </c>
    </row>
    <row r="33" spans="1:54" x14ac:dyDescent="0.4">
      <c r="A33">
        <f t="shared" si="1"/>
        <v>78</v>
      </c>
      <c r="B33">
        <v>1.3</v>
      </c>
      <c r="C33" s="31">
        <f t="shared" si="53"/>
        <v>591.40621508842798</v>
      </c>
      <c r="D33" s="31">
        <f t="shared" si="2"/>
        <v>16.124935718114827</v>
      </c>
      <c r="E33" s="31">
        <f t="shared" si="3"/>
        <v>639.47189328693719</v>
      </c>
      <c r="F33" s="65">
        <f t="shared" si="4"/>
        <v>12.134148011453112</v>
      </c>
      <c r="G33">
        <f t="shared" si="5"/>
        <v>6.0059996233469243E-5</v>
      </c>
      <c r="H33">
        <f t="shared" si="6"/>
        <v>1.0471140797825718E-4</v>
      </c>
      <c r="I33" s="32">
        <f t="shared" si="7"/>
        <v>8.0930834746031953E-5</v>
      </c>
      <c r="J33" s="68">
        <f t="shared" si="8"/>
        <v>0.22107902221891987</v>
      </c>
      <c r="K33" s="64">
        <f t="shared" si="9"/>
        <v>9.387789846004063</v>
      </c>
      <c r="L33" s="64">
        <f t="shared" si="10"/>
        <v>9.8758854675301464</v>
      </c>
      <c r="M33" s="79">
        <f t="shared" si="11"/>
        <v>546.66551778716587</v>
      </c>
      <c r="N33" s="80">
        <f t="shared" si="12"/>
        <v>285.10641754524397</v>
      </c>
      <c r="O33" s="72">
        <f t="shared" si="13"/>
        <v>626.35862020378113</v>
      </c>
      <c r="P33" s="72">
        <f t="shared" si="14"/>
        <v>15.115299094050084</v>
      </c>
      <c r="Q33" s="73">
        <f t="shared" si="15"/>
        <v>9.8094849184956043</v>
      </c>
      <c r="R33" s="73">
        <f t="shared" si="16"/>
        <v>9.9437756483431983</v>
      </c>
      <c r="S33" s="79">
        <f t="shared" si="17"/>
        <v>561.94699741703278</v>
      </c>
      <c r="T33" s="76">
        <f t="shared" si="18"/>
        <v>606.06900541841719</v>
      </c>
      <c r="U33" s="76">
        <f t="shared" si="19"/>
        <v>10.110144516739705</v>
      </c>
      <c r="V33" s="77">
        <f t="shared" si="20"/>
        <v>14.190725566772594</v>
      </c>
      <c r="W33" s="80">
        <f t="shared" si="21"/>
        <v>739.70234587711332</v>
      </c>
      <c r="X33" s="72">
        <f t="shared" si="22"/>
        <v>630.30766814156823</v>
      </c>
      <c r="Y33" s="72">
        <f t="shared" si="23"/>
        <v>15.455105107182671</v>
      </c>
      <c r="Z33" s="73">
        <f t="shared" si="24"/>
        <v>9.6542939516799713</v>
      </c>
      <c r="AA33" s="73">
        <f t="shared" si="25"/>
        <v>9.9204432914385468</v>
      </c>
      <c r="AB33" s="79">
        <f t="shared" si="26"/>
        <v>557.1159403934995</v>
      </c>
      <c r="AC33" s="76">
        <f t="shared" si="27"/>
        <v>725.33257776838775</v>
      </c>
      <c r="AD33" s="76">
        <f t="shared" si="28"/>
        <v>19.792064114069625</v>
      </c>
      <c r="AE33" s="77">
        <f t="shared" si="29"/>
        <v>8.6753296244505975</v>
      </c>
      <c r="AF33" s="80">
        <f t="shared" si="30"/>
        <v>483.26192395287774</v>
      </c>
      <c r="AG33" s="72">
        <f t="shared" si="31"/>
        <v>629.00275988500971</v>
      </c>
      <c r="AH33" s="72">
        <f t="shared" si="32"/>
        <v>15.347114050318138</v>
      </c>
      <c r="AI33" s="73">
        <f t="shared" si="33"/>
        <v>9.7020994224604564</v>
      </c>
      <c r="AJ33" s="73">
        <f t="shared" si="34"/>
        <v>9.927827253590241</v>
      </c>
      <c r="AK33" s="79">
        <f t="shared" si="35"/>
        <v>558.68724619280204</v>
      </c>
      <c r="AL33" s="76">
        <f t="shared" si="36"/>
        <v>614.92336080461621</v>
      </c>
      <c r="AM33" s="76">
        <f t="shared" si="37"/>
        <v>13.761303469214795</v>
      </c>
      <c r="AN33" s="77">
        <f t="shared" si="38"/>
        <v>10.577945137449856</v>
      </c>
      <c r="AO33" s="80">
        <f t="shared" si="39"/>
        <v>629.44303594939151</v>
      </c>
      <c r="AP33" s="72">
        <f t="shared" si="40"/>
        <v>629.42134872009933</v>
      </c>
      <c r="AQ33" s="72">
        <f t="shared" si="41"/>
        <v>15.38218087506848</v>
      </c>
      <c r="AR33" s="73">
        <f t="shared" si="42"/>
        <v>9.6864233394403243</v>
      </c>
      <c r="AS33" s="73">
        <f t="shared" si="43"/>
        <v>9.9254255638737803</v>
      </c>
      <c r="AT33" s="79">
        <f t="shared" si="44"/>
        <v>558.18063328472147</v>
      </c>
      <c r="AU33" s="76">
        <f t="shared" si="45"/>
        <v>654.68969458198126</v>
      </c>
      <c r="AV33" s="76">
        <f t="shared" si="46"/>
        <v>17.018554210681117</v>
      </c>
      <c r="AW33" s="77">
        <f t="shared" si="47"/>
        <v>9.1065260166462707</v>
      </c>
      <c r="AX33" s="80">
        <f t="shared" si="48"/>
        <v>548.55178361737512</v>
      </c>
      <c r="AY33" s="64">
        <f t="shared" si="49"/>
        <v>10.175353497174459</v>
      </c>
      <c r="AZ33" s="31">
        <f t="shared" si="50"/>
        <v>558.982704322014</v>
      </c>
      <c r="BA33" s="31">
        <f t="shared" si="51"/>
        <v>600.23977234918937</v>
      </c>
      <c r="BB33" s="84">
        <f t="shared" si="52"/>
        <v>600.23977234918937</v>
      </c>
    </row>
    <row r="34" spans="1:54" x14ac:dyDescent="0.4">
      <c r="A34">
        <f t="shared" si="1"/>
        <v>84</v>
      </c>
      <c r="B34">
        <v>1.4</v>
      </c>
      <c r="C34" s="31">
        <f t="shared" si="53"/>
        <v>600.23977234918937</v>
      </c>
      <c r="D34" s="31">
        <f t="shared" si="2"/>
        <v>16.329577748738878</v>
      </c>
      <c r="E34" s="31">
        <f t="shared" si="3"/>
        <v>642.64898510822195</v>
      </c>
      <c r="F34" s="65">
        <f t="shared" si="4"/>
        <v>12.967891672753955</v>
      </c>
      <c r="G34">
        <f t="shared" si="5"/>
        <v>5.8097207447606046E-5</v>
      </c>
      <c r="H34">
        <f t="shared" si="6"/>
        <v>1.0128939015906296E-4</v>
      </c>
      <c r="I34" s="32">
        <f t="shared" si="7"/>
        <v>7.9219825836434829E-5</v>
      </c>
      <c r="J34" s="68">
        <f t="shared" si="8"/>
        <v>0.21527990880935902</v>
      </c>
      <c r="K34" s="64">
        <f t="shared" si="9"/>
        <v>9.8207195306213713</v>
      </c>
      <c r="L34" s="64">
        <f t="shared" si="10"/>
        <v>9.9453942945761167</v>
      </c>
      <c r="M34" s="79">
        <f t="shared" si="11"/>
        <v>544.94337688814051</v>
      </c>
      <c r="N34" s="80">
        <f t="shared" si="12"/>
        <v>288.65607673555621</v>
      </c>
      <c r="O34" s="72">
        <f t="shared" si="13"/>
        <v>625.94572370053652</v>
      </c>
      <c r="P34" s="72">
        <f t="shared" si="14"/>
        <v>15.07733274200114</v>
      </c>
      <c r="Q34" s="73">
        <f t="shared" si="15"/>
        <v>10.35992459667067</v>
      </c>
      <c r="R34" s="73">
        <f t="shared" si="16"/>
        <v>10.013004245068327</v>
      </c>
      <c r="S34" s="79">
        <f t="shared" si="17"/>
        <v>563.2885486371357</v>
      </c>
      <c r="T34" s="76">
        <f t="shared" si="18"/>
        <v>606.17407402320907</v>
      </c>
      <c r="U34" s="76">
        <f t="shared" si="19"/>
        <v>10.167812776670431</v>
      </c>
      <c r="V34" s="77">
        <f t="shared" si="20"/>
        <v>14.876962009441948</v>
      </c>
      <c r="W34" s="80">
        <f t="shared" si="21"/>
        <v>753.30810733078647</v>
      </c>
      <c r="X34" s="72">
        <f t="shared" si="22"/>
        <v>630.67952884176805</v>
      </c>
      <c r="Y34" s="72">
        <f t="shared" si="23"/>
        <v>15.48518622470486</v>
      </c>
      <c r="Z34" s="73">
        <f t="shared" si="24"/>
        <v>10.163346658000297</v>
      </c>
      <c r="AA34" s="73">
        <f t="shared" si="25"/>
        <v>9.9905168569303253</v>
      </c>
      <c r="AB34" s="79">
        <f t="shared" si="26"/>
        <v>557.80502367440704</v>
      </c>
      <c r="AC34" s="76">
        <f t="shared" si="27"/>
        <v>737.25076801596924</v>
      </c>
      <c r="AD34" s="76">
        <f t="shared" si="28"/>
        <v>20.153184385175592</v>
      </c>
      <c r="AE34" s="77">
        <f t="shared" si="29"/>
        <v>9.128848345740284</v>
      </c>
      <c r="AF34" s="80">
        <f t="shared" si="30"/>
        <v>485.18306616491753</v>
      </c>
      <c r="AG34" s="72">
        <f t="shared" si="31"/>
        <v>629.18564049630947</v>
      </c>
      <c r="AH34" s="72">
        <f t="shared" si="32"/>
        <v>15.362485510170423</v>
      </c>
      <c r="AI34" s="73">
        <f t="shared" si="33"/>
        <v>10.220255504983305</v>
      </c>
      <c r="AJ34" s="73">
        <f t="shared" si="34"/>
        <v>9.9972652085279847</v>
      </c>
      <c r="AK34" s="79">
        <f t="shared" si="35"/>
        <v>559.50710991727317</v>
      </c>
      <c r="AL34" s="76">
        <f t="shared" si="36"/>
        <v>615.1681722520276</v>
      </c>
      <c r="AM34" s="76">
        <f t="shared" si="37"/>
        <v>13.801006915903228</v>
      </c>
      <c r="AN34" s="77">
        <f t="shared" si="38"/>
        <v>11.123143017975403</v>
      </c>
      <c r="AO34" s="80">
        <f t="shared" si="39"/>
        <v>641.84886138102388</v>
      </c>
      <c r="AP34" s="72">
        <f t="shared" si="40"/>
        <v>629.64198140984274</v>
      </c>
      <c r="AQ34" s="72">
        <f t="shared" si="41"/>
        <v>15.400499727124995</v>
      </c>
      <c r="AR34" s="73">
        <f t="shared" si="42"/>
        <v>10.202422409646559</v>
      </c>
      <c r="AS34" s="73">
        <f t="shared" si="43"/>
        <v>9.9951719994229773</v>
      </c>
      <c r="AT34" s="79">
        <f t="shared" si="44"/>
        <v>558.9845364599571</v>
      </c>
      <c r="AU34" s="76">
        <f t="shared" si="45"/>
        <v>660.56367455828104</v>
      </c>
      <c r="AV34" s="76">
        <f t="shared" si="46"/>
        <v>17.317019380350164</v>
      </c>
      <c r="AW34" s="77">
        <f t="shared" si="47"/>
        <v>9.5188828414691944</v>
      </c>
      <c r="AX34" s="80">
        <f t="shared" si="48"/>
        <v>552.95676476086089</v>
      </c>
      <c r="AY34" s="64">
        <f t="shared" si="49"/>
        <v>10.699223172990957</v>
      </c>
      <c r="AZ34" s="31">
        <f t="shared" si="50"/>
        <v>559.8963046721932</v>
      </c>
      <c r="BA34" s="31">
        <f t="shared" si="51"/>
        <v>608.32419990939718</v>
      </c>
      <c r="BB34" s="84">
        <f t="shared" si="52"/>
        <v>608.32419990939718</v>
      </c>
    </row>
    <row r="35" spans="1:54" x14ac:dyDescent="0.4">
      <c r="A35">
        <f t="shared" si="1"/>
        <v>90</v>
      </c>
      <c r="B35">
        <v>1.5</v>
      </c>
      <c r="C35" s="31">
        <f t="shared" si="53"/>
        <v>608.32419990939718</v>
      </c>
      <c r="D35" s="31">
        <f t="shared" si="2"/>
        <v>16.518396963698855</v>
      </c>
      <c r="E35" s="31">
        <f t="shared" si="3"/>
        <v>645.74100568548965</v>
      </c>
      <c r="F35" s="65">
        <f t="shared" si="4"/>
        <v>13.801433374656092</v>
      </c>
      <c r="G35">
        <f t="shared" si="5"/>
        <v>5.631548751287371E-5</v>
      </c>
      <c r="H35">
        <f t="shared" si="6"/>
        <v>9.8183056248159632E-5</v>
      </c>
      <c r="I35" s="32">
        <f t="shared" si="7"/>
        <v>7.7666658880983164E-5</v>
      </c>
      <c r="J35" s="68">
        <f t="shared" si="8"/>
        <v>0.20998176075900885</v>
      </c>
      <c r="K35" s="64">
        <f t="shared" si="9"/>
        <v>10.247050274875805</v>
      </c>
      <c r="L35" s="64">
        <f t="shared" si="10"/>
        <v>10.000374002197642</v>
      </c>
      <c r="M35" s="79">
        <f t="shared" si="11"/>
        <v>542.54830162004657</v>
      </c>
      <c r="N35" s="80">
        <f t="shared" si="12"/>
        <v>291.9451582317713</v>
      </c>
      <c r="O35" s="72">
        <f t="shared" si="13"/>
        <v>625.38198219606909</v>
      </c>
      <c r="P35" s="72">
        <f t="shared" si="14"/>
        <v>15.024641309325785</v>
      </c>
      <c r="Q35" s="73">
        <f t="shared" si="15"/>
        <v>10.910625570038141</v>
      </c>
      <c r="R35" s="73">
        <f t="shared" si="16"/>
        <v>10.065160264916148</v>
      </c>
      <c r="S35" s="79">
        <f t="shared" si="17"/>
        <v>563.83997275007437</v>
      </c>
      <c r="T35" s="76">
        <f t="shared" si="18"/>
        <v>606.26581442982979</v>
      </c>
      <c r="U35" s="76">
        <f t="shared" si="19"/>
        <v>10.221499578483703</v>
      </c>
      <c r="V35" s="77">
        <f t="shared" si="20"/>
        <v>15.547367532185493</v>
      </c>
      <c r="W35" s="80">
        <f t="shared" si="21"/>
        <v>766.04724897428639</v>
      </c>
      <c r="X35" s="72">
        <f t="shared" si="22"/>
        <v>630.83358558665498</v>
      </c>
      <c r="Y35" s="72">
        <f t="shared" si="23"/>
        <v>15.497562298958742</v>
      </c>
      <c r="Z35" s="73">
        <f t="shared" si="24"/>
        <v>10.669886905813479</v>
      </c>
      <c r="AA35" s="73">
        <f t="shared" si="25"/>
        <v>10.044126830148199</v>
      </c>
      <c r="AB35" s="79">
        <f t="shared" si="26"/>
        <v>557.79923277003218</v>
      </c>
      <c r="AC35" s="76">
        <f t="shared" si="27"/>
        <v>749.12568383002133</v>
      </c>
      <c r="AD35" s="76">
        <f t="shared" si="28"/>
        <v>20.495061926731502</v>
      </c>
      <c r="AE35" s="77">
        <f t="shared" si="29"/>
        <v>9.5810664486595574</v>
      </c>
      <c r="AF35" s="80">
        <f t="shared" si="30"/>
        <v>486.67881726164882</v>
      </c>
      <c r="AG35" s="72">
        <f t="shared" si="31"/>
        <v>629.18409913519827</v>
      </c>
      <c r="AH35" s="72">
        <f t="shared" si="32"/>
        <v>15.362356287484685</v>
      </c>
      <c r="AI35" s="73">
        <f t="shared" si="33"/>
        <v>10.73564903499234</v>
      </c>
      <c r="AJ35" s="73">
        <f t="shared" si="34"/>
        <v>10.050122121245815</v>
      </c>
      <c r="AK35" s="79">
        <f t="shared" si="35"/>
        <v>559.59539522946193</v>
      </c>
      <c r="AL35" s="76">
        <f t="shared" si="36"/>
        <v>615.36265138478848</v>
      </c>
      <c r="AM35" s="76">
        <f t="shared" si="37"/>
        <v>13.831976222626803</v>
      </c>
      <c r="AN35" s="77">
        <f t="shared" si="38"/>
        <v>11.661523720716501</v>
      </c>
      <c r="AO35" s="80">
        <f t="shared" si="39"/>
        <v>653.63714023969203</v>
      </c>
      <c r="AP35" s="72">
        <f t="shared" si="40"/>
        <v>629.66583110241663</v>
      </c>
      <c r="AQ35" s="72">
        <f t="shared" si="41"/>
        <v>15.402473252407916</v>
      </c>
      <c r="AR35" s="73">
        <f t="shared" si="42"/>
        <v>10.715885476794405</v>
      </c>
      <c r="AS35" s="73">
        <f t="shared" si="43"/>
        <v>10.048341005186899</v>
      </c>
      <c r="AT35" s="79">
        <f t="shared" si="44"/>
        <v>559.06817384754947</v>
      </c>
      <c r="AU35" s="76">
        <f t="shared" si="45"/>
        <v>666.59064229749413</v>
      </c>
      <c r="AV35" s="76">
        <f t="shared" si="46"/>
        <v>17.603821641481872</v>
      </c>
      <c r="AW35" s="77">
        <f t="shared" si="47"/>
        <v>9.925688759803398</v>
      </c>
      <c r="AX35" s="80">
        <f t="shared" si="48"/>
        <v>556.68730658540119</v>
      </c>
      <c r="AY35" s="64">
        <f t="shared" si="49"/>
        <v>11.218461681125413</v>
      </c>
      <c r="AZ35" s="31">
        <f t="shared" si="50"/>
        <v>560.0756936492794</v>
      </c>
      <c r="BA35" s="31">
        <f t="shared" si="51"/>
        <v>615.76262826525715</v>
      </c>
      <c r="BB35" s="84">
        <f t="shared" si="52"/>
        <v>615.76262826525715</v>
      </c>
    </row>
    <row r="36" spans="1:54" x14ac:dyDescent="0.4">
      <c r="A36">
        <f t="shared" si="1"/>
        <v>96</v>
      </c>
      <c r="B36">
        <v>1.6</v>
      </c>
      <c r="C36" s="31">
        <f t="shared" si="53"/>
        <v>615.76262826525715</v>
      </c>
      <c r="D36" s="31">
        <f t="shared" si="2"/>
        <v>16.693421490487964</v>
      </c>
      <c r="E36" s="31">
        <f t="shared" si="3"/>
        <v>648.74640427352927</v>
      </c>
      <c r="F36" s="65">
        <f t="shared" si="4"/>
        <v>14.63497734809545</v>
      </c>
      <c r="G36">
        <f t="shared" si="5"/>
        <v>5.4688236279665269E-5</v>
      </c>
      <c r="H36">
        <f t="shared" si="6"/>
        <v>9.5346030299951897E-5</v>
      </c>
      <c r="I36" s="32">
        <f t="shared" si="7"/>
        <v>7.6248145906879304E-5</v>
      </c>
      <c r="J36" s="68">
        <f t="shared" si="8"/>
        <v>0.20511358651943049</v>
      </c>
      <c r="K36" s="64">
        <f t="shared" si="9"/>
        <v>10.667469090388106</v>
      </c>
      <c r="L36" s="64">
        <f t="shared" si="10"/>
        <v>10.043902619429064</v>
      </c>
      <c r="M36" s="79">
        <f t="shared" si="11"/>
        <v>539.66748415376912</v>
      </c>
      <c r="N36" s="80">
        <f t="shared" si="12"/>
        <v>295.00823061483243</v>
      </c>
      <c r="O36" s="72">
        <f t="shared" si="13"/>
        <v>624.71990493356009</v>
      </c>
      <c r="P36" s="72">
        <f t="shared" si="14"/>
        <v>14.96143382106203</v>
      </c>
      <c r="Q36" s="73">
        <f t="shared" si="15"/>
        <v>11.46156485502728</v>
      </c>
      <c r="R36" s="73">
        <f t="shared" si="16"/>
        <v>10.105502520937062</v>
      </c>
      <c r="S36" s="79">
        <f t="shared" si="17"/>
        <v>563.86000818210732</v>
      </c>
      <c r="T36" s="76">
        <f t="shared" si="18"/>
        <v>606.34672307694666</v>
      </c>
      <c r="U36" s="76">
        <f t="shared" si="19"/>
        <v>10.27171521329919</v>
      </c>
      <c r="V36" s="77">
        <f t="shared" si="20"/>
        <v>16.203538048376874</v>
      </c>
      <c r="W36" s="80">
        <f t="shared" si="21"/>
        <v>778.02273415518994</v>
      </c>
      <c r="X36" s="72">
        <f t="shared" si="22"/>
        <v>630.83919638071688</v>
      </c>
      <c r="Y36" s="72">
        <f t="shared" si="23"/>
        <v>15.498012099212108</v>
      </c>
      <c r="Z36" s="73">
        <f t="shared" si="24"/>
        <v>11.173119985543087</v>
      </c>
      <c r="AA36" s="73">
        <f t="shared" si="25"/>
        <v>10.085533386563448</v>
      </c>
      <c r="AB36" s="79">
        <f t="shared" si="26"/>
        <v>557.28701488114916</v>
      </c>
      <c r="AC36" s="76">
        <f t="shared" si="27"/>
        <v>760.93944394671371</v>
      </c>
      <c r="AD36" s="76">
        <f t="shared" si="28"/>
        <v>20.819760247861922</v>
      </c>
      <c r="AE36" s="77">
        <f t="shared" si="29"/>
        <v>10.032430527892616</v>
      </c>
      <c r="AF36" s="80">
        <f t="shared" si="30"/>
        <v>487.82199667002027</v>
      </c>
      <c r="AG36" s="72">
        <f t="shared" si="31"/>
        <v>629.04806244282656</v>
      </c>
      <c r="AH36" s="72">
        <f t="shared" si="32"/>
        <v>15.350929236030479</v>
      </c>
      <c r="AI36" s="73">
        <f t="shared" si="33"/>
        <v>11.248146073529753</v>
      </c>
      <c r="AJ36" s="73">
        <f t="shared" si="34"/>
        <v>10.090942628248641</v>
      </c>
      <c r="AK36" s="79">
        <f t="shared" si="35"/>
        <v>559.17356294929368</v>
      </c>
      <c r="AL36" s="76">
        <f t="shared" si="36"/>
        <v>615.5135998012363</v>
      </c>
      <c r="AM36" s="76">
        <f t="shared" si="37"/>
        <v>13.855679372173004</v>
      </c>
      <c r="AN36" s="77">
        <f t="shared" si="38"/>
        <v>12.19387156824993</v>
      </c>
      <c r="AO36" s="80">
        <f t="shared" si="39"/>
        <v>664.87736902548829</v>
      </c>
      <c r="AP36" s="72">
        <f t="shared" si="40"/>
        <v>629.55203628295749</v>
      </c>
      <c r="AQ36" s="72">
        <f t="shared" si="41"/>
        <v>15.393045211377832</v>
      </c>
      <c r="AR36" s="73">
        <f t="shared" si="42"/>
        <v>11.226357715027154</v>
      </c>
      <c r="AS36" s="73">
        <f t="shared" si="43"/>
        <v>10.089388752842176</v>
      </c>
      <c r="AT36" s="79">
        <f t="shared" si="44"/>
        <v>558.63989241768127</v>
      </c>
      <c r="AU36" s="76">
        <f t="shared" si="45"/>
        <v>672.75731468136826</v>
      </c>
      <c r="AV36" s="76">
        <f t="shared" si="46"/>
        <v>17.880189221263556</v>
      </c>
      <c r="AW36" s="77">
        <f t="shared" si="47"/>
        <v>10.328044637439968</v>
      </c>
      <c r="AX36" s="80">
        <f t="shared" si="48"/>
        <v>559.8336773930389</v>
      </c>
      <c r="AY36" s="64">
        <f t="shared" si="49"/>
        <v>11.733384176385831</v>
      </c>
      <c r="AZ36" s="31">
        <f t="shared" si="50"/>
        <v>559.74011960755786</v>
      </c>
      <c r="BA36" s="31">
        <f t="shared" si="51"/>
        <v>622.63894431093433</v>
      </c>
      <c r="BB36" s="84">
        <f t="shared" si="52"/>
        <v>622.63894431093433</v>
      </c>
    </row>
    <row r="37" spans="1:54" x14ac:dyDescent="0.4">
      <c r="A37">
        <f t="shared" si="1"/>
        <v>102</v>
      </c>
      <c r="B37">
        <v>1.7</v>
      </c>
      <c r="C37" s="31">
        <f t="shared" si="53"/>
        <v>622.63894431093433</v>
      </c>
      <c r="D37" s="31">
        <f t="shared" si="2"/>
        <v>16.856322088826886</v>
      </c>
      <c r="E37" s="31">
        <f t="shared" si="3"/>
        <v>651.66524098497496</v>
      </c>
      <c r="F37" s="65">
        <f t="shared" si="4"/>
        <v>15.468675332425869</v>
      </c>
      <c r="G37">
        <f t="shared" si="5"/>
        <v>5.3194089854823939E-5</v>
      </c>
      <c r="H37">
        <f t="shared" si="6"/>
        <v>9.2741065503373557E-5</v>
      </c>
      <c r="I37" s="32">
        <f t="shared" si="7"/>
        <v>7.4945663508590134E-5</v>
      </c>
      <c r="J37" s="68">
        <f t="shared" si="8"/>
        <v>0.20061804810845352</v>
      </c>
      <c r="K37" s="64">
        <f t="shared" si="9"/>
        <v>11.082549610914251</v>
      </c>
      <c r="L37" s="64">
        <f t="shared" si="10"/>
        <v>10.078771936099198</v>
      </c>
      <c r="M37" s="79">
        <f t="shared" si="11"/>
        <v>536.4634451677706</v>
      </c>
      <c r="N37" s="80">
        <f t="shared" si="12"/>
        <v>297.8736149674956</v>
      </c>
      <c r="O37" s="72">
        <f t="shared" si="13"/>
        <v>624.00377985603473</v>
      </c>
      <c r="P37" s="72">
        <f t="shared" si="14"/>
        <v>14.891352945161772</v>
      </c>
      <c r="Q37" s="73">
        <f t="shared" si="15"/>
        <v>12.012433919312048</v>
      </c>
      <c r="R37" s="73">
        <f t="shared" si="16"/>
        <v>10.139288782665691</v>
      </c>
      <c r="S37" s="79">
        <f t="shared" si="17"/>
        <v>563.60825488509545</v>
      </c>
      <c r="T37" s="76">
        <f t="shared" si="18"/>
        <v>606.41872462493041</v>
      </c>
      <c r="U37" s="76">
        <f t="shared" si="19"/>
        <v>10.318880232511411</v>
      </c>
      <c r="V37" s="77">
        <f t="shared" si="20"/>
        <v>16.846821691204074</v>
      </c>
      <c r="W37" s="80">
        <f t="shared" si="21"/>
        <v>789.32004765064892</v>
      </c>
      <c r="X37" s="72">
        <f t="shared" si="22"/>
        <v>630.76876228091476</v>
      </c>
      <c r="Y37" s="72">
        <f t="shared" si="23"/>
        <v>15.492360830687412</v>
      </c>
      <c r="Z37" s="73">
        <f t="shared" si="24"/>
        <v>11.671603412675736</v>
      </c>
      <c r="AA37" s="73">
        <f t="shared" si="25"/>
        <v>10.11887029830141</v>
      </c>
      <c r="AB37" s="79">
        <f t="shared" si="26"/>
        <v>556.44074689945649</v>
      </c>
      <c r="AC37" s="76">
        <f t="shared" si="27"/>
        <v>772.67841579039282</v>
      </c>
      <c r="AD37" s="76">
        <f t="shared" si="28"/>
        <v>21.129015609309469</v>
      </c>
      <c r="AE37" s="77">
        <f t="shared" si="29"/>
        <v>10.483286746536088</v>
      </c>
      <c r="AF37" s="80">
        <f t="shared" si="30"/>
        <v>488.67114807549706</v>
      </c>
      <c r="AG37" s="72">
        <f t="shared" si="31"/>
        <v>628.82460466536804</v>
      </c>
      <c r="AH37" s="72">
        <f t="shared" si="32"/>
        <v>15.332062748424944</v>
      </c>
      <c r="AI37" s="73">
        <f t="shared" si="33"/>
        <v>11.757280696783914</v>
      </c>
      <c r="AJ37" s="73">
        <f t="shared" si="34"/>
        <v>10.124117262200389</v>
      </c>
      <c r="AK37" s="79">
        <f t="shared" si="35"/>
        <v>558.45053769304843</v>
      </c>
      <c r="AL37" s="76">
        <f t="shared" si="36"/>
        <v>615.62703008965173</v>
      </c>
      <c r="AM37" s="76">
        <f t="shared" si="37"/>
        <v>13.873304972869335</v>
      </c>
      <c r="AN37" s="77">
        <f t="shared" si="38"/>
        <v>12.720837210600548</v>
      </c>
      <c r="AO37" s="80">
        <f t="shared" si="39"/>
        <v>675.62687105435964</v>
      </c>
      <c r="AP37" s="72">
        <f t="shared" si="40"/>
        <v>629.35793271640296</v>
      </c>
      <c r="AQ37" s="72">
        <f t="shared" si="41"/>
        <v>15.376894714301871</v>
      </c>
      <c r="AR37" s="73">
        <f t="shared" si="42"/>
        <v>11.732944549944097</v>
      </c>
      <c r="AS37" s="73">
        <f t="shared" si="43"/>
        <v>10.122636889421571</v>
      </c>
      <c r="AT37" s="79">
        <f t="shared" si="44"/>
        <v>557.89570892822246</v>
      </c>
      <c r="AU37" s="76">
        <f t="shared" si="45"/>
        <v>679.05187384737314</v>
      </c>
      <c r="AV37" s="76">
        <f t="shared" si="46"/>
        <v>18.147138565329701</v>
      </c>
      <c r="AW37" s="77">
        <f t="shared" si="47"/>
        <v>10.726863271076928</v>
      </c>
      <c r="AX37" s="80">
        <f t="shared" si="48"/>
        <v>562.47104026442526</v>
      </c>
      <c r="AY37" s="64">
        <f t="shared" si="49"/>
        <v>12.244008937266679</v>
      </c>
      <c r="AZ37" s="31">
        <f t="shared" si="50"/>
        <v>559.09881210145568</v>
      </c>
      <c r="BA37" s="31">
        <f t="shared" si="51"/>
        <v>629.02227676123277</v>
      </c>
      <c r="BB37" s="84">
        <f t="shared" si="52"/>
        <v>629.02227676123277</v>
      </c>
    </row>
    <row r="38" spans="1:54" x14ac:dyDescent="0.4">
      <c r="A38">
        <f t="shared" si="1"/>
        <v>108</v>
      </c>
      <c r="B38">
        <v>1.8</v>
      </c>
      <c r="C38" s="31">
        <f t="shared" si="53"/>
        <v>629.02227676123277</v>
      </c>
      <c r="D38" s="31">
        <f t="shared" si="2"/>
        <v>17.008491834008417</v>
      </c>
      <c r="E38" s="31">
        <f t="shared" si="3"/>
        <v>654.4986719514618</v>
      </c>
      <c r="F38" s="65">
        <f t="shared" si="4"/>
        <v>16.302639911148319</v>
      </c>
      <c r="G38">
        <f t="shared" si="5"/>
        <v>5.1815653119130878E-5</v>
      </c>
      <c r="H38">
        <f t="shared" si="6"/>
        <v>9.0337834393563085E-5</v>
      </c>
      <c r="I38" s="32">
        <f t="shared" si="7"/>
        <v>7.3744047953684905E-5</v>
      </c>
      <c r="J38" s="68">
        <f t="shared" si="8"/>
        <v>0.19644821000220011</v>
      </c>
      <c r="K38" s="64">
        <f t="shared" si="9"/>
        <v>11.492776477788359</v>
      </c>
      <c r="L38" s="64">
        <f t="shared" si="10"/>
        <v>10.107542108623072</v>
      </c>
      <c r="M38" s="79">
        <f t="shared" si="11"/>
        <v>533.07887651071383</v>
      </c>
      <c r="N38" s="80">
        <f t="shared" si="12"/>
        <v>300.56476849465724</v>
      </c>
      <c r="O38" s="72">
        <f t="shared" si="13"/>
        <v>623.27008972057115</v>
      </c>
      <c r="P38" s="72">
        <f t="shared" si="14"/>
        <v>14.81757315945277</v>
      </c>
      <c r="Q38" s="73">
        <f t="shared" si="15"/>
        <v>12.562648316554855</v>
      </c>
      <c r="R38" s="73">
        <f t="shared" si="16"/>
        <v>10.171770599459837</v>
      </c>
      <c r="S38" s="79">
        <f t="shared" si="17"/>
        <v>563.34566315425991</v>
      </c>
      <c r="T38" s="76">
        <f t="shared" si="18"/>
        <v>606.48332439934416</v>
      </c>
      <c r="U38" s="76">
        <f t="shared" si="19"/>
        <v>10.3633448432923</v>
      </c>
      <c r="V38" s="77">
        <f t="shared" si="20"/>
        <v>17.478369284949768</v>
      </c>
      <c r="W38" s="80">
        <f t="shared" si="21"/>
        <v>800.01098198877014</v>
      </c>
      <c r="X38" s="72">
        <f t="shared" si="22"/>
        <v>630.6954527132574</v>
      </c>
      <c r="Y38" s="72">
        <f t="shared" si="23"/>
        <v>15.486467777555617</v>
      </c>
      <c r="Z38" s="73">
        <f t="shared" si="24"/>
        <v>12.163241310241137</v>
      </c>
      <c r="AA38" s="73">
        <f t="shared" si="25"/>
        <v>10.148094638169315</v>
      </c>
      <c r="AB38" s="79">
        <f t="shared" si="26"/>
        <v>555.41741522077029</v>
      </c>
      <c r="AC38" s="76">
        <f t="shared" si="27"/>
        <v>784.33224740019273</v>
      </c>
      <c r="AD38" s="76">
        <f t="shared" si="28"/>
        <v>21.424304641719253</v>
      </c>
      <c r="AE38" s="77">
        <f t="shared" si="29"/>
        <v>10.933905912756941</v>
      </c>
      <c r="AF38" s="80">
        <f t="shared" si="30"/>
        <v>489.27379104151515</v>
      </c>
      <c r="AG38" s="72">
        <f t="shared" si="31"/>
        <v>628.55654398446222</v>
      </c>
      <c r="AH38" s="72">
        <f t="shared" si="32"/>
        <v>15.309270274929807</v>
      </c>
      <c r="AI38" s="73">
        <f t="shared" si="33"/>
        <v>12.262297778376045</v>
      </c>
      <c r="AJ38" s="73">
        <f t="shared" si="34"/>
        <v>10.153879380491468</v>
      </c>
      <c r="AK38" s="79">
        <f t="shared" si="35"/>
        <v>557.62512281965132</v>
      </c>
      <c r="AL38" s="76">
        <f t="shared" si="36"/>
        <v>615.7082109306092</v>
      </c>
      <c r="AM38" s="76">
        <f t="shared" si="37"/>
        <v>13.885823665149205</v>
      </c>
      <c r="AN38" s="77">
        <f t="shared" si="38"/>
        <v>13.242966967996482</v>
      </c>
      <c r="AO38" s="80">
        <f t="shared" si="39"/>
        <v>685.93357325904049</v>
      </c>
      <c r="AP38" s="72">
        <f t="shared" si="40"/>
        <v>629.13779183989004</v>
      </c>
      <c r="AQ38" s="72">
        <f t="shared" si="41"/>
        <v>15.358471415204846</v>
      </c>
      <c r="AR38" s="73">
        <f t="shared" si="42"/>
        <v>12.234318328853353</v>
      </c>
      <c r="AS38" s="73">
        <f t="shared" si="43"/>
        <v>10.152243043177293</v>
      </c>
      <c r="AT38" s="79">
        <f t="shared" si="44"/>
        <v>557.02016364948395</v>
      </c>
      <c r="AU38" s="76">
        <f t="shared" si="45"/>
        <v>685.46371885141366</v>
      </c>
      <c r="AV38" s="76">
        <f t="shared" si="46"/>
        <v>18.40552219895163</v>
      </c>
      <c r="AW38" s="77">
        <f t="shared" si="47"/>
        <v>11.122907498560121</v>
      </c>
      <c r="AX38" s="80">
        <f t="shared" si="48"/>
        <v>564.66263104362099</v>
      </c>
      <c r="AY38" s="64">
        <f t="shared" si="49"/>
        <v>12.750081924786087</v>
      </c>
      <c r="AZ38" s="31">
        <f t="shared" si="50"/>
        <v>558.3520912110414</v>
      </c>
      <c r="BA38" s="31">
        <f t="shared" si="51"/>
        <v>634.97024433323668</v>
      </c>
      <c r="BB38" s="84">
        <f t="shared" si="52"/>
        <v>634.97024433323668</v>
      </c>
    </row>
    <row r="39" spans="1:54" x14ac:dyDescent="0.4">
      <c r="A39">
        <f t="shared" si="1"/>
        <v>114</v>
      </c>
      <c r="B39">
        <v>1.9</v>
      </c>
      <c r="C39" s="31">
        <f t="shared" si="53"/>
        <v>634.97024433323668</v>
      </c>
      <c r="D39" s="31">
        <f t="shared" si="2"/>
        <v>17.15110456466482</v>
      </c>
      <c r="E39" s="31">
        <f t="shared" si="3"/>
        <v>657.2485894644467</v>
      </c>
      <c r="F39" s="65">
        <f t="shared" si="4"/>
        <v>17.136954203497201</v>
      </c>
      <c r="G39">
        <f t="shared" si="5"/>
        <v>5.0538590635609522E-5</v>
      </c>
      <c r="H39">
        <f t="shared" si="6"/>
        <v>8.8111343898859866E-5</v>
      </c>
      <c r="I39" s="32">
        <f t="shared" si="7"/>
        <v>7.2630802706333288E-5</v>
      </c>
      <c r="J39" s="68">
        <f t="shared" si="8"/>
        <v>0.19256519595924576</v>
      </c>
      <c r="K39" s="64">
        <f t="shared" si="9"/>
        <v>11.898563455524165</v>
      </c>
      <c r="L39" s="64">
        <f t="shared" si="10"/>
        <v>10.132582800866558</v>
      </c>
      <c r="M39" s="79">
        <f t="shared" si="11"/>
        <v>529.64031105682852</v>
      </c>
      <c r="N39" s="80">
        <f t="shared" si="12"/>
        <v>303.10131028356551</v>
      </c>
      <c r="O39" s="72">
        <f t="shared" si="13"/>
        <v>622.54826419674851</v>
      </c>
      <c r="P39" s="72">
        <f t="shared" si="14"/>
        <v>14.742879076457447</v>
      </c>
      <c r="Q39" s="73">
        <f t="shared" si="15"/>
        <v>13.111358313903843</v>
      </c>
      <c r="R39" s="73">
        <f t="shared" si="16"/>
        <v>10.208147891117665</v>
      </c>
      <c r="S39" s="79">
        <f t="shared" si="17"/>
        <v>563.33204938461847</v>
      </c>
      <c r="T39" s="76">
        <f t="shared" si="18"/>
        <v>606.54171499898814</v>
      </c>
      <c r="U39" s="76">
        <f t="shared" si="19"/>
        <v>10.405403395095494</v>
      </c>
      <c r="V39" s="77">
        <f t="shared" si="20"/>
        <v>18.099172380906648</v>
      </c>
      <c r="W39" s="80">
        <f t="shared" si="21"/>
        <v>810.15644253377604</v>
      </c>
      <c r="X39" s="72">
        <f t="shared" si="22"/>
        <v>630.69165642538906</v>
      </c>
      <c r="Y39" s="72">
        <f t="shared" si="23"/>
        <v>15.486162301032346</v>
      </c>
      <c r="Z39" s="73">
        <f t="shared" si="24"/>
        <v>12.645332175076542</v>
      </c>
      <c r="AA39" s="73">
        <f t="shared" si="25"/>
        <v>10.176869081839193</v>
      </c>
      <c r="AB39" s="79">
        <f t="shared" si="26"/>
        <v>554.35457409322885</v>
      </c>
      <c r="AC39" s="76">
        <f t="shared" si="27"/>
        <v>795.8931422241759</v>
      </c>
      <c r="AD39" s="76">
        <f t="shared" si="28"/>
        <v>21.706895033126301</v>
      </c>
      <c r="AE39" s="77">
        <f t="shared" si="29"/>
        <v>11.384501522095254</v>
      </c>
      <c r="AF39" s="80">
        <f t="shared" si="30"/>
        <v>489.66882323608945</v>
      </c>
      <c r="AG39" s="72">
        <f t="shared" si="31"/>
        <v>628.28061546565402</v>
      </c>
      <c r="AH39" s="72">
        <f t="shared" si="32"/>
        <v>15.285622648358062</v>
      </c>
      <c r="AI39" s="73">
        <f t="shared" si="33"/>
        <v>12.762257101612441</v>
      </c>
      <c r="AJ39" s="73">
        <f t="shared" si="34"/>
        <v>10.184268070932799</v>
      </c>
      <c r="AK39" s="79">
        <f t="shared" si="35"/>
        <v>556.88650672848087</v>
      </c>
      <c r="AL39" s="76">
        <f t="shared" si="36"/>
        <v>615.761732194356</v>
      </c>
      <c r="AM39" s="76">
        <f t="shared" si="37"/>
        <v>13.894034076411867</v>
      </c>
      <c r="AN39" s="77">
        <f t="shared" si="38"/>
        <v>13.760724454280025</v>
      </c>
      <c r="AO39" s="80">
        <f t="shared" si="39"/>
        <v>695.83802985556338</v>
      </c>
      <c r="AP39" s="72">
        <f t="shared" si="40"/>
        <v>628.94210676658429</v>
      </c>
      <c r="AQ39" s="72">
        <f t="shared" si="41"/>
        <v>15.341998407487688</v>
      </c>
      <c r="AR39" s="73">
        <f t="shared" si="42"/>
        <v>12.728748358824804</v>
      </c>
      <c r="AS39" s="73">
        <f t="shared" si="43"/>
        <v>10.182122547049705</v>
      </c>
      <c r="AT39" s="79">
        <f t="shared" si="44"/>
        <v>556.18360395481318</v>
      </c>
      <c r="AU39" s="76">
        <f t="shared" si="45"/>
        <v>691.98327820458326</v>
      </c>
      <c r="AV39" s="76">
        <f t="shared" si="46"/>
        <v>18.656063767666282</v>
      </c>
      <c r="AW39" s="77">
        <f t="shared" si="47"/>
        <v>11.516819102888176</v>
      </c>
      <c r="AX39" s="80">
        <f t="shared" si="48"/>
        <v>566.46212796088935</v>
      </c>
      <c r="AY39" s="64">
        <f t="shared" si="49"/>
        <v>13.251114176198467</v>
      </c>
      <c r="AZ39" s="31">
        <f t="shared" si="50"/>
        <v>557.68918354028528</v>
      </c>
      <c r="BA39" s="31">
        <f t="shared" si="51"/>
        <v>640.5313558965795</v>
      </c>
      <c r="BB39" s="84">
        <f t="shared" si="52"/>
        <v>640.5313558965795</v>
      </c>
    </row>
    <row r="40" spans="1:54" x14ac:dyDescent="0.4">
      <c r="A40">
        <f t="shared" si="1"/>
        <v>120</v>
      </c>
      <c r="B40">
        <v>2</v>
      </c>
      <c r="C40" s="31">
        <f t="shared" si="53"/>
        <v>640.5313558965795</v>
      </c>
      <c r="D40" s="31">
        <f t="shared" si="2"/>
        <v>17.285158595235572</v>
      </c>
      <c r="E40" s="31">
        <f t="shared" si="3"/>
        <v>659.9173683411492</v>
      </c>
      <c r="F40" s="65">
        <f t="shared" si="4"/>
        <v>17.971678999351361</v>
      </c>
      <c r="G40">
        <f t="shared" si="5"/>
        <v>4.9350961484371375E-5</v>
      </c>
      <c r="H40">
        <f t="shared" si="6"/>
        <v>8.6040775660747515E-5</v>
      </c>
      <c r="I40" s="32">
        <f t="shared" si="7"/>
        <v>7.1595518587277106E-5</v>
      </c>
      <c r="J40" s="68">
        <f t="shared" si="8"/>
        <v>0.18893646665044547</v>
      </c>
      <c r="K40" s="64">
        <f t="shared" si="9"/>
        <v>12.300267120992142</v>
      </c>
      <c r="L40" s="64">
        <f t="shared" si="10"/>
        <v>10.156104768815766</v>
      </c>
      <c r="M40" s="79">
        <f t="shared" si="11"/>
        <v>526.26094962804177</v>
      </c>
      <c r="N40" s="80">
        <f t="shared" si="12"/>
        <v>305.49979412003387</v>
      </c>
      <c r="O40" s="72">
        <f t="shared" si="13"/>
        <v>621.86161112506124</v>
      </c>
      <c r="P40" s="72">
        <f t="shared" si="14"/>
        <v>14.669729100905544</v>
      </c>
      <c r="Q40" s="73">
        <f t="shared" si="15"/>
        <v>13.657462182359961</v>
      </c>
      <c r="R40" s="73">
        <f t="shared" si="16"/>
        <v>10.253486156161642</v>
      </c>
      <c r="S40" s="79">
        <f t="shared" si="17"/>
        <v>563.82111113923975</v>
      </c>
      <c r="T40" s="76">
        <f t="shared" si="18"/>
        <v>606.59485227249274</v>
      </c>
      <c r="U40" s="76">
        <f t="shared" si="19"/>
        <v>10.445305369381423</v>
      </c>
      <c r="V40" s="77">
        <f t="shared" si="20"/>
        <v>18.710092398693753</v>
      </c>
      <c r="W40" s="80">
        <f t="shared" si="21"/>
        <v>819.80856333911538</v>
      </c>
      <c r="X40" s="72">
        <f t="shared" si="22"/>
        <v>630.82830436656229</v>
      </c>
      <c r="Y40" s="72">
        <f t="shared" si="23"/>
        <v>15.49713885948975</v>
      </c>
      <c r="Z40" s="73">
        <f t="shared" si="24"/>
        <v>13.114689104918233</v>
      </c>
      <c r="AA40" s="73">
        <f t="shared" si="25"/>
        <v>10.208391539808709</v>
      </c>
      <c r="AB40" s="79">
        <f t="shared" si="26"/>
        <v>553.3624418219963</v>
      </c>
      <c r="AC40" s="76">
        <f t="shared" si="27"/>
        <v>807.35530893286341</v>
      </c>
      <c r="AD40" s="76">
        <f t="shared" si="28"/>
        <v>21.977884193860532</v>
      </c>
      <c r="AE40" s="77">
        <f t="shared" si="29"/>
        <v>11.835242957338023</v>
      </c>
      <c r="AF40" s="80">
        <f t="shared" si="30"/>
        <v>489.88832354116107</v>
      </c>
      <c r="AG40" s="72">
        <f t="shared" si="31"/>
        <v>628.02531510878589</v>
      </c>
      <c r="AH40" s="72">
        <f t="shared" si="32"/>
        <v>15.263571089307069</v>
      </c>
      <c r="AI40" s="73">
        <f t="shared" si="33"/>
        <v>13.256209203030485</v>
      </c>
      <c r="AJ40" s="73">
        <f t="shared" si="34"/>
        <v>10.21907324596248</v>
      </c>
      <c r="AK40" s="79">
        <f t="shared" si="35"/>
        <v>556.41380082376213</v>
      </c>
      <c r="AL40" s="76">
        <f t="shared" si="36"/>
        <v>615.79157681850222</v>
      </c>
      <c r="AM40" s="76">
        <f t="shared" si="37"/>
        <v>13.898597716044259</v>
      </c>
      <c r="AN40" s="77">
        <f t="shared" si="38"/>
        <v>14.274506812220778</v>
      </c>
      <c r="AO40" s="80">
        <f t="shared" si="39"/>
        <v>705.3749245292563</v>
      </c>
      <c r="AP40" s="72">
        <f t="shared" si="40"/>
        <v>628.81751602432473</v>
      </c>
      <c r="AQ40" s="72">
        <f t="shared" si="41"/>
        <v>15.331462282857371</v>
      </c>
      <c r="AR40" s="73">
        <f t="shared" si="42"/>
        <v>13.214155242770788</v>
      </c>
      <c r="AS40" s="73">
        <f t="shared" si="43"/>
        <v>10.215829589404979</v>
      </c>
      <c r="AT40" s="79">
        <f t="shared" si="44"/>
        <v>555.53642610029181</v>
      </c>
      <c r="AU40" s="76">
        <f t="shared" si="45"/>
        <v>698.601864769945</v>
      </c>
      <c r="AV40" s="76">
        <f t="shared" si="46"/>
        <v>18.899384141409421</v>
      </c>
      <c r="AW40" s="77">
        <f t="shared" si="47"/>
        <v>11.909141106928615</v>
      </c>
      <c r="AX40" s="80">
        <f t="shared" si="48"/>
        <v>567.91545135084243</v>
      </c>
      <c r="AY40" s="64">
        <f t="shared" si="49"/>
        <v>13.74643737603258</v>
      </c>
      <c r="AZ40" s="31">
        <f t="shared" si="50"/>
        <v>557.28344497132252</v>
      </c>
      <c r="BA40" s="31">
        <f t="shared" si="51"/>
        <v>645.74681569009385</v>
      </c>
      <c r="BB40" s="84">
        <f t="shared" si="52"/>
        <v>645.74681569009385</v>
      </c>
    </row>
    <row r="41" spans="1:54" x14ac:dyDescent="0.4">
      <c r="A41">
        <f t="shared" si="1"/>
        <v>126</v>
      </c>
      <c r="B41">
        <v>2.1</v>
      </c>
      <c r="C41" s="31">
        <f t="shared" si="53"/>
        <v>645.74681569009385</v>
      </c>
      <c r="D41" s="31">
        <f t="shared" si="2"/>
        <v>17.411509969784358</v>
      </c>
      <c r="E41" s="31">
        <f t="shared" si="3"/>
        <v>662.50768608557087</v>
      </c>
      <c r="F41" s="65">
        <f t="shared" si="4"/>
        <v>18.806858072221104</v>
      </c>
      <c r="G41">
        <f t="shared" si="5"/>
        <v>4.8242723899708538E-5</v>
      </c>
      <c r="H41">
        <f t="shared" si="6"/>
        <v>8.4108622394980215E-5</v>
      </c>
      <c r="I41" s="32">
        <f t="shared" si="7"/>
        <v>7.0629441954393469E-5</v>
      </c>
      <c r="J41" s="68">
        <f t="shared" si="8"/>
        <v>0.18553453133259559</v>
      </c>
      <c r="K41" s="64">
        <f t="shared" si="9"/>
        <v>12.698197366778519</v>
      </c>
      <c r="L41" s="64">
        <f t="shared" si="10"/>
        <v>10.180184521296198</v>
      </c>
      <c r="M41" s="79">
        <f t="shared" si="11"/>
        <v>523.04287059470164</v>
      </c>
      <c r="N41" s="80">
        <f t="shared" si="12"/>
        <v>307.77429916530821</v>
      </c>
      <c r="O41" s="72">
        <f t="shared" si="13"/>
        <v>621.22832308779175</v>
      </c>
      <c r="P41" s="72">
        <f t="shared" si="14"/>
        <v>14.600308047415364</v>
      </c>
      <c r="Q41" s="73">
        <f t="shared" si="15"/>
        <v>14.199623087770076</v>
      </c>
      <c r="R41" s="73">
        <f t="shared" si="16"/>
        <v>10.312600602192777</v>
      </c>
      <c r="S41" s="79">
        <f t="shared" si="17"/>
        <v>565.0534206210632</v>
      </c>
      <c r="T41" s="76">
        <f t="shared" si="18"/>
        <v>606.64351039111762</v>
      </c>
      <c r="U41" s="76">
        <f t="shared" si="19"/>
        <v>10.483263833142329</v>
      </c>
      <c r="V41" s="77">
        <f t="shared" si="20"/>
        <v>19.311883281493369</v>
      </c>
      <c r="W41" s="80">
        <f t="shared" si="21"/>
        <v>829.01232870278989</v>
      </c>
      <c r="X41" s="72">
        <f t="shared" si="22"/>
        <v>631.17509038976436</v>
      </c>
      <c r="Y41" s="72">
        <f t="shared" si="23"/>
        <v>15.52482071384116</v>
      </c>
      <c r="Z41" s="73">
        <f t="shared" si="24"/>
        <v>13.567844113538815</v>
      </c>
      <c r="AA41" s="73">
        <f t="shared" si="25"/>
        <v>10.245204267023674</v>
      </c>
      <c r="AB41" s="79">
        <f t="shared" si="26"/>
        <v>552.51405319150501</v>
      </c>
      <c r="AC41" s="76">
        <f t="shared" si="27"/>
        <v>818.71453929664449</v>
      </c>
      <c r="AD41" s="76">
        <f t="shared" si="28"/>
        <v>22.238229208643091</v>
      </c>
      <c r="AE41" s="77">
        <f t="shared" si="29"/>
        <v>12.286265289179637</v>
      </c>
      <c r="AF41" s="80">
        <f t="shared" si="30"/>
        <v>489.95892446368458</v>
      </c>
      <c r="AG41" s="72">
        <f t="shared" si="31"/>
        <v>627.80873524309959</v>
      </c>
      <c r="AH41" s="72">
        <f t="shared" si="32"/>
        <v>15.244731926850559</v>
      </c>
      <c r="AI41" s="73">
        <f t="shared" si="33"/>
        <v>13.743430481769465</v>
      </c>
      <c r="AJ41" s="73">
        <f t="shared" si="34"/>
        <v>10.261791604895542</v>
      </c>
      <c r="AK41" s="79">
        <f t="shared" si="35"/>
        <v>556.3760087181206</v>
      </c>
      <c r="AL41" s="76">
        <f t="shared" si="36"/>
        <v>615.80119219255812</v>
      </c>
      <c r="AM41" s="76">
        <f t="shared" si="37"/>
        <v>13.900065812043422</v>
      </c>
      <c r="AN41" s="77">
        <f t="shared" si="38"/>
        <v>14.784657106814352</v>
      </c>
      <c r="AO41" s="80">
        <f t="shared" si="39"/>
        <v>714.57420411348983</v>
      </c>
      <c r="AP41" s="72">
        <f t="shared" si="40"/>
        <v>628.80757689448683</v>
      </c>
      <c r="AQ41" s="72">
        <f t="shared" si="41"/>
        <v>15.330620152075534</v>
      </c>
      <c r="AR41" s="73">
        <f t="shared" si="42"/>
        <v>13.688177576159092</v>
      </c>
      <c r="AS41" s="73">
        <f t="shared" si="43"/>
        <v>10.256411942517328</v>
      </c>
      <c r="AT41" s="79">
        <f t="shared" si="44"/>
        <v>555.20101003717627</v>
      </c>
      <c r="AU41" s="76">
        <f t="shared" si="45"/>
        <v>705.31156079852326</v>
      </c>
      <c r="AV41" s="76">
        <f t="shared" si="46"/>
        <v>19.136021168060061</v>
      </c>
      <c r="AW41" s="77">
        <f t="shared" si="47"/>
        <v>12.300335221953386</v>
      </c>
      <c r="AX41" s="80">
        <f t="shared" si="48"/>
        <v>569.06215294505785</v>
      </c>
      <c r="AY41" s="64">
        <f t="shared" si="49"/>
        <v>14.235277019834774</v>
      </c>
      <c r="AZ41" s="31">
        <f t="shared" si="50"/>
        <v>557.2861231419663</v>
      </c>
      <c r="BA41" s="31">
        <f t="shared" si="51"/>
        <v>650.65190255625555</v>
      </c>
      <c r="BB41" s="84">
        <f t="shared" si="52"/>
        <v>650.65190255625555</v>
      </c>
    </row>
    <row r="42" spans="1:54" x14ac:dyDescent="0.4">
      <c r="A42">
        <f t="shared" si="1"/>
        <v>132</v>
      </c>
      <c r="B42">
        <v>2.2000000000000002</v>
      </c>
      <c r="C42" s="31">
        <f t="shared" si="53"/>
        <v>650.65190255625555</v>
      </c>
      <c r="D42" s="31">
        <f t="shared" si="2"/>
        <v>17.530898144063272</v>
      </c>
      <c r="E42" s="31">
        <f t="shared" si="3"/>
        <v>665.0223949319759</v>
      </c>
      <c r="F42" s="65">
        <f t="shared" si="4"/>
        <v>19.642522175303242</v>
      </c>
      <c r="G42">
        <f t="shared" si="5"/>
        <v>4.7205360501835123E-5</v>
      </c>
      <c r="H42">
        <f t="shared" si="6"/>
        <v>8.2300034503063202E-5</v>
      </c>
      <c r="I42" s="32">
        <f t="shared" si="7"/>
        <v>6.9725148008434963E-5</v>
      </c>
      <c r="J42" s="68">
        <f t="shared" si="8"/>
        <v>0.18233596906411109</v>
      </c>
      <c r="K42" s="64">
        <f t="shared" si="9"/>
        <v>13.092625571481578</v>
      </c>
      <c r="L42" s="64">
        <f t="shared" si="10"/>
        <v>10.206783869746026</v>
      </c>
      <c r="M42" s="79">
        <f t="shared" si="11"/>
        <v>520.07877973056839</v>
      </c>
      <c r="N42" s="80">
        <f t="shared" si="12"/>
        <v>309.93688727808529</v>
      </c>
      <c r="O42" s="72">
        <f t="shared" si="13"/>
        <v>620.66249262773204</v>
      </c>
      <c r="P42" s="72">
        <f t="shared" si="14"/>
        <v>14.536571312765798</v>
      </c>
      <c r="Q42" s="73">
        <f t="shared" si="15"/>
        <v>14.736290077740398</v>
      </c>
      <c r="R42" s="73">
        <f t="shared" si="16"/>
        <v>10.389913532667663</v>
      </c>
      <c r="S42" s="79">
        <f t="shared" si="17"/>
        <v>567.24792781890835</v>
      </c>
      <c r="T42" s="76">
        <f t="shared" si="18"/>
        <v>606.68832238537686</v>
      </c>
      <c r="U42" s="76">
        <f t="shared" si="19"/>
        <v>10.519462022941838</v>
      </c>
      <c r="V42" s="77">
        <f t="shared" si="20"/>
        <v>19.905209340194393</v>
      </c>
      <c r="W42" s="80">
        <f t="shared" si="21"/>
        <v>837.80683363967523</v>
      </c>
      <c r="X42" s="72">
        <f t="shared" si="22"/>
        <v>631.80145126841967</v>
      </c>
      <c r="Y42" s="72">
        <f t="shared" si="23"/>
        <v>15.57420102126795</v>
      </c>
      <c r="Z42" s="73">
        <f t="shared" si="24"/>
        <v>14.001336294896376</v>
      </c>
      <c r="AA42" s="73">
        <f t="shared" si="25"/>
        <v>10.289030733017061</v>
      </c>
      <c r="AB42" s="79">
        <f t="shared" si="26"/>
        <v>551.83638410680021</v>
      </c>
      <c r="AC42" s="76">
        <f t="shared" si="27"/>
        <v>829.96788106841655</v>
      </c>
      <c r="AD42" s="76">
        <f t="shared" si="28"/>
        <v>22.488770359867004</v>
      </c>
      <c r="AE42" s="77">
        <f t="shared" si="29"/>
        <v>12.737676649161152</v>
      </c>
      <c r="AF42" s="80">
        <f t="shared" si="30"/>
        <v>489.90286970346085</v>
      </c>
      <c r="AG42" s="72">
        <f t="shared" si="31"/>
        <v>627.63687973778895</v>
      </c>
      <c r="AH42" s="72">
        <f t="shared" si="32"/>
        <v>15.22969531395834</v>
      </c>
      <c r="AI42" s="73">
        <f t="shared" si="33"/>
        <v>14.223677066017583</v>
      </c>
      <c r="AJ42" s="73">
        <f t="shared" si="34"/>
        <v>10.315628724072027</v>
      </c>
      <c r="AK42" s="79">
        <f t="shared" si="35"/>
        <v>556.9340031192371</v>
      </c>
      <c r="AL42" s="76">
        <f t="shared" si="36"/>
        <v>615.79355726997744</v>
      </c>
      <c r="AM42" s="76">
        <f t="shared" si="37"/>
        <v>13.898900184017272</v>
      </c>
      <c r="AN42" s="77">
        <f t="shared" si="38"/>
        <v>15.291473926453854</v>
      </c>
      <c r="AO42" s="80">
        <f t="shared" si="39"/>
        <v>723.46194707127688</v>
      </c>
      <c r="AP42" s="72">
        <f t="shared" si="40"/>
        <v>628.95465317821549</v>
      </c>
      <c r="AQ42" s="72">
        <f t="shared" si="41"/>
        <v>15.343057329531595</v>
      </c>
      <c r="AR42" s="73">
        <f t="shared" si="42"/>
        <v>14.148228670516195</v>
      </c>
      <c r="AS42" s="73">
        <f t="shared" si="43"/>
        <v>10.306256079258084</v>
      </c>
      <c r="AT42" s="79">
        <f t="shared" si="44"/>
        <v>555.26216321738968</v>
      </c>
      <c r="AU42" s="76">
        <f t="shared" si="45"/>
        <v>712.10512489361884</v>
      </c>
      <c r="AV42" s="76">
        <f t="shared" si="46"/>
        <v>19.366444835473764</v>
      </c>
      <c r="AW42" s="77">
        <f t="shared" si="47"/>
        <v>12.69079567676429</v>
      </c>
      <c r="AX42" s="80">
        <f t="shared" si="48"/>
        <v>569.93650394667418</v>
      </c>
      <c r="AY42" s="64">
        <f t="shared" si="49"/>
        <v>14.716835962718029</v>
      </c>
      <c r="AZ42" s="31">
        <f t="shared" si="50"/>
        <v>557.82011956558392</v>
      </c>
      <c r="BA42" s="31">
        <f t="shared" si="51"/>
        <v>655.27703859027179</v>
      </c>
      <c r="BB42" s="84">
        <f t="shared" si="52"/>
        <v>655.27703859027179</v>
      </c>
    </row>
    <row r="43" spans="1:54" x14ac:dyDescent="0.4">
      <c r="A43">
        <f t="shared" si="1"/>
        <v>138</v>
      </c>
      <c r="B43">
        <v>2.2999999999999998</v>
      </c>
      <c r="C43" s="31">
        <f t="shared" si="53"/>
        <v>655.27703859027179</v>
      </c>
      <c r="D43" s="31">
        <f t="shared" si="2"/>
        <v>17.643966088757196</v>
      </c>
      <c r="E43" s="31">
        <f t="shared" si="3"/>
        <v>667.46443074653394</v>
      </c>
      <c r="F43" s="65">
        <f t="shared" si="4"/>
        <v>20.478692073338234</v>
      </c>
      <c r="G43">
        <f t="shared" si="5"/>
        <v>4.6231590724941556E-5</v>
      </c>
      <c r="H43">
        <f t="shared" si="6"/>
        <v>8.0602318705865435E-5</v>
      </c>
      <c r="I43" s="32">
        <f t="shared" si="7"/>
        <v>6.8876290109836079E-5</v>
      </c>
      <c r="J43" s="68">
        <f t="shared" si="8"/>
        <v>0.17932067462440221</v>
      </c>
      <c r="K43" s="64">
        <f t="shared" si="9"/>
        <v>13.483791034479291</v>
      </c>
      <c r="L43" s="64">
        <f t="shared" si="10"/>
        <v>10.237765641346897</v>
      </c>
      <c r="M43" s="79">
        <f t="shared" si="11"/>
        <v>517.45341247328656</v>
      </c>
      <c r="N43" s="80">
        <f t="shared" si="12"/>
        <v>311.99796122833624</v>
      </c>
      <c r="O43" s="72">
        <f t="shared" si="13"/>
        <v>620.17509597799835</v>
      </c>
      <c r="P43" s="72">
        <f t="shared" si="14"/>
        <v>14.480282492186467</v>
      </c>
      <c r="Q43" s="73">
        <f t="shared" si="15"/>
        <v>15.265723388809425</v>
      </c>
      <c r="R43" s="73">
        <f t="shared" si="16"/>
        <v>10.489293575329508</v>
      </c>
      <c r="S43" s="79">
        <f t="shared" si="17"/>
        <v>570.59257619907714</v>
      </c>
      <c r="T43" s="76">
        <f t="shared" si="18"/>
        <v>606.72981040022137</v>
      </c>
      <c r="U43" s="76">
        <f t="shared" si="19"/>
        <v>10.554058530741413</v>
      </c>
      <c r="V43" s="77">
        <f t="shared" si="20"/>
        <v>20.490659474176933</v>
      </c>
      <c r="W43" s="80">
        <f t="shared" si="21"/>
        <v>846.2262762136769</v>
      </c>
      <c r="X43" s="72">
        <f t="shared" si="22"/>
        <v>632.77798527586356</v>
      </c>
      <c r="Y43" s="72">
        <f t="shared" si="23"/>
        <v>15.649669044026135</v>
      </c>
      <c r="Z43" s="73">
        <f t="shared" si="24"/>
        <v>14.412068065206574</v>
      </c>
      <c r="AA43" s="73">
        <f t="shared" si="25"/>
        <v>10.340695467340066</v>
      </c>
      <c r="AB43" s="79">
        <f t="shared" si="26"/>
        <v>551.30583080466909</v>
      </c>
      <c r="AC43" s="76">
        <f t="shared" si="27"/>
        <v>841.11338222837207</v>
      </c>
      <c r="AD43" s="76">
        <f t="shared" si="28"/>
        <v>22.730249830628331</v>
      </c>
      <c r="AE43" s="77">
        <f t="shared" si="29"/>
        <v>13.18956384178604</v>
      </c>
      <c r="AF43" s="80">
        <f t="shared" si="30"/>
        <v>489.73883813406496</v>
      </c>
      <c r="AG43" s="72">
        <f t="shared" si="31"/>
        <v>627.50303837696993</v>
      </c>
      <c r="AH43" s="72">
        <f t="shared" si="32"/>
        <v>15.217930192189188</v>
      </c>
      <c r="AI43" s="73">
        <f t="shared" si="33"/>
        <v>14.697394322743527</v>
      </c>
      <c r="AJ43" s="73">
        <f t="shared" si="34"/>
        <v>10.383575451364713</v>
      </c>
      <c r="AK43" s="79">
        <f t="shared" si="35"/>
        <v>558.24557434639075</v>
      </c>
      <c r="AL43" s="76">
        <f t="shared" si="36"/>
        <v>615.77124366477528</v>
      </c>
      <c r="AM43" s="76">
        <f t="shared" si="37"/>
        <v>13.895489641737843</v>
      </c>
      <c r="AN43" s="77">
        <f t="shared" si="38"/>
        <v>15.795218920100588</v>
      </c>
      <c r="AO43" s="80">
        <f t="shared" si="39"/>
        <v>732.06103795958438</v>
      </c>
      <c r="AP43" s="72">
        <f t="shared" si="40"/>
        <v>629.30312421923782</v>
      </c>
      <c r="AQ43" s="72">
        <f t="shared" si="41"/>
        <v>15.372318498387672</v>
      </c>
      <c r="AR43" s="73">
        <f t="shared" si="42"/>
        <v>14.591522682389115</v>
      </c>
      <c r="AS43" s="73">
        <f t="shared" si="43"/>
        <v>10.366936885783389</v>
      </c>
      <c r="AT43" s="79">
        <f t="shared" si="44"/>
        <v>555.75677470046469</v>
      </c>
      <c r="AU43" s="76">
        <f t="shared" si="45"/>
        <v>718.97591528689986</v>
      </c>
      <c r="AV43" s="76">
        <f t="shared" si="46"/>
        <v>19.591069061705916</v>
      </c>
      <c r="AW43" s="77">
        <f t="shared" si="47"/>
        <v>13.080860299702671</v>
      </c>
      <c r="AX43" s="80">
        <f t="shared" si="48"/>
        <v>570.56835826070517</v>
      </c>
      <c r="AY43" s="64">
        <f t="shared" si="49"/>
        <v>15.190376374364359</v>
      </c>
      <c r="AZ43" s="31">
        <f t="shared" si="50"/>
        <v>558.97518901265039</v>
      </c>
      <c r="BA43" s="31">
        <f t="shared" si="51"/>
        <v>659.6486276420078</v>
      </c>
      <c r="BB43" s="84">
        <f t="shared" si="52"/>
        <v>659.6486276420078</v>
      </c>
    </row>
    <row r="44" spans="1:54" x14ac:dyDescent="0.4">
      <c r="A44">
        <f t="shared" si="1"/>
        <v>144</v>
      </c>
      <c r="B44">
        <v>2.4</v>
      </c>
      <c r="C44" s="31">
        <f t="shared" si="53"/>
        <v>659.6486276420078</v>
      </c>
      <c r="D44" s="31">
        <f t="shared" si="2"/>
        <v>17.751276217284342</v>
      </c>
      <c r="E44" s="31">
        <f t="shared" si="3"/>
        <v>669.83674834740191</v>
      </c>
      <c r="F44" s="65">
        <f t="shared" si="4"/>
        <v>21.315380860342344</v>
      </c>
      <c r="G44">
        <f t="shared" si="5"/>
        <v>4.5315147318201931E-5</v>
      </c>
      <c r="H44">
        <f t="shared" si="6"/>
        <v>7.9004548385017156E-5</v>
      </c>
      <c r="I44" s="32">
        <f t="shared" si="7"/>
        <v>6.807740494941194E-5</v>
      </c>
      <c r="J44" s="68">
        <f t="shared" si="8"/>
        <v>0.17647127017640454</v>
      </c>
      <c r="K44" s="64">
        <f t="shared" si="9"/>
        <v>13.871906101227117</v>
      </c>
      <c r="L44" s="64">
        <f t="shared" si="10"/>
        <v>10.274906467738916</v>
      </c>
      <c r="M44" s="79">
        <f t="shared" si="11"/>
        <v>515.24466977912175</v>
      </c>
      <c r="N44" s="80">
        <f t="shared" si="12"/>
        <v>313.96654825291154</v>
      </c>
      <c r="O44" s="72">
        <f t="shared" si="13"/>
        <v>619.77492439675871</v>
      </c>
      <c r="P44" s="72">
        <f t="shared" si="14"/>
        <v>14.433045838271894</v>
      </c>
      <c r="Q44" s="73">
        <f t="shared" si="15"/>
        <v>15.786024134028954</v>
      </c>
      <c r="R44" s="73">
        <f t="shared" si="16"/>
        <v>10.613887504135214</v>
      </c>
      <c r="S44" s="79">
        <f t="shared" si="17"/>
        <v>575.23470460230214</v>
      </c>
      <c r="T44" s="76">
        <f t="shared" si="18"/>
        <v>606.768408565046</v>
      </c>
      <c r="U44" s="76">
        <f t="shared" si="19"/>
        <v>10.587191430168287</v>
      </c>
      <c r="V44" s="77">
        <f t="shared" si="20"/>
        <v>21.068758625683589</v>
      </c>
      <c r="W44" s="80">
        <f t="shared" si="21"/>
        <v>854.30074778698895</v>
      </c>
      <c r="X44" s="72">
        <f t="shared" si="22"/>
        <v>634.17781036153212</v>
      </c>
      <c r="Y44" s="72">
        <f t="shared" si="23"/>
        <v>15.754828411438263</v>
      </c>
      <c r="Z44" s="73">
        <f t="shared" si="24"/>
        <v>14.797696539980873</v>
      </c>
      <c r="AA44" s="73">
        <f t="shared" si="25"/>
        <v>10.400172883612147</v>
      </c>
      <c r="AB44" s="79">
        <f t="shared" si="26"/>
        <v>550.85096807065258</v>
      </c>
      <c r="AC44" s="76">
        <f t="shared" si="27"/>
        <v>852.14988943809453</v>
      </c>
      <c r="AD44" s="76">
        <f t="shared" si="28"/>
        <v>22.963326741165609</v>
      </c>
      <c r="AE44" s="77">
        <f t="shared" si="29"/>
        <v>13.641996661709181</v>
      </c>
      <c r="AF44" s="80">
        <f t="shared" si="30"/>
        <v>489.48259217615947</v>
      </c>
      <c r="AG44" s="72">
        <f t="shared" si="31"/>
        <v>627.38878359000239</v>
      </c>
      <c r="AH44" s="72">
        <f t="shared" si="32"/>
        <v>15.20784854352681</v>
      </c>
      <c r="AI44" s="73">
        <f t="shared" si="33"/>
        <v>15.16581394522891</v>
      </c>
      <c r="AJ44" s="73">
        <f t="shared" si="34"/>
        <v>10.468564052857278</v>
      </c>
      <c r="AK44" s="79">
        <f t="shared" si="35"/>
        <v>560.47334724042537</v>
      </c>
      <c r="AL44" s="76">
        <f t="shared" si="36"/>
        <v>615.73647015544498</v>
      </c>
      <c r="AM44" s="76">
        <f t="shared" si="37"/>
        <v>13.890162985257003</v>
      </c>
      <c r="AN44" s="77">
        <f t="shared" si="38"/>
        <v>16.296122785101932</v>
      </c>
      <c r="AO44" s="80">
        <f t="shared" si="39"/>
        <v>740.39169780937084</v>
      </c>
      <c r="AP44" s="72">
        <f t="shared" si="40"/>
        <v>629.90397285888594</v>
      </c>
      <c r="AQ44" s="72">
        <f t="shared" si="41"/>
        <v>15.422108447130107</v>
      </c>
      <c r="AR44" s="73">
        <f t="shared" si="42"/>
        <v>15.015069510596238</v>
      </c>
      <c r="AS44" s="73">
        <f t="shared" si="43"/>
        <v>10.439082037014071</v>
      </c>
      <c r="AT44" s="79">
        <f t="shared" si="44"/>
        <v>556.66326627084175</v>
      </c>
      <c r="AU44" s="76">
        <f t="shared" si="45"/>
        <v>725.91782551421284</v>
      </c>
      <c r="AV44" s="76">
        <f t="shared" si="46"/>
        <v>19.810260973760499</v>
      </c>
      <c r="AW44" s="77">
        <f t="shared" si="47"/>
        <v>13.470819485826905</v>
      </c>
      <c r="AX44" s="80">
        <f t="shared" si="48"/>
        <v>570.98384531119564</v>
      </c>
      <c r="AY44" s="64">
        <f t="shared" si="49"/>
        <v>15.655287711019572</v>
      </c>
      <c r="AZ44" s="31">
        <f t="shared" si="50"/>
        <v>560.80557154605549</v>
      </c>
      <c r="BA44" s="31">
        <f t="shared" si="51"/>
        <v>663.78972077092862</v>
      </c>
      <c r="BB44" s="84">
        <f t="shared" si="52"/>
        <v>663.78972077092862</v>
      </c>
    </row>
    <row r="45" spans="1:54" x14ac:dyDescent="0.4">
      <c r="A45">
        <f t="shared" si="1"/>
        <v>150</v>
      </c>
      <c r="B45">
        <v>2.5</v>
      </c>
      <c r="C45" s="31">
        <f t="shared" si="53"/>
        <v>663.78972077092862</v>
      </c>
      <c r="D45" s="31">
        <f t="shared" si="2"/>
        <v>17.853323144063371</v>
      </c>
      <c r="E45" s="31">
        <f t="shared" si="3"/>
        <v>672.14227590099972</v>
      </c>
      <c r="F45" s="65">
        <f t="shared" si="4"/>
        <v>22.152595742931638</v>
      </c>
      <c r="G45">
        <f t="shared" si="5"/>
        <v>4.4450600620556731E-5</v>
      </c>
      <c r="H45">
        <f t="shared" si="6"/>
        <v>7.7497257215342836E-5</v>
      </c>
      <c r="I45" s="32">
        <f t="shared" si="7"/>
        <v>6.7323759364574766E-5</v>
      </c>
      <c r="J45" s="68">
        <f t="shared" si="8"/>
        <v>0.17377264096143161</v>
      </c>
      <c r="K45" s="64">
        <f t="shared" si="9"/>
        <v>14.257160287728839</v>
      </c>
      <c r="L45" s="64">
        <f t="shared" si="10"/>
        <v>10.319907313306409</v>
      </c>
      <c r="M45" s="79">
        <f t="shared" si="11"/>
        <v>513.52454725674625</v>
      </c>
      <c r="N45" s="80">
        <f t="shared" si="12"/>
        <v>315.85052667740058</v>
      </c>
      <c r="O45" s="72">
        <f t="shared" si="13"/>
        <v>619.46945636098098</v>
      </c>
      <c r="P45" s="72">
        <f t="shared" si="14"/>
        <v>14.396334613176005</v>
      </c>
      <c r="Q45" s="73">
        <f t="shared" si="15"/>
        <v>16.295168336643279</v>
      </c>
      <c r="R45" s="73">
        <f t="shared" si="16"/>
        <v>10.765957208585132</v>
      </c>
      <c r="S45" s="79">
        <f t="shared" si="17"/>
        <v>581.27196229882156</v>
      </c>
      <c r="T45" s="76">
        <f t="shared" si="18"/>
        <v>606.80448048364588</v>
      </c>
      <c r="U45" s="76">
        <f t="shared" si="19"/>
        <v>10.618981590238857</v>
      </c>
      <c r="V45" s="77">
        <f t="shared" si="20"/>
        <v>21.639977095756205</v>
      </c>
      <c r="W45" s="80">
        <f t="shared" si="21"/>
        <v>862.05686892394147</v>
      </c>
      <c r="X45" s="72">
        <f t="shared" si="22"/>
        <v>636.07720791671102</v>
      </c>
      <c r="Y45" s="72">
        <f t="shared" si="23"/>
        <v>15.892314124307322</v>
      </c>
      <c r="Z45" s="73">
        <f t="shared" si="24"/>
        <v>15.157011470020713</v>
      </c>
      <c r="AA45" s="73">
        <f t="shared" si="25"/>
        <v>10.466783861535259</v>
      </c>
      <c r="AB45" s="79">
        <f t="shared" si="26"/>
        <v>550.36403471209928</v>
      </c>
      <c r="AC45" s="76">
        <f t="shared" si="27"/>
        <v>863.07688809622744</v>
      </c>
      <c r="AD45" s="76">
        <f t="shared" si="28"/>
        <v>23.188589359733342</v>
      </c>
      <c r="AE45" s="77">
        <f t="shared" si="29"/>
        <v>14.095031246649043</v>
      </c>
      <c r="AF45" s="80">
        <f t="shared" si="30"/>
        <v>489.14749257448619</v>
      </c>
      <c r="AG45" s="72">
        <f t="shared" si="31"/>
        <v>627.26697566670032</v>
      </c>
      <c r="AH45" s="72">
        <f t="shared" si="32"/>
        <v>15.197061212764121</v>
      </c>
      <c r="AI45" s="73">
        <f t="shared" si="33"/>
        <v>15.630889626580494</v>
      </c>
      <c r="AJ45" s="73">
        <f t="shared" si="34"/>
        <v>10.5736781012507</v>
      </c>
      <c r="AK45" s="79">
        <f t="shared" si="35"/>
        <v>563.7937864913406</v>
      </c>
      <c r="AL45" s="76">
        <f t="shared" si="36"/>
        <v>615.69115066462632</v>
      </c>
      <c r="AM45" s="76">
        <f t="shared" si="37"/>
        <v>13.883199395390815</v>
      </c>
      <c r="AN45" s="77">
        <f t="shared" si="38"/>
        <v>16.79439007571467</v>
      </c>
      <c r="AO45" s="80">
        <f t="shared" si="39"/>
        <v>748.4719060259921</v>
      </c>
      <c r="AP45" s="72">
        <f t="shared" si="40"/>
        <v>630.82065497693509</v>
      </c>
      <c r="AQ45" s="72">
        <f t="shared" si="41"/>
        <v>15.496525440630892</v>
      </c>
      <c r="AR45" s="73">
        <f t="shared" si="42"/>
        <v>15.415671857587492</v>
      </c>
      <c r="AS45" s="73">
        <f t="shared" si="43"/>
        <v>10.522264209026044</v>
      </c>
      <c r="AT45" s="79">
        <f t="shared" si="44"/>
        <v>557.8917270406547</v>
      </c>
      <c r="AU45" s="76">
        <f t="shared" si="45"/>
        <v>732.92522971601511</v>
      </c>
      <c r="AV45" s="76">
        <f t="shared" si="46"/>
        <v>20.024348291209279</v>
      </c>
      <c r="AW45" s="77">
        <f t="shared" si="47"/>
        <v>13.860923515473292</v>
      </c>
      <c r="AX45" s="80">
        <f t="shared" si="48"/>
        <v>571.2059319064831</v>
      </c>
      <c r="AY45" s="64">
        <f t="shared" si="49"/>
        <v>16.11113290305315</v>
      </c>
      <c r="AZ45" s="31">
        <f t="shared" si="50"/>
        <v>563.33037763572906</v>
      </c>
      <c r="BA45" s="31">
        <f t="shared" si="51"/>
        <v>667.7205498577257</v>
      </c>
      <c r="BB45" s="84">
        <f t="shared" si="52"/>
        <v>667.7205498577257</v>
      </c>
    </row>
    <row r="46" spans="1:54" x14ac:dyDescent="0.4">
      <c r="A46">
        <f t="shared" si="1"/>
        <v>156</v>
      </c>
      <c r="B46">
        <v>2.6</v>
      </c>
      <c r="C46" s="31">
        <f t="shared" si="53"/>
        <v>667.7205498577257</v>
      </c>
      <c r="D46" s="31">
        <f t="shared" si="2"/>
        <v>17.950544005868664</v>
      </c>
      <c r="E46" s="31">
        <f t="shared" si="3"/>
        <v>674.3838831741632</v>
      </c>
      <c r="F46" s="65">
        <f t="shared" si="4"/>
        <v>22.990339420002744</v>
      </c>
      <c r="G46">
        <f t="shared" si="5"/>
        <v>4.3633218931995383E-5</v>
      </c>
      <c r="H46">
        <f t="shared" si="6"/>
        <v>7.607219572962119E-5</v>
      </c>
      <c r="I46" s="32">
        <f t="shared" si="7"/>
        <v>6.6611228621713957E-5</v>
      </c>
      <c r="J46" s="68">
        <f t="shared" si="8"/>
        <v>0.17121156503926771</v>
      </c>
      <c r="K46" s="64">
        <f t="shared" si="9"/>
        <v>14.639723631017974</v>
      </c>
      <c r="L46" s="64">
        <f t="shared" si="10"/>
        <v>10.374402233731292</v>
      </c>
      <c r="M46" s="79">
        <f t="shared" si="11"/>
        <v>512.35990207383304</v>
      </c>
      <c r="N46" s="80">
        <f t="shared" si="12"/>
        <v>317.65680863301611</v>
      </c>
      <c r="O46" s="72">
        <f t="shared" si="13"/>
        <v>619.26567446136676</v>
      </c>
      <c r="P46" s="72">
        <f t="shared" si="14"/>
        <v>14.371516133999849</v>
      </c>
      <c r="Q46" s="73">
        <f t="shared" si="15"/>
        <v>16.79104522806707</v>
      </c>
      <c r="R46" s="73">
        <f t="shared" si="16"/>
        <v>10.946735546195892</v>
      </c>
      <c r="S46" s="79">
        <f t="shared" si="17"/>
        <v>588.74448613242237</v>
      </c>
      <c r="T46" s="76">
        <f t="shared" si="18"/>
        <v>606.83833275388088</v>
      </c>
      <c r="U46" s="76">
        <f t="shared" si="19"/>
        <v>10.649535359170439</v>
      </c>
      <c r="V46" s="77">
        <f t="shared" si="20"/>
        <v>22.2047381884488</v>
      </c>
      <c r="W46" s="80">
        <f t="shared" si="21"/>
        <v>869.51830597176979</v>
      </c>
      <c r="X46" s="72">
        <f t="shared" si="22"/>
        <v>638.55479065667532</v>
      </c>
      <c r="Y46" s="72">
        <f t="shared" si="23"/>
        <v>16.063615637275284</v>
      </c>
      <c r="Z46" s="73">
        <f t="shared" si="24"/>
        <v>15.490240966544512</v>
      </c>
      <c r="AA46" s="73">
        <f t="shared" si="25"/>
        <v>10.539519726038108</v>
      </c>
      <c r="AB46" s="79">
        <f t="shared" si="26"/>
        <v>549.72044311333752</v>
      </c>
      <c r="AC46" s="76">
        <f t="shared" si="27"/>
        <v>873.89437461741966</v>
      </c>
      <c r="AD46" s="76">
        <f t="shared" si="28"/>
        <v>23.406565110146964</v>
      </c>
      <c r="AE46" s="77">
        <f t="shared" si="29"/>
        <v>14.548712704059609</v>
      </c>
      <c r="AF46" s="80">
        <f t="shared" si="30"/>
        <v>488.74491044326425</v>
      </c>
      <c r="AG46" s="72">
        <f t="shared" si="31"/>
        <v>627.10677452328184</v>
      </c>
      <c r="AH46" s="72">
        <f t="shared" si="32"/>
        <v>15.182811485832287</v>
      </c>
      <c r="AI46" s="73">
        <f t="shared" si="33"/>
        <v>16.095060107069532</v>
      </c>
      <c r="AJ46" s="73">
        <f t="shared" si="34"/>
        <v>10.702362220362353</v>
      </c>
      <c r="AK46" s="79">
        <f t="shared" si="35"/>
        <v>568.40434287224218</v>
      </c>
      <c r="AL46" s="76">
        <f t="shared" si="36"/>
        <v>615.63693611971121</v>
      </c>
      <c r="AM46" s="76">
        <f t="shared" si="37"/>
        <v>13.874836800375833</v>
      </c>
      <c r="AN46" s="77">
        <f t="shared" si="38"/>
        <v>17.290203102610558</v>
      </c>
      <c r="AO46" s="80">
        <f t="shared" si="39"/>
        <v>756.31773957889072</v>
      </c>
      <c r="AP46" s="72">
        <f t="shared" si="40"/>
        <v>632.13608331316641</v>
      </c>
      <c r="AQ46" s="72">
        <f t="shared" si="41"/>
        <v>15.600265813360904</v>
      </c>
      <c r="AR46" s="73">
        <f t="shared" si="42"/>
        <v>15.789991386418501</v>
      </c>
      <c r="AS46" s="73">
        <f t="shared" si="43"/>
        <v>10.614951618183692</v>
      </c>
      <c r="AT46" s="79">
        <f t="shared" si="44"/>
        <v>559.27662989332293</v>
      </c>
      <c r="AU46" s="76">
        <f t="shared" si="45"/>
        <v>739.99293555714621</v>
      </c>
      <c r="AV46" s="76">
        <f t="shared" si="46"/>
        <v>20.233625262524001</v>
      </c>
      <c r="AW46" s="77">
        <f t="shared" si="47"/>
        <v>14.251388573250852</v>
      </c>
      <c r="AX46" s="80">
        <f t="shared" si="48"/>
        <v>571.25488220865793</v>
      </c>
      <c r="AY46" s="64">
        <f t="shared" si="49"/>
        <v>16.557672532058682</v>
      </c>
      <c r="AZ46" s="31">
        <f t="shared" si="50"/>
        <v>566.53647550283119</v>
      </c>
      <c r="BA46" s="31">
        <f t="shared" si="51"/>
        <v>671.45895955064566</v>
      </c>
      <c r="BB46" s="84">
        <f t="shared" si="52"/>
        <v>671.45895955064566</v>
      </c>
    </row>
    <row r="47" spans="1:54" x14ac:dyDescent="0.4">
      <c r="A47">
        <f t="shared" si="1"/>
        <v>162</v>
      </c>
      <c r="B47">
        <v>2.7</v>
      </c>
      <c r="C47" s="31">
        <f t="shared" si="53"/>
        <v>671.45895955064566</v>
      </c>
      <c r="D47" s="31">
        <f t="shared" si="2"/>
        <v>18.043326887628702</v>
      </c>
      <c r="E47" s="31">
        <f t="shared" si="3"/>
        <v>676.56435989423176</v>
      </c>
      <c r="F47" s="65">
        <f t="shared" si="4"/>
        <v>23.828611154999646</v>
      </c>
      <c r="G47">
        <f t="shared" si="5"/>
        <v>4.2858856490553511E-5</v>
      </c>
      <c r="H47">
        <f t="shared" si="6"/>
        <v>7.472213601244002E-5</v>
      </c>
      <c r="I47" s="32">
        <f t="shared" si="7"/>
        <v>6.5936198763123365E-5</v>
      </c>
      <c r="J47" s="68">
        <f t="shared" si="8"/>
        <v>0.16877641519621314</v>
      </c>
      <c r="K47" s="64">
        <f t="shared" si="9"/>
        <v>15.019749434582078</v>
      </c>
      <c r="L47" s="64">
        <f t="shared" si="10"/>
        <v>10.439965732534201</v>
      </c>
      <c r="M47" s="79">
        <f t="shared" si="11"/>
        <v>511.81309123125595</v>
      </c>
      <c r="N47" s="80">
        <f t="shared" si="12"/>
        <v>319.39148856789154</v>
      </c>
      <c r="O47" s="72">
        <f t="shared" si="13"/>
        <v>619.17083887785259</v>
      </c>
      <c r="P47" s="72">
        <f t="shared" si="14"/>
        <v>14.359874127874706</v>
      </c>
      <c r="Q47" s="73">
        <f t="shared" si="15"/>
        <v>17.271499712144763</v>
      </c>
      <c r="R47" s="73">
        <f t="shared" si="16"/>
        <v>11.156315155861829</v>
      </c>
      <c r="S47" s="79">
        <f t="shared" si="17"/>
        <v>597.62906848105865</v>
      </c>
      <c r="T47" s="76">
        <f t="shared" si="18"/>
        <v>606.87022552234191</v>
      </c>
      <c r="U47" s="76">
        <f t="shared" si="19"/>
        <v>10.678946754996367</v>
      </c>
      <c r="V47" s="77">
        <f t="shared" si="20"/>
        <v>22.763424534638784</v>
      </c>
      <c r="W47" s="80">
        <f t="shared" si="21"/>
        <v>876.70619436699292</v>
      </c>
      <c r="X47" s="72">
        <f t="shared" si="22"/>
        <v>641.6884133366425</v>
      </c>
      <c r="Y47" s="72">
        <f t="shared" si="23"/>
        <v>16.268915091611621</v>
      </c>
      <c r="Z47" s="73">
        <f t="shared" si="24"/>
        <v>15.799225348130959</v>
      </c>
      <c r="AA47" s="73">
        <f t="shared" si="25"/>
        <v>10.617435422030322</v>
      </c>
      <c r="AB47" s="79">
        <f t="shared" si="26"/>
        <v>548.80348922688711</v>
      </c>
      <c r="AC47" s="76">
        <f t="shared" si="27"/>
        <v>884.60275388172772</v>
      </c>
      <c r="AD47" s="76">
        <f t="shared" si="28"/>
        <v>23.617728842588171</v>
      </c>
      <c r="AE47" s="77">
        <f t="shared" si="29"/>
        <v>15.003077185162454</v>
      </c>
      <c r="AF47" s="80">
        <f t="shared" si="30"/>
        <v>488.28455954068681</v>
      </c>
      <c r="AG47" s="72">
        <f t="shared" si="31"/>
        <v>626.88008791061088</v>
      </c>
      <c r="AH47" s="72">
        <f t="shared" si="32"/>
        <v>15.16252528582922</v>
      </c>
      <c r="AI47" s="73">
        <f t="shared" si="33"/>
        <v>16.560869148437568</v>
      </c>
      <c r="AJ47" s="73">
        <f t="shared" si="34"/>
        <v>10.858562828982894</v>
      </c>
      <c r="AK47" s="79">
        <f t="shared" si="35"/>
        <v>574.52549631161537</v>
      </c>
      <c r="AL47" s="76">
        <f t="shared" si="36"/>
        <v>615.57525075461785</v>
      </c>
      <c r="AM47" s="76">
        <f t="shared" si="37"/>
        <v>13.865278658850983</v>
      </c>
      <c r="AN47" s="77">
        <f t="shared" si="38"/>
        <v>17.783725123594881</v>
      </c>
      <c r="AO47" s="80">
        <f t="shared" si="39"/>
        <v>763.94364838782008</v>
      </c>
      <c r="AP47" s="72">
        <f t="shared" si="40"/>
        <v>633.96056990209013</v>
      </c>
      <c r="AQ47" s="72">
        <f t="shared" si="41"/>
        <v>15.738731287995673</v>
      </c>
      <c r="AR47" s="73">
        <f t="shared" si="42"/>
        <v>16.134767630529957</v>
      </c>
      <c r="AS47" s="73">
        <f t="shared" si="43"/>
        <v>10.71457550610539</v>
      </c>
      <c r="AT47" s="79">
        <f t="shared" si="44"/>
        <v>560.57555525621171</v>
      </c>
      <c r="AU47" s="76">
        <f t="shared" si="45"/>
        <v>747.1161432897859</v>
      </c>
      <c r="AV47" s="76">
        <f t="shared" si="46"/>
        <v>20.43835748378384</v>
      </c>
      <c r="AW47" s="77">
        <f t="shared" si="47"/>
        <v>14.642401732391482</v>
      </c>
      <c r="AX47" s="80">
        <f t="shared" si="48"/>
        <v>571.14863750701602</v>
      </c>
      <c r="AY47" s="64">
        <f t="shared" si="49"/>
        <v>16.994873801878857</v>
      </c>
      <c r="AZ47" s="31">
        <f t="shared" si="50"/>
        <v>570.38340231894324</v>
      </c>
      <c r="BA47" s="31">
        <f t="shared" si="51"/>
        <v>675.02075995062899</v>
      </c>
      <c r="BB47" s="84">
        <f t="shared" si="52"/>
        <v>675.02075995062899</v>
      </c>
    </row>
    <row r="48" spans="1:54" x14ac:dyDescent="0.4">
      <c r="A48">
        <f t="shared" si="1"/>
        <v>168</v>
      </c>
      <c r="B48">
        <v>2.8</v>
      </c>
      <c r="C48" s="31">
        <f t="shared" si="53"/>
        <v>675.02075995062899</v>
      </c>
      <c r="D48" s="31">
        <f t="shared" si="2"/>
        <v>18.132017757995612</v>
      </c>
      <c r="E48" s="31">
        <f t="shared" si="3"/>
        <v>678.68640150282386</v>
      </c>
      <c r="F48" s="65">
        <f t="shared" si="4"/>
        <v>24.667407612313653</v>
      </c>
      <c r="G48">
        <f t="shared" si="5"/>
        <v>4.2123862797042073E-5</v>
      </c>
      <c r="H48">
        <f t="shared" si="6"/>
        <v>7.344071361268579E-5</v>
      </c>
      <c r="I48" s="32">
        <f t="shared" si="7"/>
        <v>6.529548756324625E-5</v>
      </c>
      <c r="J48" s="68">
        <f t="shared" si="8"/>
        <v>0.16645691684468356</v>
      </c>
      <c r="K48" s="64">
        <f t="shared" si="9"/>
        <v>15.397376536073709</v>
      </c>
      <c r="L48" s="64">
        <f t="shared" si="10"/>
        <v>10.518118994726333</v>
      </c>
      <c r="M48" s="79">
        <f t="shared" si="11"/>
        <v>511.94250686856918</v>
      </c>
      <c r="N48" s="80">
        <f t="shared" si="12"/>
        <v>321.05996485804633</v>
      </c>
      <c r="O48" s="72">
        <f t="shared" si="13"/>
        <v>619.19323550699528</v>
      </c>
      <c r="P48" s="72">
        <f t="shared" si="14"/>
        <v>14.362628877244749</v>
      </c>
      <c r="Q48" s="73">
        <f t="shared" si="15"/>
        <v>17.734378900216345</v>
      </c>
      <c r="R48" s="73">
        <f t="shared" si="16"/>
        <v>11.393583644889784</v>
      </c>
      <c r="S48" s="79">
        <f t="shared" si="17"/>
        <v>607.83597491549017</v>
      </c>
      <c r="T48" s="76">
        <f t="shared" si="18"/>
        <v>606.90038080028944</v>
      </c>
      <c r="U48" s="76">
        <f t="shared" si="19"/>
        <v>10.707299266494095</v>
      </c>
      <c r="V48" s="77">
        <f t="shared" si="20"/>
        <v>23.316383363009866</v>
      </c>
      <c r="W48" s="80">
        <f t="shared" si="21"/>
        <v>883.63948828601724</v>
      </c>
      <c r="X48" s="72">
        <f t="shared" si="22"/>
        <v>645.54917283642851</v>
      </c>
      <c r="Y48" s="72">
        <f t="shared" si="23"/>
        <v>16.506952484566519</v>
      </c>
      <c r="Z48" s="73">
        <f t="shared" si="24"/>
        <v>16.087410596391777</v>
      </c>
      <c r="AA48" s="73">
        <f t="shared" si="25"/>
        <v>10.7000320639645</v>
      </c>
      <c r="AB48" s="79">
        <f t="shared" si="26"/>
        <v>547.53011193384259</v>
      </c>
      <c r="AC48" s="76">
        <f t="shared" si="27"/>
        <v>895.20275649687301</v>
      </c>
      <c r="AD48" s="76">
        <f t="shared" si="28"/>
        <v>23.822509721862481</v>
      </c>
      <c r="AE48" s="77">
        <f t="shared" si="29"/>
        <v>15.458153534454263</v>
      </c>
      <c r="AF48" s="80">
        <f t="shared" si="30"/>
        <v>487.77476604826956</v>
      </c>
      <c r="AG48" s="72">
        <f t="shared" si="31"/>
        <v>626.56831286588545</v>
      </c>
      <c r="AH48" s="72">
        <f t="shared" si="32"/>
        <v>15.134385002102341</v>
      </c>
      <c r="AI48" s="73">
        <f t="shared" si="33"/>
        <v>17.030498820389813</v>
      </c>
      <c r="AJ48" s="73">
        <f t="shared" si="34"/>
        <v>11.046729295756755</v>
      </c>
      <c r="AK48" s="79">
        <f t="shared" si="35"/>
        <v>582.39487198246934</v>
      </c>
      <c r="AL48" s="76">
        <f t="shared" si="36"/>
        <v>615.5073234632589</v>
      </c>
      <c r="AM48" s="76">
        <f t="shared" si="37"/>
        <v>13.854699493400581</v>
      </c>
      <c r="AN48" s="77">
        <f t="shared" si="38"/>
        <v>18.275102975822964</v>
      </c>
      <c r="AO48" s="80">
        <f t="shared" si="39"/>
        <v>771.36268095458672</v>
      </c>
      <c r="AP48" s="72">
        <f t="shared" si="40"/>
        <v>636.44048768082098</v>
      </c>
      <c r="AQ48" s="72">
        <f t="shared" si="41"/>
        <v>15.917976056276391</v>
      </c>
      <c r="AR48" s="73">
        <f t="shared" si="42"/>
        <v>16.447264297137817</v>
      </c>
      <c r="AS48" s="73">
        <f t="shared" si="43"/>
        <v>10.81779574230185</v>
      </c>
      <c r="AT48" s="79">
        <f t="shared" si="44"/>
        <v>561.47863524469881</v>
      </c>
      <c r="AU48" s="76">
        <f t="shared" si="45"/>
        <v>754.29040985259167</v>
      </c>
      <c r="AV48" s="76">
        <f t="shared" si="46"/>
        <v>20.638785845351855</v>
      </c>
      <c r="AW48" s="77">
        <f t="shared" si="47"/>
        <v>15.034125108003744</v>
      </c>
      <c r="AX48" s="80">
        <f t="shared" si="48"/>
        <v>570.90313221320662</v>
      </c>
      <c r="AY48" s="64">
        <f t="shared" si="49"/>
        <v>17.422914699428325</v>
      </c>
      <c r="AZ48" s="31">
        <f t="shared" si="50"/>
        <v>574.80989851912523</v>
      </c>
      <c r="BA48" s="31">
        <f t="shared" si="51"/>
        <v>678.4200168755201</v>
      </c>
      <c r="BB48" s="84">
        <f t="shared" si="52"/>
        <v>678.4200168755201</v>
      </c>
    </row>
    <row r="49" spans="1:54" x14ac:dyDescent="0.4">
      <c r="A49">
        <f t="shared" si="1"/>
        <v>174</v>
      </c>
      <c r="B49">
        <v>2.9</v>
      </c>
      <c r="C49" s="31">
        <f t="shared" si="53"/>
        <v>678.4200168755201</v>
      </c>
      <c r="D49" s="31">
        <f t="shared" si="2"/>
        <v>18.216926221848276</v>
      </c>
      <c r="E49" s="31">
        <f t="shared" si="3"/>
        <v>680.75260032264555</v>
      </c>
      <c r="F49" s="65">
        <f t="shared" si="4"/>
        <v>25.506723511513872</v>
      </c>
      <c r="G49">
        <f t="shared" si="5"/>
        <v>4.1425008617490948E-5</v>
      </c>
      <c r="H49">
        <f t="shared" si="6"/>
        <v>7.2222298532740968E-5</v>
      </c>
      <c r="I49" s="32">
        <f t="shared" si="7"/>
        <v>6.4686280023273839E-5</v>
      </c>
      <c r="J49" s="68">
        <f t="shared" si="8"/>
        <v>0.16424394980500703</v>
      </c>
      <c r="K49" s="64">
        <f t="shared" si="9"/>
        <v>15.772731194379276</v>
      </c>
      <c r="L49" s="64">
        <f t="shared" si="10"/>
        <v>10.610335211973567</v>
      </c>
      <c r="M49" s="79">
        <f t="shared" si="11"/>
        <v>512.80302841750415</v>
      </c>
      <c r="N49" s="80">
        <f t="shared" si="12"/>
        <v>322.66704007926364</v>
      </c>
      <c r="O49" s="72">
        <f t="shared" si="13"/>
        <v>619.34292165268482</v>
      </c>
      <c r="P49" s="72">
        <f t="shared" si="14"/>
        <v>14.380955533746523</v>
      </c>
      <c r="Q49" s="73">
        <f t="shared" si="15"/>
        <v>18.177582631491976</v>
      </c>
      <c r="R49" s="73">
        <f t="shared" si="16"/>
        <v>11.656216793181493</v>
      </c>
      <c r="S49" s="79">
        <f t="shared" si="17"/>
        <v>619.20894746918179</v>
      </c>
      <c r="T49" s="76">
        <f t="shared" si="18"/>
        <v>606.92898907192011</v>
      </c>
      <c r="U49" s="76">
        <f t="shared" si="19"/>
        <v>10.734667343617717</v>
      </c>
      <c r="V49" s="77">
        <f t="shared" si="20"/>
        <v>23.863930924194577</v>
      </c>
      <c r="W49" s="80">
        <f t="shared" si="21"/>
        <v>890.33525158666384</v>
      </c>
      <c r="X49" s="72">
        <f t="shared" si="22"/>
        <v>650.19218781625955</v>
      </c>
      <c r="Y49" s="72">
        <f t="shared" si="23"/>
        <v>16.774932735157357</v>
      </c>
      <c r="Z49" s="73">
        <f t="shared" si="24"/>
        <v>16.359636591464159</v>
      </c>
      <c r="AA49" s="73">
        <f t="shared" si="25"/>
        <v>10.787552597341968</v>
      </c>
      <c r="AB49" s="79">
        <f t="shared" si="26"/>
        <v>545.87344103435248</v>
      </c>
      <c r="AC49" s="76">
        <f t="shared" si="27"/>
        <v>905.69537176568076</v>
      </c>
      <c r="AD49" s="76">
        <f t="shared" si="28"/>
        <v>24.021297005021388</v>
      </c>
      <c r="AE49" s="77">
        <f t="shared" si="29"/>
        <v>15.913964610268621</v>
      </c>
      <c r="AF49" s="80">
        <f t="shared" si="30"/>
        <v>487.2226889887956</v>
      </c>
      <c r="AG49" s="72">
        <f t="shared" si="31"/>
        <v>626.16792540090501</v>
      </c>
      <c r="AH49" s="72">
        <f t="shared" si="32"/>
        <v>15.09782870357621</v>
      </c>
      <c r="AI49" s="73">
        <f t="shared" si="33"/>
        <v>17.505278176059139</v>
      </c>
      <c r="AJ49" s="73">
        <f t="shared" si="34"/>
        <v>11.271610046232102</v>
      </c>
      <c r="AK49" s="79">
        <f t="shared" si="35"/>
        <v>592.25116434834763</v>
      </c>
      <c r="AL49" s="76">
        <f t="shared" si="36"/>
        <v>615.4342148071903</v>
      </c>
      <c r="AM49" s="76">
        <f t="shared" si="37"/>
        <v>13.843249430923267</v>
      </c>
      <c r="AN49" s="77">
        <f t="shared" si="38"/>
        <v>18.764469263669017</v>
      </c>
      <c r="AO49" s="80">
        <f t="shared" si="39"/>
        <v>778.58667080237058</v>
      </c>
      <c r="AP49" s="72">
        <f t="shared" si="40"/>
        <v>639.766876044725</v>
      </c>
      <c r="AQ49" s="72">
        <f t="shared" si="41"/>
        <v>16.144434580626879</v>
      </c>
      <c r="AR49" s="73">
        <f t="shared" si="42"/>
        <v>16.725981175813857</v>
      </c>
      <c r="AS49" s="73">
        <f t="shared" si="43"/>
        <v>10.921039170974144</v>
      </c>
      <c r="AT49" s="79">
        <f t="shared" si="44"/>
        <v>561.63349365629585</v>
      </c>
      <c r="AU49" s="76">
        <f t="shared" si="45"/>
        <v>761.51161716053912</v>
      </c>
      <c r="AV49" s="76">
        <f t="shared" si="46"/>
        <v>20.835129791531813</v>
      </c>
      <c r="AW49" s="77">
        <f t="shared" si="47"/>
        <v>15.426699337356636</v>
      </c>
      <c r="AX49" s="80">
        <f t="shared" si="48"/>
        <v>570.53255864851235</v>
      </c>
      <c r="AY49" s="64">
        <f t="shared" si="49"/>
        <v>17.842192838789746</v>
      </c>
      <c r="AZ49" s="31">
        <f t="shared" si="50"/>
        <v>579.74176162704441</v>
      </c>
      <c r="BA49" s="31">
        <f t="shared" si="51"/>
        <v>681.66929250658563</v>
      </c>
      <c r="BB49" s="84">
        <f t="shared" si="52"/>
        <v>681.66929250658563</v>
      </c>
    </row>
    <row r="50" spans="1:54" x14ac:dyDescent="0.4">
      <c r="A50">
        <f t="shared" si="1"/>
        <v>180</v>
      </c>
      <c r="B50">
        <v>3</v>
      </c>
      <c r="C50" s="31">
        <f t="shared" si="53"/>
        <v>681.66929250658563</v>
      </c>
      <c r="D50" s="31">
        <f t="shared" si="2"/>
        <v>18.298330325094675</v>
      </c>
      <c r="E50" s="31">
        <f t="shared" si="3"/>
        <v>682.76544068247404</v>
      </c>
      <c r="F50" s="65">
        <f t="shared" si="4"/>
        <v>26.346552140055632</v>
      </c>
      <c r="G50">
        <f t="shared" si="5"/>
        <v>4.0759425138181922E-5</v>
      </c>
      <c r="H50">
        <f t="shared" si="6"/>
        <v>7.1061889148521306E-5</v>
      </c>
      <c r="I50" s="32">
        <f t="shared" si="7"/>
        <v>6.4106075331164008E-5</v>
      </c>
      <c r="J50" s="68">
        <f t="shared" si="8"/>
        <v>0.16212938480110081</v>
      </c>
      <c r="K50" s="64">
        <f t="shared" si="9"/>
        <v>16.145928670808239</v>
      </c>
      <c r="L50" s="64">
        <f t="shared" si="10"/>
        <v>10.718044165786125</v>
      </c>
      <c r="M50" s="79">
        <f t="shared" si="11"/>
        <v>514.44640705787606</v>
      </c>
      <c r="N50" s="80">
        <f t="shared" si="12"/>
        <v>324.21700421542738</v>
      </c>
      <c r="O50" s="72">
        <f t="shared" si="13"/>
        <v>619.63249602924861</v>
      </c>
      <c r="P50" s="72">
        <f t="shared" si="14"/>
        <v>14.416000901537632</v>
      </c>
      <c r="Q50" s="73">
        <f t="shared" si="15"/>
        <v>18.599117899680255</v>
      </c>
      <c r="R50" s="73">
        <f t="shared" si="16"/>
        <v>11.940738532718754</v>
      </c>
      <c r="S50" s="79">
        <f t="shared" si="17"/>
        <v>631.52875440889704</v>
      </c>
      <c r="T50" s="76">
        <f t="shared" si="18"/>
        <v>606.95621458762355</v>
      </c>
      <c r="U50" s="76">
        <f t="shared" si="19"/>
        <v>10.761117638606674</v>
      </c>
      <c r="V50" s="77">
        <f t="shared" si="20"/>
        <v>24.406356228231356</v>
      </c>
      <c r="W50" s="80">
        <f t="shared" si="21"/>
        <v>896.80890154920121</v>
      </c>
      <c r="X50" s="72">
        <f t="shared" si="22"/>
        <v>655.64445223560244</v>
      </c>
      <c r="Y50" s="72">
        <f t="shared" si="23"/>
        <v>17.0684923259222</v>
      </c>
      <c r="Z50" s="73">
        <f t="shared" si="24"/>
        <v>16.621728793590421</v>
      </c>
      <c r="AA50" s="73">
        <f t="shared" si="25"/>
        <v>10.881140769670782</v>
      </c>
      <c r="AB50" s="79">
        <f t="shared" si="26"/>
        <v>543.87884253175696</v>
      </c>
      <c r="AC50" s="76">
        <f t="shared" si="27"/>
        <v>916.08179318234806</v>
      </c>
      <c r="AD50" s="76">
        <f t="shared" si="28"/>
        <v>24.214444919269468</v>
      </c>
      <c r="AE50" s="77">
        <f t="shared" si="29"/>
        <v>16.370528348412506</v>
      </c>
      <c r="AF50" s="80">
        <f t="shared" si="30"/>
        <v>486.63450136290191</v>
      </c>
      <c r="AG50" s="72">
        <f t="shared" si="31"/>
        <v>625.69365774553</v>
      </c>
      <c r="AH50" s="72">
        <f t="shared" si="32"/>
        <v>15.053897221623112</v>
      </c>
      <c r="AI50" s="73">
        <f t="shared" si="33"/>
        <v>17.985220579648466</v>
      </c>
      <c r="AJ50" s="73">
        <f t="shared" si="34"/>
        <v>11.537786050197649</v>
      </c>
      <c r="AK50" s="79">
        <f t="shared" si="35"/>
        <v>604.30592884053783</v>
      </c>
      <c r="AL50" s="76">
        <f t="shared" si="36"/>
        <v>615.3568402413664</v>
      </c>
      <c r="AM50" s="76">
        <f t="shared" si="37"/>
        <v>13.831057948050963</v>
      </c>
      <c r="AN50" s="77">
        <f t="shared" si="38"/>
        <v>19.251944189918479</v>
      </c>
      <c r="AO50" s="80">
        <f t="shared" si="39"/>
        <v>785.62639175022571</v>
      </c>
      <c r="AP50" s="72">
        <f t="shared" si="40"/>
        <v>644.18176823343606</v>
      </c>
      <c r="AQ50" s="72">
        <f t="shared" si="41"/>
        <v>16.424363564290523</v>
      </c>
      <c r="AR50" s="73">
        <f t="shared" si="42"/>
        <v>16.971602120100339</v>
      </c>
      <c r="AS50" s="73">
        <f t="shared" si="43"/>
        <v>11.021329747631643</v>
      </c>
      <c r="AT50" s="79">
        <f t="shared" si="44"/>
        <v>560.68855818178008</v>
      </c>
      <c r="AU50" s="76">
        <f t="shared" si="45"/>
        <v>768.77594392810943</v>
      </c>
      <c r="AV50" s="76">
        <f t="shared" si="46"/>
        <v>21.027590034029387</v>
      </c>
      <c r="AW50" s="77">
        <f t="shared" si="47"/>
        <v>15.820246511263575</v>
      </c>
      <c r="AX50" s="80">
        <f t="shared" si="48"/>
        <v>570.04959035447484</v>
      </c>
      <c r="AY50" s="64">
        <f t="shared" si="49"/>
        <v>18.253343083855675</v>
      </c>
      <c r="AZ50" s="31">
        <f t="shared" si="50"/>
        <v>585.10052099074301</v>
      </c>
      <c r="BA50" s="31">
        <f t="shared" si="51"/>
        <v>684.77984625420095</v>
      </c>
      <c r="BB50" s="84">
        <f t="shared" si="52"/>
        <v>684.77984625420095</v>
      </c>
    </row>
    <row r="51" spans="1:54" x14ac:dyDescent="0.4">
      <c r="A51">
        <f t="shared" si="1"/>
        <v>186</v>
      </c>
      <c r="B51">
        <v>3.1</v>
      </c>
      <c r="C51" s="31">
        <f t="shared" si="53"/>
        <v>684.77984625420095</v>
      </c>
      <c r="D51" s="31">
        <f t="shared" si="2"/>
        <v>18.376480593978638</v>
      </c>
      <c r="E51" s="31">
        <f t="shared" si="3"/>
        <v>684.72729692570124</v>
      </c>
      <c r="F51" s="65">
        <f t="shared" si="4"/>
        <v>27.186885755475139</v>
      </c>
      <c r="G51">
        <f t="shared" si="5"/>
        <v>4.0124553584059978E-5</v>
      </c>
      <c r="H51">
        <f t="shared" si="6"/>
        <v>6.9955024371856425E-5</v>
      </c>
      <c r="I51" s="32">
        <f t="shared" si="7"/>
        <v>6.3552642942831574E-5</v>
      </c>
      <c r="J51" s="68">
        <f t="shared" si="8"/>
        <v>0.16010594765526051</v>
      </c>
      <c r="K51" s="64">
        <f t="shared" si="9"/>
        <v>16.517074562535779</v>
      </c>
      <c r="L51" s="64">
        <f t="shared" si="10"/>
        <v>10.842636199389126</v>
      </c>
      <c r="M51" s="79">
        <f t="shared" si="11"/>
        <v>516.92159463941562</v>
      </c>
      <c r="N51" s="80">
        <f t="shared" si="12"/>
        <v>325.71370412055393</v>
      </c>
      <c r="O51" s="72">
        <f t="shared" si="13"/>
        <v>620.0779229112585</v>
      </c>
      <c r="P51" s="72">
        <f t="shared" si="14"/>
        <v>14.468898931410093</v>
      </c>
      <c r="Q51" s="73">
        <f t="shared" si="15"/>
        <v>18.997157099016892</v>
      </c>
      <c r="R51" s="73">
        <f t="shared" si="16"/>
        <v>12.242652546619354</v>
      </c>
      <c r="S51" s="79">
        <f t="shared" si="17"/>
        <v>644.52042638581486</v>
      </c>
      <c r="T51" s="76">
        <f t="shared" si="18"/>
        <v>606.98219963560757</v>
      </c>
      <c r="U51" s="76">
        <f t="shared" si="19"/>
        <v>10.786710045445476</v>
      </c>
      <c r="V51" s="77">
        <f t="shared" si="20"/>
        <v>24.943924221002799</v>
      </c>
      <c r="W51" s="80">
        <f t="shared" si="21"/>
        <v>903.07441436538716</v>
      </c>
      <c r="X51" s="72">
        <f t="shared" si="22"/>
        <v>661.89089698483667</v>
      </c>
      <c r="Y51" s="72">
        <f t="shared" si="23"/>
        <v>17.381744283428493</v>
      </c>
      <c r="Z51" s="73">
        <f t="shared" si="24"/>
        <v>16.879939275482336</v>
      </c>
      <c r="AA51" s="73">
        <f t="shared" si="25"/>
        <v>10.982850508996084</v>
      </c>
      <c r="AB51" s="79">
        <f t="shared" si="26"/>
        <v>541.67163588706126</v>
      </c>
      <c r="AC51" s="76">
        <f t="shared" si="27"/>
        <v>926.36337398194121</v>
      </c>
      <c r="AD51" s="76">
        <f t="shared" si="28"/>
        <v>24.402276805339639</v>
      </c>
      <c r="AE51" s="77">
        <f t="shared" si="29"/>
        <v>16.827858623648307</v>
      </c>
      <c r="AF51" s="80">
        <f t="shared" si="30"/>
        <v>486.01553980855556</v>
      </c>
      <c r="AG51" s="72">
        <f t="shared" si="31"/>
        <v>625.17866522515669</v>
      </c>
      <c r="AH51" s="72">
        <f t="shared" si="32"/>
        <v>15.00538686900607</v>
      </c>
      <c r="AI51" s="73">
        <f t="shared" si="33"/>
        <v>18.468634225350449</v>
      </c>
      <c r="AJ51" s="73">
        <f t="shared" si="34"/>
        <v>11.848901363336971</v>
      </c>
      <c r="AK51" s="79">
        <f t="shared" si="35"/>
        <v>618.70178070343195</v>
      </c>
      <c r="AL51" s="76">
        <f t="shared" si="36"/>
        <v>615.27599006935088</v>
      </c>
      <c r="AM51" s="76">
        <f t="shared" si="37"/>
        <v>13.818236976196514</v>
      </c>
      <c r="AN51" s="77">
        <f t="shared" si="38"/>
        <v>19.737637098302969</v>
      </c>
      <c r="AO51" s="80">
        <f t="shared" si="39"/>
        <v>792.49168818655767</v>
      </c>
      <c r="AP51" s="72">
        <f t="shared" si="40"/>
        <v>649.97727741548192</v>
      </c>
      <c r="AQ51" s="72">
        <f t="shared" si="41"/>
        <v>16.762920693098394</v>
      </c>
      <c r="AR51" s="73">
        <f t="shared" si="42"/>
        <v>17.188038275489244</v>
      </c>
      <c r="AS51" s="73">
        <f t="shared" si="43"/>
        <v>11.117320922828736</v>
      </c>
      <c r="AT51" s="79">
        <f t="shared" si="44"/>
        <v>558.35370066007192</v>
      </c>
      <c r="AU51" s="76">
        <f t="shared" si="45"/>
        <v>776.07984050594973</v>
      </c>
      <c r="AV51" s="76">
        <f t="shared" si="46"/>
        <v>21.216350827453539</v>
      </c>
      <c r="AW51" s="77">
        <f t="shared" si="47"/>
        <v>16.214872654797187</v>
      </c>
      <c r="AX51" s="80">
        <f t="shared" si="48"/>
        <v>569.46557153709614</v>
      </c>
      <c r="AY51" s="64">
        <f t="shared" si="49"/>
        <v>18.657257684136273</v>
      </c>
      <c r="AZ51" s="31">
        <f t="shared" si="50"/>
        <v>590.81188590909505</v>
      </c>
      <c r="BA51" s="31">
        <f t="shared" si="51"/>
        <v>687.76180347439913</v>
      </c>
      <c r="BB51" s="84">
        <f t="shared" si="52"/>
        <v>687.76180347439913</v>
      </c>
    </row>
    <row r="52" spans="1:54" x14ac:dyDescent="0.4">
      <c r="A52">
        <f t="shared" si="1"/>
        <v>192</v>
      </c>
      <c r="B52">
        <v>3.2</v>
      </c>
      <c r="C52" s="31">
        <f t="shared" si="53"/>
        <v>687.76180347439913</v>
      </c>
      <c r="D52" s="31">
        <f t="shared" si="2"/>
        <v>18.451603451284214</v>
      </c>
      <c r="E52" s="31">
        <f t="shared" si="3"/>
        <v>686.64043350509337</v>
      </c>
      <c r="F52" s="65">
        <f t="shared" si="4"/>
        <v>28.02771590089467</v>
      </c>
      <c r="G52">
        <f t="shared" si="5"/>
        <v>3.9518103228789235E-5</v>
      </c>
      <c r="H52">
        <f t="shared" si="6"/>
        <v>6.8897710443256363E-5</v>
      </c>
      <c r="I52" s="32">
        <f t="shared" si="7"/>
        <v>6.3023985978531537E-5</v>
      </c>
      <c r="J52" s="68">
        <f t="shared" si="8"/>
        <v>0.15816710576256157</v>
      </c>
      <c r="K52" s="64">
        <f t="shared" si="9"/>
        <v>16.88626593390412</v>
      </c>
      <c r="L52" s="64">
        <f t="shared" si="10"/>
        <v>10.985465681782252</v>
      </c>
      <c r="M52" s="79">
        <f t="shared" si="11"/>
        <v>520.27502672493642</v>
      </c>
      <c r="N52" s="80">
        <f t="shared" si="12"/>
        <v>327.1606018301315</v>
      </c>
      <c r="O52" s="72">
        <f t="shared" si="13"/>
        <v>620.69944277836044</v>
      </c>
      <c r="P52" s="72">
        <f t="shared" si="14"/>
        <v>14.540785120895569</v>
      </c>
      <c r="Q52" s="73">
        <f t="shared" si="15"/>
        <v>19.370099970790434</v>
      </c>
      <c r="R52" s="73">
        <f t="shared" si="16"/>
        <v>12.556645585935719</v>
      </c>
      <c r="S52" s="79">
        <f t="shared" si="17"/>
        <v>657.86406320185881</v>
      </c>
      <c r="T52" s="76">
        <f t="shared" si="18"/>
        <v>607.0070680132161</v>
      </c>
      <c r="U52" s="76">
        <f t="shared" si="19"/>
        <v>10.811498575138256</v>
      </c>
      <c r="V52" s="77">
        <f t="shared" si="20"/>
        <v>25.476878499101673</v>
      </c>
      <c r="W52" s="80">
        <f t="shared" si="21"/>
        <v>909.14449939689075</v>
      </c>
      <c r="X52" s="72">
        <f t="shared" si="22"/>
        <v>668.86073648850288</v>
      </c>
      <c r="Y52" s="72">
        <f t="shared" si="23"/>
        <v>17.707418507949797</v>
      </c>
      <c r="Z52" s="73">
        <f t="shared" si="24"/>
        <v>17.140315599681461</v>
      </c>
      <c r="AA52" s="73">
        <f t="shared" si="25"/>
        <v>11.095524694415129</v>
      </c>
      <c r="AB52" s="79">
        <f t="shared" si="26"/>
        <v>539.45599503235928</v>
      </c>
      <c r="AC52" s="76">
        <f t="shared" si="27"/>
        <v>936.54159079958106</v>
      </c>
      <c r="AD52" s="76">
        <f t="shared" si="28"/>
        <v>24.585088656854047</v>
      </c>
      <c r="AE52" s="77">
        <f t="shared" si="29"/>
        <v>17.285965951029631</v>
      </c>
      <c r="AF52" s="80">
        <f t="shared" si="30"/>
        <v>485.37042887460774</v>
      </c>
      <c r="AG52" s="72">
        <f t="shared" si="31"/>
        <v>624.6719820807723</v>
      </c>
      <c r="AH52" s="72">
        <f t="shared" si="32"/>
        <v>14.956800901672921</v>
      </c>
      <c r="AI52" s="73">
        <f t="shared" si="33"/>
        <v>18.951852952401325</v>
      </c>
      <c r="AJ52" s="73">
        <f t="shared" si="34"/>
        <v>12.206595149389976</v>
      </c>
      <c r="AK52" s="79">
        <f t="shared" si="35"/>
        <v>635.45733292762225</v>
      </c>
      <c r="AL52" s="76">
        <f t="shared" si="36"/>
        <v>615.19234658228015</v>
      </c>
      <c r="AM52" s="76">
        <f t="shared" si="37"/>
        <v>13.804883487678961</v>
      </c>
      <c r="AN52" s="77">
        <f t="shared" si="38"/>
        <v>20.221647780648262</v>
      </c>
      <c r="AO52" s="80">
        <f t="shared" si="39"/>
        <v>799.19158511966612</v>
      </c>
      <c r="AP52" s="72">
        <f t="shared" si="40"/>
        <v>657.47854288491578</v>
      </c>
      <c r="AQ52" s="72">
        <f t="shared" si="41"/>
        <v>17.162818455429907</v>
      </c>
      <c r="AR52" s="73">
        <f t="shared" si="42"/>
        <v>17.383264511252424</v>
      </c>
      <c r="AS52" s="73">
        <f t="shared" si="43"/>
        <v>11.210305065268546</v>
      </c>
      <c r="AT52" s="79">
        <f t="shared" si="44"/>
        <v>554.47213989029035</v>
      </c>
      <c r="AU52" s="76">
        <f t="shared" si="45"/>
        <v>783.42000631319729</v>
      </c>
      <c r="AV52" s="76">
        <f t="shared" si="46"/>
        <v>21.401581890807272</v>
      </c>
      <c r="AW52" s="77">
        <f t="shared" si="47"/>
        <v>16.610669835748098</v>
      </c>
      <c r="AX52" s="80">
        <f t="shared" si="48"/>
        <v>568.79067865246213</v>
      </c>
      <c r="AY52" s="64">
        <f t="shared" si="49"/>
        <v>19.055086887581659</v>
      </c>
      <c r="AZ52" s="31">
        <f t="shared" si="50"/>
        <v>596.81238276303259</v>
      </c>
      <c r="BA52" s="31">
        <f t="shared" si="51"/>
        <v>690.62429801090661</v>
      </c>
      <c r="BB52" s="84">
        <f t="shared" si="52"/>
        <v>690.62429801090661</v>
      </c>
    </row>
    <row r="53" spans="1:54" x14ac:dyDescent="0.4">
      <c r="A53">
        <f t="shared" si="1"/>
        <v>198</v>
      </c>
      <c r="B53">
        <v>3.3</v>
      </c>
      <c r="C53" s="31">
        <f t="shared" si="53"/>
        <v>690.62429801090661</v>
      </c>
      <c r="D53" s="31">
        <f t="shared" si="2"/>
        <v>18.523904121701349</v>
      </c>
      <c r="E53" s="31">
        <f t="shared" si="3"/>
        <v>688.50700657010043</v>
      </c>
      <c r="F53" s="65">
        <f t="shared" si="4"/>
        <v>28.869033652260285</v>
      </c>
      <c r="G53">
        <f t="shared" si="5"/>
        <v>3.8938016185805543E-5</v>
      </c>
      <c r="H53">
        <f t="shared" si="6"/>
        <v>6.7886359546985128E-5</v>
      </c>
      <c r="I53" s="32">
        <f t="shared" si="7"/>
        <v>6.2518310530395926E-5</v>
      </c>
      <c r="J53" s="68">
        <f t="shared" si="8"/>
        <v>0.15630697261984808</v>
      </c>
      <c r="K53" s="64">
        <f t="shared" si="9"/>
        <v>17.253592281656903</v>
      </c>
      <c r="L53" s="64">
        <f t="shared" si="10"/>
        <v>11.147854046730981</v>
      </c>
      <c r="M53" s="79">
        <f t="shared" si="11"/>
        <v>524.55086748043948</v>
      </c>
      <c r="N53" s="80">
        <f t="shared" si="12"/>
        <v>328.56082376878584</v>
      </c>
      <c r="O53" s="72">
        <f t="shared" si="13"/>
        <v>621.52260387881961</v>
      </c>
      <c r="P53" s="72">
        <f t="shared" si="14"/>
        <v>14.63280997949211</v>
      </c>
      <c r="Q53" s="73">
        <f t="shared" si="15"/>
        <v>19.716639066604241</v>
      </c>
      <c r="R53" s="73">
        <f t="shared" si="16"/>
        <v>12.876857334320761</v>
      </c>
      <c r="S53" s="79">
        <f t="shared" si="17"/>
        <v>671.2088217888321</v>
      </c>
      <c r="T53" s="76">
        <f t="shared" si="18"/>
        <v>607.03092786642856</v>
      </c>
      <c r="U53" s="76">
        <f t="shared" si="19"/>
        <v>10.835532096464457</v>
      </c>
      <c r="V53" s="77">
        <f t="shared" si="20"/>
        <v>26.005443642450047</v>
      </c>
      <c r="W53" s="80">
        <f t="shared" si="21"/>
        <v>915.03074775903679</v>
      </c>
      <c r="X53" s="72">
        <f t="shared" si="22"/>
        <v>676.41697364119682</v>
      </c>
      <c r="Y53" s="72">
        <f t="shared" si="23"/>
        <v>18.037108993374439</v>
      </c>
      <c r="Z53" s="73">
        <f t="shared" si="24"/>
        <v>17.408095425983223</v>
      </c>
      <c r="AA53" s="73">
        <f t="shared" si="25"/>
        <v>11.22257945249671</v>
      </c>
      <c r="AB53" s="79">
        <f t="shared" si="26"/>
        <v>537.50547393859517</v>
      </c>
      <c r="AC53" s="76">
        <f t="shared" si="27"/>
        <v>946.61801390315929</v>
      </c>
      <c r="AD53" s="76">
        <f t="shared" si="28"/>
        <v>24.763152159651717</v>
      </c>
      <c r="AE53" s="77">
        <f t="shared" si="29"/>
        <v>17.744858059566518</v>
      </c>
      <c r="AF53" s="80">
        <f t="shared" si="30"/>
        <v>484.70318469824218</v>
      </c>
      <c r="AG53" s="72">
        <f t="shared" si="31"/>
        <v>624.2343616324099</v>
      </c>
      <c r="AH53" s="72">
        <f t="shared" si="32"/>
        <v>14.914119660633288</v>
      </c>
      <c r="AI53" s="73">
        <f t="shared" si="33"/>
        <v>19.42914722765228</v>
      </c>
      <c r="AJ53" s="73">
        <f t="shared" si="34"/>
        <v>12.609231291968399</v>
      </c>
      <c r="AK53" s="79">
        <f t="shared" si="35"/>
        <v>654.40353943762943</v>
      </c>
      <c r="AL53" s="76">
        <f t="shared" si="36"/>
        <v>615.10649877970582</v>
      </c>
      <c r="AM53" s="76">
        <f t="shared" si="37"/>
        <v>13.791081659010864</v>
      </c>
      <c r="AN53" s="77">
        <f t="shared" si="38"/>
        <v>20.704067590720648</v>
      </c>
      <c r="AO53" s="80">
        <f t="shared" si="39"/>
        <v>805.73438174264004</v>
      </c>
      <c r="AP53" s="72">
        <f t="shared" si="40"/>
        <v>666.99791406494558</v>
      </c>
      <c r="AQ53" s="72">
        <f t="shared" si="41"/>
        <v>17.62257547247669</v>
      </c>
      <c r="AR53" s="73">
        <f t="shared" si="42"/>
        <v>17.569475139417715</v>
      </c>
      <c r="AS53" s="73">
        <f t="shared" si="43"/>
        <v>11.3048749709133</v>
      </c>
      <c r="AT53" s="79">
        <f t="shared" si="44"/>
        <v>549.09310148323414</v>
      </c>
      <c r="AU53" s="76">
        <f t="shared" si="45"/>
        <v>790.79336952463541</v>
      </c>
      <c r="AV53" s="76">
        <f t="shared" si="46"/>
        <v>21.583440040641303</v>
      </c>
      <c r="AW53" s="77">
        <f t="shared" si="47"/>
        <v>17.007717963891753</v>
      </c>
      <c r="AX53" s="80">
        <f t="shared" si="48"/>
        <v>568.03405891824491</v>
      </c>
      <c r="AY53" s="64">
        <f t="shared" si="49"/>
        <v>19.448180514535803</v>
      </c>
      <c r="AZ53" s="31">
        <f t="shared" si="50"/>
        <v>603.05273416207274</v>
      </c>
      <c r="BA53" s="31">
        <f t="shared" si="51"/>
        <v>693.37559327954102</v>
      </c>
      <c r="BB53" s="84">
        <f t="shared" si="52"/>
        <v>693.37559327954102</v>
      </c>
    </row>
    <row r="54" spans="1:54" x14ac:dyDescent="0.4">
      <c r="A54">
        <f t="shared" si="1"/>
        <v>204</v>
      </c>
      <c r="B54">
        <v>3.4</v>
      </c>
      <c r="C54" s="31">
        <f t="shared" si="53"/>
        <v>693.37559327954102</v>
      </c>
      <c r="D54" s="31">
        <f t="shared" si="2"/>
        <v>18.593569115589553</v>
      </c>
      <c r="E54" s="31">
        <f t="shared" si="3"/>
        <v>690.32906660365552</v>
      </c>
      <c r="F54" s="65">
        <f t="shared" si="4"/>
        <v>29.710829811640664</v>
      </c>
      <c r="G54">
        <f t="shared" si="5"/>
        <v>3.8382437717504156E-5</v>
      </c>
      <c r="H54">
        <f t="shared" si="6"/>
        <v>6.6917738046709004E-5</v>
      </c>
      <c r="I54" s="32">
        <f t="shared" si="7"/>
        <v>6.2033999780257857E-5</v>
      </c>
      <c r="J54" s="68">
        <f t="shared" si="8"/>
        <v>0.15452022708764054</v>
      </c>
      <c r="K54" s="64">
        <f t="shared" si="9"/>
        <v>17.619136362862193</v>
      </c>
      <c r="L54" s="64">
        <f t="shared" si="10"/>
        <v>11.331092473392538</v>
      </c>
      <c r="M54" s="79">
        <f t="shared" si="11"/>
        <v>529.79122263970339</v>
      </c>
      <c r="N54" s="80">
        <f t="shared" si="12"/>
        <v>329.91720248056771</v>
      </c>
      <c r="O54" s="72">
        <f t="shared" si="13"/>
        <v>622.57945087032965</v>
      </c>
      <c r="P54" s="72">
        <f t="shared" si="14"/>
        <v>14.746151689685892</v>
      </c>
      <c r="Q54" s="73">
        <f t="shared" si="15"/>
        <v>20.03582844078888</v>
      </c>
      <c r="R54" s="73">
        <f t="shared" si="16"/>
        <v>13.197206282858772</v>
      </c>
      <c r="S54" s="79">
        <f t="shared" si="17"/>
        <v>684.18942594411658</v>
      </c>
      <c r="T54" s="76">
        <f t="shared" si="18"/>
        <v>607.05387402690792</v>
      </c>
      <c r="U54" s="76">
        <f t="shared" si="19"/>
        <v>10.85885496587634</v>
      </c>
      <c r="V54" s="77">
        <f t="shared" si="20"/>
        <v>26.529827228415648</v>
      </c>
      <c r="W54" s="80">
        <f t="shared" si="21"/>
        <v>920.74375966098853</v>
      </c>
      <c r="X54" s="72">
        <f t="shared" si="22"/>
        <v>684.35226968419056</v>
      </c>
      <c r="Y54" s="72">
        <f t="shared" si="23"/>
        <v>18.361630073197112</v>
      </c>
      <c r="Z54" s="73">
        <f t="shared" si="24"/>
        <v>17.687224886433704</v>
      </c>
      <c r="AA54" s="73">
        <f t="shared" si="25"/>
        <v>11.36773299943005</v>
      </c>
      <c r="AB54" s="79">
        <f t="shared" si="26"/>
        <v>536.14626817986687</v>
      </c>
      <c r="AC54" s="76">
        <f t="shared" si="27"/>
        <v>956.59428277784832</v>
      </c>
      <c r="AD54" s="76">
        <f t="shared" si="28"/>
        <v>24.936717314563012</v>
      </c>
      <c r="AE54" s="77">
        <f t="shared" si="29"/>
        <v>18.204540363510869</v>
      </c>
      <c r="AF54" s="80">
        <f t="shared" si="30"/>
        <v>484.01730187904076</v>
      </c>
      <c r="AG54" s="72">
        <f t="shared" si="31"/>
        <v>623.93403558224475</v>
      </c>
      <c r="AH54" s="72">
        <f t="shared" si="32"/>
        <v>14.884427947418109</v>
      </c>
      <c r="AI54" s="73">
        <f t="shared" si="33"/>
        <v>19.892883913071355</v>
      </c>
      <c r="AJ54" s="73">
        <f t="shared" si="34"/>
        <v>13.050660542028623</v>
      </c>
      <c r="AK54" s="79">
        <f t="shared" si="35"/>
        <v>675.12307401016722</v>
      </c>
      <c r="AL54" s="76">
        <f t="shared" si="36"/>
        <v>615.01895501795661</v>
      </c>
      <c r="AM54" s="76">
        <f t="shared" si="37"/>
        <v>13.776904687856765</v>
      </c>
      <c r="AN54" s="77">
        <f t="shared" si="38"/>
        <v>21.184980398289859</v>
      </c>
      <c r="AO54" s="80">
        <f t="shared" si="39"/>
        <v>812.12773146059749</v>
      </c>
      <c r="AP54" s="72">
        <f t="shared" si="40"/>
        <v>678.7480053617511</v>
      </c>
      <c r="AQ54" s="72">
        <f t="shared" si="41"/>
        <v>18.134569635462348</v>
      </c>
      <c r="AR54" s="73">
        <f t="shared" si="42"/>
        <v>17.762027256957669</v>
      </c>
      <c r="AS54" s="73">
        <f t="shared" si="43"/>
        <v>11.408923524698167</v>
      </c>
      <c r="AT54" s="79">
        <f t="shared" si="44"/>
        <v>542.5318481349434</v>
      </c>
      <c r="AU54" s="76">
        <f t="shared" si="45"/>
        <v>798.19706873086091</v>
      </c>
      <c r="AV54" s="76">
        <f t="shared" si="46"/>
        <v>21.762070587665235</v>
      </c>
      <c r="AW54" s="77">
        <f t="shared" si="47"/>
        <v>17.406086332131146</v>
      </c>
      <c r="AX54" s="80">
        <f t="shared" si="48"/>
        <v>567.20394959233295</v>
      </c>
      <c r="AY54" s="64">
        <f t="shared" si="49"/>
        <v>19.837924852449895</v>
      </c>
      <c r="AZ54" s="31">
        <f t="shared" si="50"/>
        <v>609.49765406727352</v>
      </c>
      <c r="BA54" s="31">
        <f t="shared" si="51"/>
        <v>696.02318564823997</v>
      </c>
      <c r="BB54" s="84">
        <f t="shared" si="52"/>
        <v>696.02318564823997</v>
      </c>
    </row>
    <row r="55" spans="1:54" x14ac:dyDescent="0.4">
      <c r="A55">
        <f t="shared" si="1"/>
        <v>210</v>
      </c>
      <c r="B55">
        <v>3.5</v>
      </c>
      <c r="C55" s="31">
        <f t="shared" si="53"/>
        <v>696.02318564823997</v>
      </c>
      <c r="D55" s="31">
        <f t="shared" si="2"/>
        <v>18.660768362616871</v>
      </c>
      <c r="E55" s="31">
        <f t="shared" si="3"/>
        <v>692.10856177745063</v>
      </c>
      <c r="F55" s="65">
        <f t="shared" si="4"/>
        <v>30.553095057791364</v>
      </c>
      <c r="G55">
        <f t="shared" si="5"/>
        <v>3.7849691064504696E-5</v>
      </c>
      <c r="H55">
        <f t="shared" si="6"/>
        <v>6.598892260165922E-5</v>
      </c>
      <c r="I55" s="32">
        <f t="shared" si="7"/>
        <v>6.1569592057732965E-5</v>
      </c>
      <c r="J55" s="68">
        <f t="shared" si="8"/>
        <v>0.15280204475288497</v>
      </c>
      <c r="K55" s="64">
        <f t="shared" si="9"/>
        <v>17.982974908612949</v>
      </c>
      <c r="L55" s="64">
        <f t="shared" si="10"/>
        <v>11.53644426278019</v>
      </c>
      <c r="M55" s="79">
        <f t="shared" si="11"/>
        <v>536.03632559840014</v>
      </c>
      <c r="N55" s="80">
        <f t="shared" si="12"/>
        <v>331.23231218280233</v>
      </c>
      <c r="O55" s="72">
        <f t="shared" si="13"/>
        <v>623.90990816434601</v>
      </c>
      <c r="P55" s="72">
        <f t="shared" si="14"/>
        <v>14.882028071819873</v>
      </c>
      <c r="Q55" s="73">
        <f t="shared" si="15"/>
        <v>20.327155138799004</v>
      </c>
      <c r="R55" s="73">
        <f t="shared" si="16"/>
        <v>13.511756131806003</v>
      </c>
      <c r="S55" s="79">
        <f t="shared" si="17"/>
        <v>696.44429752781718</v>
      </c>
      <c r="T55" s="76">
        <f t="shared" si="18"/>
        <v>607.07598994671503</v>
      </c>
      <c r="U55" s="76">
        <f t="shared" si="19"/>
        <v>10.881507565535532</v>
      </c>
      <c r="V55" s="77">
        <f t="shared" si="20"/>
        <v>27.050221579006912</v>
      </c>
      <c r="W55" s="80">
        <f t="shared" si="21"/>
        <v>926.29325406245664</v>
      </c>
      <c r="X55" s="72">
        <f t="shared" si="22"/>
        <v>692.39397238760444</v>
      </c>
      <c r="Y55" s="72">
        <f t="shared" si="23"/>
        <v>18.671471188784132</v>
      </c>
      <c r="Z55" s="73">
        <f t="shared" si="24"/>
        <v>17.980078280273609</v>
      </c>
      <c r="AA55" s="73">
        <f t="shared" si="25"/>
        <v>11.534714903620404</v>
      </c>
      <c r="AB55" s="79">
        <f t="shared" si="26"/>
        <v>535.7350460557002</v>
      </c>
      <c r="AC55" s="76">
        <f t="shared" si="27"/>
        <v>966.4720860850789</v>
      </c>
      <c r="AD55" s="76">
        <f t="shared" si="28"/>
        <v>25.106014711135408</v>
      </c>
      <c r="AE55" s="77">
        <f t="shared" si="29"/>
        <v>18.665016351093062</v>
      </c>
      <c r="AF55" s="80">
        <f t="shared" si="30"/>
        <v>483.3158265723709</v>
      </c>
      <c r="AG55" s="72">
        <f t="shared" si="31"/>
        <v>623.84391726169781</v>
      </c>
      <c r="AH55" s="72">
        <f t="shared" si="32"/>
        <v>14.875452995476772</v>
      </c>
      <c r="AI55" s="73">
        <f t="shared" si="33"/>
        <v>20.333988961767716</v>
      </c>
      <c r="AJ55" s="73">
        <f t="shared" si="34"/>
        <v>13.519395265061988</v>
      </c>
      <c r="AK55" s="79">
        <f t="shared" si="35"/>
        <v>696.91175811473477</v>
      </c>
      <c r="AL55" s="76">
        <f t="shared" si="36"/>
        <v>614.93015388414597</v>
      </c>
      <c r="AM55" s="76">
        <f t="shared" si="37"/>
        <v>13.762416324952426</v>
      </c>
      <c r="AN55" s="77">
        <f t="shared" si="38"/>
        <v>21.664463410306443</v>
      </c>
      <c r="AO55" s="80">
        <f t="shared" si="39"/>
        <v>818.3787107242606</v>
      </c>
      <c r="AP55" s="72">
        <f t="shared" si="40"/>
        <v>692.71156152263279</v>
      </c>
      <c r="AQ55" s="72">
        <f t="shared" si="41"/>
        <v>18.683356648990689</v>
      </c>
      <c r="AR55" s="73">
        <f t="shared" si="42"/>
        <v>17.976882116579191</v>
      </c>
      <c r="AS55" s="73">
        <f t="shared" si="43"/>
        <v>11.532808511102047</v>
      </c>
      <c r="AT55" s="79">
        <f t="shared" si="44"/>
        <v>535.40092365377916</v>
      </c>
      <c r="AU55" s="76">
        <f t="shared" si="45"/>
        <v>805.62843633553553</v>
      </c>
      <c r="AV55" s="76">
        <f t="shared" si="46"/>
        <v>21.937608537979315</v>
      </c>
      <c r="AW55" s="77">
        <f t="shared" si="47"/>
        <v>17.805834941130492</v>
      </c>
      <c r="AX55" s="80">
        <f t="shared" si="48"/>
        <v>566.30778112597557</v>
      </c>
      <c r="AY55" s="64">
        <f t="shared" si="49"/>
        <v>20.225455097369554</v>
      </c>
      <c r="AZ55" s="31">
        <f t="shared" si="50"/>
        <v>616.12300633800783</v>
      </c>
      <c r="BA55" s="31">
        <f t="shared" si="51"/>
        <v>698.57389312126588</v>
      </c>
      <c r="BB55" s="84">
        <f t="shared" si="52"/>
        <v>698.57389312126588</v>
      </c>
    </row>
    <row r="56" spans="1:54" x14ac:dyDescent="0.4">
      <c r="A56">
        <f t="shared" si="1"/>
        <v>216</v>
      </c>
      <c r="B56">
        <v>3.6</v>
      </c>
      <c r="C56" s="31">
        <f t="shared" si="53"/>
        <v>698.57389312126588</v>
      </c>
      <c r="D56" s="31">
        <f t="shared" si="2"/>
        <v>18.725657052937571</v>
      </c>
      <c r="E56" s="31">
        <f t="shared" si="3"/>
        <v>693.84734177843848</v>
      </c>
      <c r="F56" s="65">
        <f t="shared" si="4"/>
        <v>31.395820062786882</v>
      </c>
      <c r="G56">
        <f t="shared" si="5"/>
        <v>3.7338256000334592E-5</v>
      </c>
      <c r="H56">
        <f t="shared" si="6"/>
        <v>6.5097262777863587E-5</v>
      </c>
      <c r="I56" s="32">
        <f t="shared" si="7"/>
        <v>6.1123762145835148E-5</v>
      </c>
      <c r="J56" s="68">
        <f t="shared" si="8"/>
        <v>0.15114803929147938</v>
      </c>
      <c r="K56" s="64">
        <f t="shared" si="9"/>
        <v>18.345179242168722</v>
      </c>
      <c r="L56" s="64">
        <f t="shared" si="10"/>
        <v>11.765146954442059</v>
      </c>
      <c r="M56" s="79">
        <f t="shared" si="11"/>
        <v>543.32470076783636</v>
      </c>
      <c r="N56" s="80">
        <f t="shared" si="12"/>
        <v>332.50849919089319</v>
      </c>
      <c r="O56" s="72">
        <f t="shared" si="13"/>
        <v>625.56339685616967</v>
      </c>
      <c r="P56" s="72">
        <f t="shared" si="14"/>
        <v>15.041707942742095</v>
      </c>
      <c r="Q56" s="73">
        <f t="shared" si="15"/>
        <v>20.590612862532009</v>
      </c>
      <c r="R56" s="73">
        <f t="shared" si="16"/>
        <v>13.815103308888737</v>
      </c>
      <c r="S56" s="79">
        <f t="shared" si="17"/>
        <v>707.63422535282155</v>
      </c>
      <c r="T56" s="76">
        <f t="shared" si="18"/>
        <v>607.0973493087638</v>
      </c>
      <c r="U56" s="76">
        <f t="shared" si="19"/>
        <v>10.903526764837391</v>
      </c>
      <c r="V56" s="77">
        <f t="shared" si="20"/>
        <v>27.56680528315842</v>
      </c>
      <c r="W56" s="80">
        <f t="shared" si="21"/>
        <v>931.68816352698389</v>
      </c>
      <c r="X56" s="72">
        <f t="shared" si="22"/>
        <v>700.21981619184669</v>
      </c>
      <c r="Y56" s="72">
        <f t="shared" si="23"/>
        <v>18.957325498140413</v>
      </c>
      <c r="Z56" s="73">
        <f t="shared" si="24"/>
        <v>18.287419443273521</v>
      </c>
      <c r="AA56" s="73">
        <f t="shared" si="25"/>
        <v>11.726991287737562</v>
      </c>
      <c r="AB56" s="79">
        <f t="shared" si="26"/>
        <v>536.6340522717752</v>
      </c>
      <c r="AC56" s="76">
        <f t="shared" si="27"/>
        <v>976.25314520998347</v>
      </c>
      <c r="AD56" s="76">
        <f t="shared" si="28"/>
        <v>25.271257507265361</v>
      </c>
      <c r="AE56" s="77">
        <f t="shared" si="29"/>
        <v>19.126287906359327</v>
      </c>
      <c r="AF56" s="80">
        <f t="shared" si="30"/>
        <v>482.6014182257195</v>
      </c>
      <c r="AG56" s="72">
        <f t="shared" si="31"/>
        <v>624.04137980783889</v>
      </c>
      <c r="AH56" s="72">
        <f t="shared" si="32"/>
        <v>14.895078781154249</v>
      </c>
      <c r="AI56" s="73">
        <f t="shared" si="33"/>
        <v>20.74271879824029</v>
      </c>
      <c r="AJ56" s="73">
        <f t="shared" si="34"/>
        <v>13.998642989281606</v>
      </c>
      <c r="AK56" s="79">
        <f t="shared" si="35"/>
        <v>718.78428169008657</v>
      </c>
      <c r="AL56" s="76">
        <f t="shared" si="36"/>
        <v>614.84047355180894</v>
      </c>
      <c r="AM56" s="76">
        <f t="shared" si="37"/>
        <v>13.747672170359495</v>
      </c>
      <c r="AN56" s="77">
        <f t="shared" si="38"/>
        <v>22.142587880930574</v>
      </c>
      <c r="AO56" s="80">
        <f t="shared" si="39"/>
        <v>824.49387854770237</v>
      </c>
      <c r="AP56" s="72">
        <f t="shared" si="40"/>
        <v>708.49107399142258</v>
      </c>
      <c r="AQ56" s="72">
        <f t="shared" si="41"/>
        <v>19.244951094569672</v>
      </c>
      <c r="AR56" s="73">
        <f t="shared" si="42"/>
        <v>18.226893972241893</v>
      </c>
      <c r="AS56" s="73">
        <f t="shared" si="43"/>
        <v>11.68770387335681</v>
      </c>
      <c r="AT56" s="79">
        <f t="shared" si="44"/>
        <v>528.59230735815049</v>
      </c>
      <c r="AU56" s="76">
        <f t="shared" si="45"/>
        <v>813.08498349007505</v>
      </c>
      <c r="AV56" s="76">
        <f t="shared" si="46"/>
        <v>22.11017963187993</v>
      </c>
      <c r="AW56" s="77">
        <f t="shared" si="47"/>
        <v>18.207015641549226</v>
      </c>
      <c r="AX56" s="80">
        <f t="shared" si="48"/>
        <v>565.35226672292083</v>
      </c>
      <c r="AY56" s="64">
        <f t="shared" si="49"/>
        <v>20.611292723535655</v>
      </c>
      <c r="AZ56" s="31">
        <f t="shared" si="50"/>
        <v>622.91121666820845</v>
      </c>
      <c r="BA56" s="31">
        <f t="shared" si="51"/>
        <v>701.03393175583165</v>
      </c>
      <c r="BB56" s="84">
        <f t="shared" si="52"/>
        <v>701.03393175583165</v>
      </c>
    </row>
    <row r="57" spans="1:54" x14ac:dyDescent="0.4">
      <c r="A57">
        <f t="shared" si="1"/>
        <v>222</v>
      </c>
      <c r="B57">
        <v>3.7</v>
      </c>
      <c r="C57" s="31">
        <f t="shared" si="53"/>
        <v>701.03393175583165</v>
      </c>
      <c r="D57" s="31">
        <f t="shared" si="2"/>
        <v>18.788377232740316</v>
      </c>
      <c r="E57" s="31">
        <f t="shared" si="3"/>
        <v>695.54716192223566</v>
      </c>
      <c r="F57" s="65">
        <f t="shared" si="4"/>
        <v>32.238995581666956</v>
      </c>
      <c r="G57">
        <f t="shared" si="5"/>
        <v>3.6846750474395694E-5</v>
      </c>
      <c r="H57">
        <f t="shared" si="6"/>
        <v>6.4240349043635352E-5</v>
      </c>
      <c r="I57" s="32">
        <f t="shared" si="7"/>
        <v>6.0695305278721031E-5</v>
      </c>
      <c r="J57" s="68">
        <f t="shared" si="8"/>
        <v>0.14955421214177619</v>
      </c>
      <c r="K57" s="64">
        <f t="shared" si="9"/>
        <v>18.705815816722659</v>
      </c>
      <c r="L57" s="64">
        <f t="shared" si="10"/>
        <v>12.018414219944795</v>
      </c>
      <c r="M57" s="79">
        <f t="shared" si="11"/>
        <v>551.69330758360422</v>
      </c>
      <c r="N57" s="80">
        <f t="shared" si="12"/>
        <v>333.7479080624671</v>
      </c>
      <c r="O57" s="72">
        <f t="shared" si="13"/>
        <v>627.60072520955066</v>
      </c>
      <c r="P57" s="72">
        <f t="shared" si="14"/>
        <v>15.226521943555413</v>
      </c>
      <c r="Q57" s="73">
        <f t="shared" si="15"/>
        <v>20.826776973536539</v>
      </c>
      <c r="R57" s="73">
        <f t="shared" si="16"/>
        <v>14.102763913006847</v>
      </c>
      <c r="S57" s="79">
        <f t="shared" si="17"/>
        <v>717.4603902409674</v>
      </c>
      <c r="T57" s="76">
        <f t="shared" si="18"/>
        <v>607.11801737433007</v>
      </c>
      <c r="U57" s="76">
        <f t="shared" si="19"/>
        <v>10.924946317897446</v>
      </c>
      <c r="V57" s="77">
        <f t="shared" si="20"/>
        <v>28.07974452853481</v>
      </c>
      <c r="W57" s="80">
        <f t="shared" si="21"/>
        <v>936.9367166168455</v>
      </c>
      <c r="X57" s="72">
        <f t="shared" si="22"/>
        <v>707.48380856039455</v>
      </c>
      <c r="Y57" s="72">
        <f t="shared" si="23"/>
        <v>19.210654441691176</v>
      </c>
      <c r="Z57" s="73">
        <f t="shared" si="24"/>
        <v>18.608599429720332</v>
      </c>
      <c r="AA57" s="73">
        <f t="shared" si="25"/>
        <v>11.947546419491282</v>
      </c>
      <c r="AB57" s="79">
        <f t="shared" si="26"/>
        <v>539.18692467127528</v>
      </c>
      <c r="AC57" s="76">
        <f t="shared" si="27"/>
        <v>985.93920076205075</v>
      </c>
      <c r="AD57" s="76">
        <f t="shared" si="28"/>
        <v>25.432643159758683</v>
      </c>
      <c r="AE57" s="77">
        <f t="shared" si="29"/>
        <v>19.5883555765338</v>
      </c>
      <c r="AF57" s="80">
        <f t="shared" si="30"/>
        <v>481.87640191230309</v>
      </c>
      <c r="AG57" s="72">
        <f t="shared" si="31"/>
        <v>624.6111456063262</v>
      </c>
      <c r="AH57" s="72">
        <f t="shared" si="32"/>
        <v>14.950908045320359</v>
      </c>
      <c r="AI57" s="73">
        <f t="shared" si="33"/>
        <v>21.109672783809529</v>
      </c>
      <c r="AJ57" s="73">
        <f t="shared" si="34"/>
        <v>14.467539313641012</v>
      </c>
      <c r="AK57" s="79">
        <f t="shared" si="35"/>
        <v>739.54068655400692</v>
      </c>
      <c r="AL57" s="76">
        <f t="shared" si="36"/>
        <v>614.75023983729614</v>
      </c>
      <c r="AM57" s="76">
        <f t="shared" si="37"/>
        <v>13.73272077404223</v>
      </c>
      <c r="AN57" s="77">
        <f t="shared" si="38"/>
        <v>22.619419728094798</v>
      </c>
      <c r="AO57" s="80">
        <f t="shared" si="39"/>
        <v>830.47932822543476</v>
      </c>
      <c r="AP57" s="72">
        <f t="shared" si="40"/>
        <v>725.1956159969227</v>
      </c>
      <c r="AQ57" s="72">
        <f t="shared" si="41"/>
        <v>19.787798325130595</v>
      </c>
      <c r="AR57" s="73">
        <f t="shared" si="42"/>
        <v>18.518126089592574</v>
      </c>
      <c r="AS57" s="73">
        <f t="shared" si="43"/>
        <v>11.883330182225258</v>
      </c>
      <c r="AT57" s="79">
        <f t="shared" si="44"/>
        <v>523.1908315933772</v>
      </c>
      <c r="AU57" s="76">
        <f t="shared" si="45"/>
        <v>820.56438639522082</v>
      </c>
      <c r="AV57" s="76">
        <f t="shared" si="46"/>
        <v>22.279901246803185</v>
      </c>
      <c r="AW57" s="77">
        <f t="shared" si="47"/>
        <v>18.609673121984116</v>
      </c>
      <c r="AX57" s="80">
        <f t="shared" si="48"/>
        <v>564.34348038044573</v>
      </c>
      <c r="AY57" s="64">
        <f t="shared" si="49"/>
        <v>20.995046028975811</v>
      </c>
      <c r="AZ57" s="31">
        <f t="shared" si="50"/>
        <v>629.84470826490679</v>
      </c>
      <c r="BA57" s="31">
        <f t="shared" si="51"/>
        <v>703.40898178375721</v>
      </c>
      <c r="BB57" s="84">
        <f t="shared" si="52"/>
        <v>703.40898178375721</v>
      </c>
    </row>
    <row r="58" spans="1:54" x14ac:dyDescent="0.4">
      <c r="A58">
        <f t="shared" si="1"/>
        <v>228</v>
      </c>
      <c r="B58">
        <v>3.8</v>
      </c>
      <c r="C58" s="31">
        <f t="shared" si="53"/>
        <v>703.40898178375721</v>
      </c>
      <c r="D58" s="31">
        <f t="shared" si="2"/>
        <v>18.849059192441992</v>
      </c>
      <c r="E58" s="31">
        <f t="shared" si="3"/>
        <v>697.20968741652678</v>
      </c>
      <c r="F58" s="65">
        <f t="shared" si="4"/>
        <v>33.082612520599142</v>
      </c>
      <c r="G58">
        <f t="shared" si="5"/>
        <v>3.6373914829021163E-5</v>
      </c>
      <c r="H58">
        <f t="shared" si="6"/>
        <v>6.3415985252851691E-5</v>
      </c>
      <c r="I58" s="32">
        <f t="shared" si="7"/>
        <v>6.0283123383329201E-5</v>
      </c>
      <c r="J58" s="68">
        <f t="shared" si="8"/>
        <v>0.14801690912278209</v>
      </c>
      <c r="K58" s="64">
        <f t="shared" si="9"/>
        <v>19.064946685221113</v>
      </c>
      <c r="L58" s="64">
        <f t="shared" si="10"/>
        <v>12.297437563533983</v>
      </c>
      <c r="M58" s="79">
        <f t="shared" si="11"/>
        <v>561.1776679764987</v>
      </c>
      <c r="N58" s="80">
        <f t="shared" si="12"/>
        <v>334.95250415195528</v>
      </c>
      <c r="O58" s="72">
        <f t="shared" si="13"/>
        <v>630.09629361425993</v>
      </c>
      <c r="P58" s="72">
        <f t="shared" si="14"/>
        <v>15.437872899927283</v>
      </c>
      <c r="Q58" s="73">
        <f t="shared" si="15"/>
        <v>21.036879752285969</v>
      </c>
      <c r="R58" s="73">
        <f t="shared" si="16"/>
        <v>14.371538357421471</v>
      </c>
      <c r="S58" s="79">
        <f t="shared" si="17"/>
        <v>725.68057809775814</v>
      </c>
      <c r="T58" s="76">
        <f t="shared" si="18"/>
        <v>607.13805211609383</v>
      </c>
      <c r="U58" s="76">
        <f t="shared" si="19"/>
        <v>10.945797207194056</v>
      </c>
      <c r="V58" s="77">
        <f t="shared" si="20"/>
        <v>28.589194271230653</v>
      </c>
      <c r="W58" s="80">
        <f t="shared" si="21"/>
        <v>942.04650975059315</v>
      </c>
      <c r="X58" s="72">
        <f t="shared" si="22"/>
        <v>713.84953144863175</v>
      </c>
      <c r="Y58" s="72">
        <f t="shared" si="23"/>
        <v>19.424241052916905</v>
      </c>
      <c r="Z58" s="73">
        <f t="shared" si="24"/>
        <v>18.941941036926242</v>
      </c>
      <c r="AA58" s="73">
        <f t="shared" si="25"/>
        <v>12.198765300717405</v>
      </c>
      <c r="AB58" s="79">
        <f t="shared" si="26"/>
        <v>543.69878625968056</v>
      </c>
      <c r="AC58" s="76">
        <f t="shared" si="27"/>
        <v>995.53200151314127</v>
      </c>
      <c r="AD58" s="76">
        <f t="shared" si="28"/>
        <v>25.590354942923497</v>
      </c>
      <c r="AE58" s="77">
        <f t="shared" si="29"/>
        <v>20.051218794823537</v>
      </c>
      <c r="AF58" s="80">
        <f t="shared" si="30"/>
        <v>481.14281284626981</v>
      </c>
      <c r="AG58" s="72">
        <f t="shared" si="31"/>
        <v>625.65126099257532</v>
      </c>
      <c r="AH58" s="72">
        <f t="shared" si="32"/>
        <v>15.049935827088861</v>
      </c>
      <c r="AI58" s="73">
        <f t="shared" si="33"/>
        <v>21.426909568552425</v>
      </c>
      <c r="AJ58" s="73">
        <f t="shared" si="34"/>
        <v>14.90361537517024</v>
      </c>
      <c r="AK58" s="79">
        <f t="shared" si="35"/>
        <v>757.8940129248349</v>
      </c>
      <c r="AL58" s="76">
        <f t="shared" si="36"/>
        <v>614.65973314411895</v>
      </c>
      <c r="AM58" s="76">
        <f t="shared" si="37"/>
        <v>13.71760457331092</v>
      </c>
      <c r="AN58" s="77">
        <f t="shared" si="38"/>
        <v>23.095020071073769</v>
      </c>
      <c r="AO58" s="80">
        <f t="shared" si="39"/>
        <v>836.34073247963306</v>
      </c>
      <c r="AP58" s="72">
        <f t="shared" si="40"/>
        <v>741.44464938680323</v>
      </c>
      <c r="AQ58" s="72">
        <f t="shared" si="41"/>
        <v>20.275836556987748</v>
      </c>
      <c r="AR58" s="73">
        <f t="shared" si="42"/>
        <v>18.84784989154684</v>
      </c>
      <c r="AS58" s="73">
        <f t="shared" si="43"/>
        <v>12.125486010631377</v>
      </c>
      <c r="AT58" s="79">
        <f t="shared" si="44"/>
        <v>520.31888149907422</v>
      </c>
      <c r="AU58" s="76">
        <f t="shared" si="45"/>
        <v>828.06447382251076</v>
      </c>
      <c r="AV58" s="76">
        <f t="shared" si="46"/>
        <v>22.44688318596117</v>
      </c>
      <c r="AW58" s="77">
        <f t="shared" si="47"/>
        <v>19.013845765897724</v>
      </c>
      <c r="AX58" s="80">
        <f t="shared" si="48"/>
        <v>563.2869251250911</v>
      </c>
      <c r="AY58" s="64">
        <f t="shared" si="49"/>
        <v>21.375357394042148</v>
      </c>
      <c r="AZ58" s="31">
        <f t="shared" si="50"/>
        <v>636.89806469533687</v>
      </c>
      <c r="BA58" s="31">
        <f t="shared" si="51"/>
        <v>705.70424505039682</v>
      </c>
      <c r="BB58" s="84">
        <f t="shared" si="52"/>
        <v>705.70424505039682</v>
      </c>
    </row>
    <row r="59" spans="1:54" x14ac:dyDescent="0.4">
      <c r="A59">
        <f t="shared" si="1"/>
        <v>234</v>
      </c>
      <c r="B59">
        <v>3.9</v>
      </c>
      <c r="C59" s="31">
        <f t="shared" si="53"/>
        <v>705.70424505039682</v>
      </c>
      <c r="D59" s="31">
        <f t="shared" si="2"/>
        <v>18.907822678994982</v>
      </c>
      <c r="E59" s="31">
        <f t="shared" si="3"/>
        <v>698.83649767343297</v>
      </c>
      <c r="F59" s="65">
        <f t="shared" si="4"/>
        <v>33.926661987931169</v>
      </c>
      <c r="G59">
        <f t="shared" si="5"/>
        <v>3.591859817308114E-5</v>
      </c>
      <c r="H59">
        <f t="shared" si="6"/>
        <v>6.262216488806014E-5</v>
      </c>
      <c r="I59" s="32">
        <f t="shared" si="7"/>
        <v>5.9886213200933425E-5</v>
      </c>
      <c r="J59" s="68">
        <f t="shared" si="8"/>
        <v>0.14653278288493213</v>
      </c>
      <c r="K59" s="64">
        <f t="shared" si="9"/>
        <v>19.422629912464565</v>
      </c>
      <c r="L59" s="64">
        <f t="shared" si="10"/>
        <v>12.603387855342419</v>
      </c>
      <c r="M59" s="79">
        <f t="shared" si="11"/>
        <v>571.81197963974898</v>
      </c>
      <c r="N59" s="80">
        <f t="shared" si="12"/>
        <v>336.12409314162176</v>
      </c>
      <c r="O59" s="72">
        <f t="shared" si="13"/>
        <v>633.14065577328051</v>
      </c>
      <c r="P59" s="72">
        <f t="shared" si="14"/>
        <v>15.677245768729057</v>
      </c>
      <c r="Q59" s="73">
        <f t="shared" si="15"/>
        <v>21.222884581997686</v>
      </c>
      <c r="R59" s="73">
        <f t="shared" si="16"/>
        <v>14.619834696457126</v>
      </c>
      <c r="S59" s="79">
        <f t="shared" si="17"/>
        <v>732.12255607078487</v>
      </c>
      <c r="T59" s="76">
        <f t="shared" si="18"/>
        <v>607.15750517528841</v>
      </c>
      <c r="U59" s="76">
        <f t="shared" si="19"/>
        <v>10.966107941741836</v>
      </c>
      <c r="V59" s="77">
        <f t="shared" si="20"/>
        <v>29.095299266884339</v>
      </c>
      <c r="W59" s="80">
        <f t="shared" si="21"/>
        <v>947.02457010601279</v>
      </c>
      <c r="X59" s="72">
        <f t="shared" si="22"/>
        <v>719.02614045519499</v>
      </c>
      <c r="Y59" s="72">
        <f t="shared" si="23"/>
        <v>19.592681996220449</v>
      </c>
      <c r="Z59" s="73">
        <f t="shared" si="24"/>
        <v>19.285227535694656</v>
      </c>
      <c r="AA59" s="73">
        <f t="shared" si="25"/>
        <v>12.4824545287372</v>
      </c>
      <c r="AB59" s="79">
        <f t="shared" si="26"/>
        <v>550.42333821622572</v>
      </c>
      <c r="AC59" s="76">
        <f t="shared" si="27"/>
        <v>1005.0332953522811</v>
      </c>
      <c r="AD59" s="76">
        <f t="shared" si="28"/>
        <v>25.744563285947201</v>
      </c>
      <c r="AE59" s="77">
        <f t="shared" si="29"/>
        <v>20.514876066627</v>
      </c>
      <c r="AF59" s="80">
        <f t="shared" si="30"/>
        <v>480.40243437028425</v>
      </c>
      <c r="AG59" s="72">
        <f t="shared" si="31"/>
        <v>627.28178287482797</v>
      </c>
      <c r="AH59" s="72">
        <f t="shared" si="32"/>
        <v>15.198374715317986</v>
      </c>
      <c r="AI59" s="73">
        <f t="shared" si="33"/>
        <v>21.688998795547665</v>
      </c>
      <c r="AJ59" s="73">
        <f t="shared" si="34"/>
        <v>15.286124298351417</v>
      </c>
      <c r="AK59" s="79">
        <f t="shared" si="35"/>
        <v>772.63831038435967</v>
      </c>
      <c r="AL59" s="76">
        <f t="shared" si="36"/>
        <v>614.56919445496555</v>
      </c>
      <c r="AM59" s="76">
        <f t="shared" si="37"/>
        <v>13.70236069374382</v>
      </c>
      <c r="AN59" s="77">
        <f t="shared" si="38"/>
        <v>23.569445700976249</v>
      </c>
      <c r="AO59" s="80">
        <f t="shared" si="39"/>
        <v>842.08338304378583</v>
      </c>
      <c r="AP59" s="72">
        <f t="shared" si="40"/>
        <v>755.54853870113163</v>
      </c>
      <c r="AQ59" s="72">
        <f t="shared" si="41"/>
        <v>20.673371745118715</v>
      </c>
      <c r="AR59" s="73">
        <f t="shared" si="42"/>
        <v>19.205474126312499</v>
      </c>
      <c r="AS59" s="73">
        <f t="shared" si="43"/>
        <v>12.414220921264267</v>
      </c>
      <c r="AT59" s="79">
        <f t="shared" si="44"/>
        <v>520.95309992360069</v>
      </c>
      <c r="AU59" s="76">
        <f t="shared" si="45"/>
        <v>835.58321572814793</v>
      </c>
      <c r="AV59" s="76">
        <f t="shared" si="46"/>
        <v>22.611228370272812</v>
      </c>
      <c r="AW59" s="77">
        <f t="shared" si="47"/>
        <v>19.419566396901146</v>
      </c>
      <c r="AX59" s="80">
        <f t="shared" si="48"/>
        <v>562.18759286442867</v>
      </c>
      <c r="AY59" s="64">
        <f t="shared" si="49"/>
        <v>21.750221558867651</v>
      </c>
      <c r="AZ59" s="31">
        <f t="shared" si="50"/>
        <v>644.03432614874271</v>
      </c>
      <c r="BA59" s="31">
        <f t="shared" si="51"/>
        <v>707.92449509612788</v>
      </c>
      <c r="BB59" s="84">
        <f t="shared" si="52"/>
        <v>707.92449509612788</v>
      </c>
    </row>
    <row r="60" spans="1:54" x14ac:dyDescent="0.4">
      <c r="A60">
        <f t="shared" si="1"/>
        <v>240</v>
      </c>
      <c r="B60">
        <v>4</v>
      </c>
      <c r="C60" s="31">
        <f t="shared" si="53"/>
        <v>707.92449509612788</v>
      </c>
      <c r="D60" s="31">
        <f t="shared" si="2"/>
        <v>18.96477795832358</v>
      </c>
      <c r="E60" s="31">
        <f t="shared" si="3"/>
        <v>700.42909059697979</v>
      </c>
      <c r="F60" s="65">
        <f t="shared" si="4"/>
        <v>34.771135331620158</v>
      </c>
      <c r="G60">
        <f t="shared" si="5"/>
        <v>3.5479746571102089E-5</v>
      </c>
      <c r="H60">
        <f t="shared" si="6"/>
        <v>6.1857050468836576E-5</v>
      </c>
      <c r="I60" s="32">
        <f t="shared" si="7"/>
        <v>5.9503655991321643E-5</v>
      </c>
      <c r="J60" s="68">
        <f t="shared" si="8"/>
        <v>0.14509876028294924</v>
      </c>
      <c r="K60" s="64">
        <f t="shared" si="9"/>
        <v>19.778919937954829</v>
      </c>
      <c r="L60" s="64">
        <f t="shared" si="10"/>
        <v>12.937416718467588</v>
      </c>
      <c r="M60" s="79">
        <f t="shared" si="11"/>
        <v>583.62921704317182</v>
      </c>
      <c r="N60" s="80">
        <f t="shared" si="12"/>
        <v>337.26433801494545</v>
      </c>
      <c r="O60" s="72">
        <f t="shared" si="13"/>
        <v>636.84347862290758</v>
      </c>
      <c r="P60" s="72">
        <f t="shared" si="14"/>
        <v>15.946217216811917</v>
      </c>
      <c r="Q60" s="73">
        <f t="shared" si="15"/>
        <v>21.387557488623759</v>
      </c>
      <c r="R60" s="73">
        <f t="shared" si="16"/>
        <v>14.847937396621248</v>
      </c>
      <c r="S60" s="79">
        <f t="shared" si="17"/>
        <v>736.69386775410089</v>
      </c>
      <c r="T60" s="76">
        <f t="shared" si="18"/>
        <v>607.1764226738336</v>
      </c>
      <c r="U60" s="76">
        <f t="shared" si="19"/>
        <v>10.98590481670935</v>
      </c>
      <c r="V60" s="77">
        <f t="shared" si="20"/>
        <v>29.598194982798258</v>
      </c>
      <c r="W60" s="80">
        <f t="shared" si="21"/>
        <v>951.87741087958148</v>
      </c>
      <c r="X60" s="72">
        <f t="shared" si="22"/>
        <v>722.80135744842357</v>
      </c>
      <c r="Y60" s="72">
        <f t="shared" si="23"/>
        <v>19.712773754954036</v>
      </c>
      <c r="Z60" s="73">
        <f t="shared" si="24"/>
        <v>19.636197052977554</v>
      </c>
      <c r="AA60" s="73">
        <f t="shared" si="25"/>
        <v>12.800012191872902</v>
      </c>
      <c r="AB60" s="79">
        <f t="shared" si="26"/>
        <v>559.55793239839295</v>
      </c>
      <c r="AC60" s="76">
        <f t="shared" si="27"/>
        <v>1014.4448219128403</v>
      </c>
      <c r="AD60" s="76">
        <f t="shared" si="28"/>
        <v>25.895426954677028</v>
      </c>
      <c r="AE60" s="77">
        <f t="shared" si="29"/>
        <v>20.979325125565921</v>
      </c>
      <c r="AF60" s="80">
        <f t="shared" si="30"/>
        <v>479.65683047214696</v>
      </c>
      <c r="AG60" s="72">
        <f t="shared" si="31"/>
        <v>629.65570859515765</v>
      </c>
      <c r="AH60" s="72">
        <f t="shared" si="32"/>
        <v>15.401635788903823</v>
      </c>
      <c r="AI60" s="73">
        <f t="shared" si="33"/>
        <v>21.893865996876858</v>
      </c>
      <c r="AJ60" s="73">
        <f t="shared" si="34"/>
        <v>15.599527076128467</v>
      </c>
      <c r="AK60" s="79">
        <f t="shared" si="35"/>
        <v>782.82001318488028</v>
      </c>
      <c r="AL60" s="76">
        <f t="shared" si="36"/>
        <v>614.47883050757844</v>
      </c>
      <c r="AM60" s="76">
        <f t="shared" si="37"/>
        <v>13.687021635444648</v>
      </c>
      <c r="AN60" s="77">
        <f t="shared" si="38"/>
        <v>24.042749494021876</v>
      </c>
      <c r="AO60" s="80">
        <f t="shared" si="39"/>
        <v>847.71222551045639</v>
      </c>
      <c r="AP60" s="72">
        <f t="shared" si="40"/>
        <v>765.85289851766674</v>
      </c>
      <c r="AQ60" s="72">
        <f t="shared" si="41"/>
        <v>20.95073286755462</v>
      </c>
      <c r="AR60" s="73">
        <f t="shared" si="42"/>
        <v>19.576376125501998</v>
      </c>
      <c r="AS60" s="73">
        <f t="shared" si="43"/>
        <v>12.74386085862141</v>
      </c>
      <c r="AT60" s="79">
        <f t="shared" si="44"/>
        <v>525.78633366288796</v>
      </c>
      <c r="AU60" s="76">
        <f t="shared" si="45"/>
        <v>843.11871284787526</v>
      </c>
      <c r="AV60" s="76">
        <f t="shared" si="46"/>
        <v>22.773033448047457</v>
      </c>
      <c r="AW60" s="77">
        <f t="shared" si="47"/>
        <v>19.826862928575974</v>
      </c>
      <c r="AX60" s="80">
        <f t="shared" si="48"/>
        <v>561.05001704070526</v>
      </c>
      <c r="AY60" s="64">
        <f t="shared" si="49"/>
        <v>22.117641149367774</v>
      </c>
      <c r="AZ60" s="31">
        <f t="shared" si="50"/>
        <v>651.21453675006546</v>
      </c>
      <c r="BA60" s="31">
        <f t="shared" si="51"/>
        <v>710.07412097572251</v>
      </c>
      <c r="BB60" s="84">
        <f t="shared" si="52"/>
        <v>710.07412097572251</v>
      </c>
    </row>
    <row r="61" spans="1:54" x14ac:dyDescent="0.4">
      <c r="A61">
        <f t="shared" si="1"/>
        <v>245.99999999999997</v>
      </c>
      <c r="B61">
        <v>4.0999999999999996</v>
      </c>
      <c r="C61" s="31">
        <f t="shared" si="53"/>
        <v>710.07412097572251</v>
      </c>
      <c r="D61" s="31">
        <f t="shared" si="2"/>
        <v>19.020026749511381</v>
      </c>
      <c r="E61" s="31">
        <f t="shared" si="3"/>
        <v>701.98888679240179</v>
      </c>
      <c r="F61" s="65">
        <f t="shared" si="4"/>
        <v>35.616024165825699</v>
      </c>
      <c r="G61">
        <f t="shared" si="5"/>
        <v>3.5056392767816803E-5</v>
      </c>
      <c r="H61">
        <f t="shared" si="6"/>
        <v>6.1118955637084839E-5</v>
      </c>
      <c r="I61" s="32">
        <f t="shared" si="7"/>
        <v>5.9134608575445775E-5</v>
      </c>
      <c r="J61" s="68">
        <f t="shared" si="8"/>
        <v>0.14371201392131097</v>
      </c>
      <c r="K61" s="64">
        <f t="shared" si="9"/>
        <v>20.133867896529011</v>
      </c>
      <c r="L61" s="64">
        <f t="shared" si="10"/>
        <v>13.300657787938086</v>
      </c>
      <c r="M61" s="79">
        <f t="shared" si="11"/>
        <v>596.66122183247717</v>
      </c>
      <c r="N61" s="80">
        <f t="shared" si="12"/>
        <v>338.37477385772428</v>
      </c>
      <c r="O61" s="72">
        <f t="shared" si="13"/>
        <v>641.33694415993727</v>
      </c>
      <c r="P61" s="72">
        <f t="shared" si="14"/>
        <v>16.246464871147523</v>
      </c>
      <c r="Q61" s="73">
        <f t="shared" si="15"/>
        <v>21.534534266754807</v>
      </c>
      <c r="R61" s="73">
        <f t="shared" si="16"/>
        <v>15.058217242605778</v>
      </c>
      <c r="S61" s="79">
        <f t="shared" si="17"/>
        <v>739.38771514041332</v>
      </c>
      <c r="T61" s="76">
        <f t="shared" si="18"/>
        <v>607.19484590631782</v>
      </c>
      <c r="U61" s="76">
        <f t="shared" si="19"/>
        <v>11.005212140215432</v>
      </c>
      <c r="V61" s="77">
        <f t="shared" si="20"/>
        <v>30.098008407467372</v>
      </c>
      <c r="W61" s="80">
        <f t="shared" si="21"/>
        <v>956.61107999407852</v>
      </c>
      <c r="X61" s="72">
        <f t="shared" si="22"/>
        <v>725.06611416948431</v>
      </c>
      <c r="Y61" s="72">
        <f t="shared" si="23"/>
        <v>19.783762327645142</v>
      </c>
      <c r="Z61" s="73">
        <f t="shared" si="24"/>
        <v>19.992947439211001</v>
      </c>
      <c r="AA61" s="73">
        <f t="shared" si="25"/>
        <v>13.152713827831363</v>
      </c>
      <c r="AB61" s="79">
        <f t="shared" si="26"/>
        <v>571.24536906002788</v>
      </c>
      <c r="AC61" s="76">
        <f t="shared" si="27"/>
        <v>1023.7683065891872</v>
      </c>
      <c r="AD61" s="76">
        <f t="shared" si="28"/>
        <v>26.043094099257146</v>
      </c>
      <c r="AE61" s="77">
        <f t="shared" si="29"/>
        <v>21.444563064543441</v>
      </c>
      <c r="AF61" s="80">
        <f t="shared" si="30"/>
        <v>478.90737369927325</v>
      </c>
      <c r="AG61" s="72">
        <f t="shared" si="31"/>
        <v>632.97169255203926</v>
      </c>
      <c r="AH61" s="72">
        <f t="shared" si="32"/>
        <v>15.664427766901783</v>
      </c>
      <c r="AI61" s="73">
        <f t="shared" si="33"/>
        <v>22.043363130241932</v>
      </c>
      <c r="AJ61" s="73">
        <f t="shared" si="34"/>
        <v>15.836375991698972</v>
      </c>
      <c r="AK61" s="79">
        <f t="shared" si="35"/>
        <v>787.87341512609089</v>
      </c>
      <c r="AL61" s="76">
        <f t="shared" si="36"/>
        <v>614.38881827059652</v>
      </c>
      <c r="AM61" s="76">
        <f t="shared" si="37"/>
        <v>13.67161586266246</v>
      </c>
      <c r="AN61" s="77">
        <f t="shared" si="38"/>
        <v>24.51498077580883</v>
      </c>
      <c r="AO61" s="80">
        <f t="shared" si="39"/>
        <v>853.23189012796422</v>
      </c>
      <c r="AP61" s="72">
        <f t="shared" si="40"/>
        <v>771.14248950806075</v>
      </c>
      <c r="AQ61" s="72">
        <f t="shared" si="41"/>
        <v>21.089255541077648</v>
      </c>
      <c r="AR61" s="73">
        <f t="shared" si="42"/>
        <v>19.94717901367439</v>
      </c>
      <c r="AS61" s="73">
        <f t="shared" si="43"/>
        <v>13.105728848510033</v>
      </c>
      <c r="AT61" s="79">
        <f t="shared" si="44"/>
        <v>535.19429521398604</v>
      </c>
      <c r="AU61" s="76">
        <f t="shared" si="45"/>
        <v>850.66918717508145</v>
      </c>
      <c r="AV61" s="76">
        <f t="shared" si="46"/>
        <v>22.932389334367599</v>
      </c>
      <c r="AW61" s="77">
        <f t="shared" si="47"/>
        <v>20.235758932414996</v>
      </c>
      <c r="AX61" s="80">
        <f t="shared" si="48"/>
        <v>559.87831908070791</v>
      </c>
      <c r="AY61" s="64">
        <f t="shared" si="49"/>
        <v>22.476416878764596</v>
      </c>
      <c r="AZ61" s="31">
        <f t="shared" si="50"/>
        <v>658.42519863512962</v>
      </c>
      <c r="BA61" s="31">
        <f t="shared" si="51"/>
        <v>712.15716572550593</v>
      </c>
      <c r="BB61" s="84">
        <f t="shared" si="52"/>
        <v>712.15716572550593</v>
      </c>
    </row>
    <row r="62" spans="1:54" x14ac:dyDescent="0.4">
      <c r="A62">
        <f t="shared" si="1"/>
        <v>252</v>
      </c>
      <c r="B62">
        <v>4.2</v>
      </c>
      <c r="C62" s="31">
        <f t="shared" si="53"/>
        <v>712.15716572550593</v>
      </c>
      <c r="D62" s="31">
        <f t="shared" si="2"/>
        <v>19.073663048799347</v>
      </c>
      <c r="E62" s="31">
        <f t="shared" si="3"/>
        <v>703.51723365967973</v>
      </c>
      <c r="F62" s="65">
        <f t="shared" si="4"/>
        <v>36.46132038890034</v>
      </c>
      <c r="G62">
        <f t="shared" si="5"/>
        <v>3.464764721692059E-5</v>
      </c>
      <c r="H62">
        <f t="shared" si="6"/>
        <v>6.0406329516150461E-5</v>
      </c>
      <c r="I62" s="32">
        <f t="shared" si="7"/>
        <v>5.8778295514978589E-5</v>
      </c>
      <c r="J62" s="68">
        <f t="shared" si="8"/>
        <v>0.14236993725218541</v>
      </c>
      <c r="K62" s="64">
        <f t="shared" si="9"/>
        <v>20.487521902664966</v>
      </c>
      <c r="L62" s="64">
        <f t="shared" si="10"/>
        <v>13.694227856881227</v>
      </c>
      <c r="M62" s="79">
        <f t="shared" si="11"/>
        <v>610.9387839960425</v>
      </c>
      <c r="N62" s="80">
        <f t="shared" si="12"/>
        <v>339.45682080708804</v>
      </c>
      <c r="O62" s="72">
        <f t="shared" si="13"/>
        <v>646.77963695787639</v>
      </c>
      <c r="P62" s="72">
        <f t="shared" si="14"/>
        <v>16.579776274095444</v>
      </c>
      <c r="Q62" s="73">
        <f t="shared" si="15"/>
        <v>21.668381276912445</v>
      </c>
      <c r="R62" s="73">
        <f t="shared" si="16"/>
        <v>15.255289979710746</v>
      </c>
      <c r="S62" s="79">
        <f t="shared" si="17"/>
        <v>740.28511327235537</v>
      </c>
      <c r="T62" s="76">
        <f t="shared" si="18"/>
        <v>607.21281193195261</v>
      </c>
      <c r="U62" s="76">
        <f t="shared" si="19"/>
        <v>11.024052432081106</v>
      </c>
      <c r="V62" s="77">
        <f t="shared" si="20"/>
        <v>30.594858771311518</v>
      </c>
      <c r="W62" s="80">
        <f t="shared" si="21"/>
        <v>961.23120316766381</v>
      </c>
      <c r="X62" s="72">
        <f t="shared" si="22"/>
        <v>725.82720872437426</v>
      </c>
      <c r="Y62" s="72">
        <f t="shared" si="23"/>
        <v>19.807446760380365</v>
      </c>
      <c r="Z62" s="73">
        <f t="shared" si="24"/>
        <v>20.354176848607811</v>
      </c>
      <c r="AA62" s="73">
        <f t="shared" si="25"/>
        <v>13.542032801058561</v>
      </c>
      <c r="AB62" s="79">
        <f t="shared" si="26"/>
        <v>585.57901390080212</v>
      </c>
      <c r="AC62" s="76">
        <f t="shared" si="27"/>
        <v>1033.0054557095123</v>
      </c>
      <c r="AD62" s="76">
        <f t="shared" si="28"/>
        <v>26.18770318566979</v>
      </c>
      <c r="AE62" s="77">
        <f t="shared" si="29"/>
        <v>21.910586446062148</v>
      </c>
      <c r="AF62" s="80">
        <f t="shared" si="30"/>
        <v>478.15526918846086</v>
      </c>
      <c r="AG62" s="72">
        <f t="shared" si="31"/>
        <v>637.4879065695402</v>
      </c>
      <c r="AH62" s="72">
        <f t="shared" si="32"/>
        <v>15.990897069541479</v>
      </c>
      <c r="AI62" s="73">
        <f t="shared" si="33"/>
        <v>22.143584262223321</v>
      </c>
      <c r="AJ62" s="73">
        <f t="shared" si="34"/>
        <v>15.999067111325999</v>
      </c>
      <c r="AK62" s="79">
        <f t="shared" si="35"/>
        <v>787.69410752367537</v>
      </c>
      <c r="AL62" s="76">
        <f t="shared" si="36"/>
        <v>614.29930881835799</v>
      </c>
      <c r="AM62" s="76">
        <f t="shared" si="37"/>
        <v>13.656168311700808</v>
      </c>
      <c r="AN62" s="77">
        <f t="shared" si="38"/>
        <v>24.986185643432787</v>
      </c>
      <c r="AO62" s="80">
        <f t="shared" si="39"/>
        <v>858.64671911565335</v>
      </c>
      <c r="AP62" s="72">
        <f t="shared" si="40"/>
        <v>770.95278871778908</v>
      </c>
      <c r="AQ62" s="72">
        <f t="shared" si="41"/>
        <v>21.084330614590712</v>
      </c>
      <c r="AR62" s="73">
        <f t="shared" si="42"/>
        <v>20.310319843558393</v>
      </c>
      <c r="AS62" s="73">
        <f t="shared" si="43"/>
        <v>13.492988465201385</v>
      </c>
      <c r="AT62" s="79">
        <f t="shared" si="44"/>
        <v>549.3071503982718</v>
      </c>
      <c r="AU62" s="76">
        <f t="shared" si="45"/>
        <v>858.23297323587326</v>
      </c>
      <c r="AV62" s="76">
        <f t="shared" si="46"/>
        <v>23.089381690094164</v>
      </c>
      <c r="AW62" s="77">
        <f t="shared" si="47"/>
        <v>20.646274135319569</v>
      </c>
      <c r="AX62" s="80">
        <f t="shared" si="48"/>
        <v>558.67624947958006</v>
      </c>
      <c r="AY62" s="64">
        <f t="shared" si="49"/>
        <v>22.826795903428501</v>
      </c>
      <c r="AZ62" s="31">
        <f t="shared" si="50"/>
        <v>665.71634627377614</v>
      </c>
      <c r="BA62" s="31">
        <f t="shared" si="51"/>
        <v>714.17736023783948</v>
      </c>
      <c r="BB62" s="84">
        <f t="shared" si="52"/>
        <v>714.17736023783948</v>
      </c>
    </row>
    <row r="63" spans="1:54" x14ac:dyDescent="0.4">
      <c r="A63">
        <f t="shared" si="1"/>
        <v>258</v>
      </c>
      <c r="B63">
        <v>4.3</v>
      </c>
      <c r="C63" s="31">
        <f t="shared" si="53"/>
        <v>714.17736023783948</v>
      </c>
      <c r="D63" s="31">
        <f t="shared" si="2"/>
        <v>19.125773858550019</v>
      </c>
      <c r="E63" s="31">
        <f t="shared" si="3"/>
        <v>705.01540934554919</v>
      </c>
      <c r="F63" s="65">
        <f t="shared" si="4"/>
        <v>37.307016194569542</v>
      </c>
      <c r="G63">
        <f t="shared" si="5"/>
        <v>3.4252690222201215E-5</v>
      </c>
      <c r="H63">
        <f t="shared" si="6"/>
        <v>5.9717743009298833E-5</v>
      </c>
      <c r="I63" s="32">
        <f t="shared" si="7"/>
        <v>5.8434002261552772E-5</v>
      </c>
      <c r="J63" s="68">
        <f t="shared" si="8"/>
        <v>0.14107012271021008</v>
      </c>
      <c r="K63" s="64">
        <f t="shared" si="9"/>
        <v>20.839927303399048</v>
      </c>
      <c r="L63" s="64">
        <f t="shared" si="10"/>
        <v>14.119227922969664</v>
      </c>
      <c r="M63" s="79">
        <f t="shared" si="11"/>
        <v>626.49171497076418</v>
      </c>
      <c r="N63" s="80">
        <f t="shared" si="12"/>
        <v>340.5117954156226</v>
      </c>
      <c r="O63" s="72">
        <f t="shared" si="13"/>
        <v>653.36096170897019</v>
      </c>
      <c r="P63" s="72">
        <f t="shared" si="14"/>
        <v>16.94805757299541</v>
      </c>
      <c r="Q63" s="73">
        <f t="shared" si="15"/>
        <v>21.794647934025878</v>
      </c>
      <c r="R63" s="73">
        <f t="shared" si="16"/>
        <v>15.446145803697092</v>
      </c>
      <c r="S63" s="79">
        <f t="shared" si="17"/>
        <v>739.55408559372677</v>
      </c>
      <c r="T63" s="76">
        <f t="shared" si="18"/>
        <v>607.23035408287888</v>
      </c>
      <c r="U63" s="76">
        <f t="shared" si="19"/>
        <v>11.042446598533727</v>
      </c>
      <c r="V63" s="77">
        <f t="shared" si="20"/>
        <v>31.088858190266123</v>
      </c>
      <c r="W63" s="80">
        <f t="shared" si="21"/>
        <v>965.74302211207009</v>
      </c>
      <c r="X63" s="72">
        <f t="shared" si="22"/>
        <v>725.20696389381101</v>
      </c>
      <c r="Y63" s="72">
        <f t="shared" si="23"/>
        <v>19.788151870336179</v>
      </c>
      <c r="Z63" s="73">
        <f t="shared" si="24"/>
        <v>20.719216939737194</v>
      </c>
      <c r="AA63" s="73">
        <f t="shared" si="25"/>
        <v>13.969876229134471</v>
      </c>
      <c r="AB63" s="79">
        <f t="shared" si="26"/>
        <v>602.60618515635326</v>
      </c>
      <c r="AC63" s="76">
        <f t="shared" si="27"/>
        <v>1042.1579526719142</v>
      </c>
      <c r="AD63" s="76">
        <f t="shared" si="28"/>
        <v>26.329383826431858</v>
      </c>
      <c r="AE63" s="77">
        <f t="shared" si="29"/>
        <v>22.377391395263167</v>
      </c>
      <c r="AF63" s="80">
        <f t="shared" si="30"/>
        <v>477.40157540572869</v>
      </c>
      <c r="AG63" s="72">
        <f t="shared" si="31"/>
        <v>643.53555961298161</v>
      </c>
      <c r="AH63" s="72">
        <f t="shared" si="32"/>
        <v>16.384695939388752</v>
      </c>
      <c r="AI63" s="73">
        <f t="shared" si="33"/>
        <v>22.204999613152964</v>
      </c>
      <c r="AJ63" s="73">
        <f t="shared" si="34"/>
        <v>16.100331295587921</v>
      </c>
      <c r="AK63" s="79">
        <f t="shared" si="35"/>
        <v>782.64579362332097</v>
      </c>
      <c r="AL63" s="76">
        <f t="shared" si="36"/>
        <v>614.21043068911149</v>
      </c>
      <c r="AM63" s="76">
        <f t="shared" si="37"/>
        <v>13.640700829522819</v>
      </c>
      <c r="AN63" s="77">
        <f t="shared" si="38"/>
        <v>25.456407251219638</v>
      </c>
      <c r="AO63" s="80">
        <f t="shared" si="39"/>
        <v>863.96079097416509</v>
      </c>
      <c r="AP63" s="72">
        <f t="shared" si="40"/>
        <v>765.67262563449458</v>
      </c>
      <c r="AQ63" s="72">
        <f t="shared" si="41"/>
        <v>20.945967402075325</v>
      </c>
      <c r="AR63" s="73">
        <f t="shared" si="42"/>
        <v>20.666136989052752</v>
      </c>
      <c r="AS63" s="73">
        <f t="shared" si="43"/>
        <v>13.905455729482789</v>
      </c>
      <c r="AT63" s="79">
        <f t="shared" si="44"/>
        <v>568.12656737965824</v>
      </c>
      <c r="AU63" s="76">
        <f t="shared" si="45"/>
        <v>865.80851008472143</v>
      </c>
      <c r="AV63" s="76">
        <f t="shared" si="46"/>
        <v>23.244091348782199</v>
      </c>
      <c r="AW63" s="77">
        <f t="shared" si="47"/>
        <v>21.05842485632159</v>
      </c>
      <c r="AX63" s="80">
        <f t="shared" si="48"/>
        <v>557.44722422750885</v>
      </c>
      <c r="AY63" s="64">
        <f t="shared" si="49"/>
        <v>23.170760396129914</v>
      </c>
      <c r="AZ63" s="31">
        <f t="shared" si="50"/>
        <v>673.23315793826487</v>
      </c>
      <c r="BA63" s="31">
        <f t="shared" si="51"/>
        <v>716.13815317986814</v>
      </c>
      <c r="BB63" s="84">
        <f t="shared" si="52"/>
        <v>716.13815317986814</v>
      </c>
    </row>
    <row r="64" spans="1:54" x14ac:dyDescent="0.4">
      <c r="A64">
        <f t="shared" si="1"/>
        <v>264</v>
      </c>
      <c r="B64">
        <v>4.4000000000000004</v>
      </c>
      <c r="C64" s="31">
        <f t="shared" si="53"/>
        <v>716.13815317986814</v>
      </c>
      <c r="D64" s="31">
        <f t="shared" si="2"/>
        <v>19.176439833952877</v>
      </c>
      <c r="E64" s="31">
        <f t="shared" si="3"/>
        <v>706.48462653720935</v>
      </c>
      <c r="F64" s="65">
        <f t="shared" si="4"/>
        <v>38.153104077742348</v>
      </c>
      <c r="G64">
        <f t="shared" si="5"/>
        <v>3.3870765031144126E-5</v>
      </c>
      <c r="H64">
        <f t="shared" si="6"/>
        <v>5.9051876758783373E-5</v>
      </c>
      <c r="I64" s="32">
        <f t="shared" si="7"/>
        <v>5.8101069136295042E-5</v>
      </c>
      <c r="J64" s="68">
        <f t="shared" si="8"/>
        <v>0.13981034245338719</v>
      </c>
      <c r="K64" s="64">
        <f t="shared" si="9"/>
        <v>21.19112690402331</v>
      </c>
      <c r="L64" s="64">
        <f t="shared" si="10"/>
        <v>14.576744146371418</v>
      </c>
      <c r="M64" s="79">
        <f t="shared" si="11"/>
        <v>643.3489136842461</v>
      </c>
      <c r="N64" s="80">
        <f t="shared" si="12"/>
        <v>341.54092065449402</v>
      </c>
      <c r="O64" s="72">
        <f t="shared" si="13"/>
        <v>661.30613563907184</v>
      </c>
      <c r="P64" s="72">
        <f t="shared" si="14"/>
        <v>17.353341969452735</v>
      </c>
      <c r="Q64" s="73">
        <f t="shared" si="15"/>
        <v>21.919908936797842</v>
      </c>
      <c r="R64" s="73">
        <f t="shared" si="16"/>
        <v>15.640288453755659</v>
      </c>
      <c r="S64" s="79">
        <f t="shared" si="17"/>
        <v>737.4472545375711</v>
      </c>
      <c r="T64" s="76">
        <f t="shared" si="18"/>
        <v>607.24750240221977</v>
      </c>
      <c r="U64" s="76">
        <f t="shared" si="19"/>
        <v>11.060414086220149</v>
      </c>
      <c r="V64" s="77">
        <f t="shared" si="20"/>
        <v>31.580112242119078</v>
      </c>
      <c r="W64" s="80">
        <f t="shared" si="21"/>
        <v>970.15142850791563</v>
      </c>
      <c r="X64" s="72">
        <f t="shared" si="22"/>
        <v>723.43173625031727</v>
      </c>
      <c r="Y64" s="72">
        <f t="shared" si="23"/>
        <v>19.732610715678966</v>
      </c>
      <c r="Z64" s="73">
        <f t="shared" si="24"/>
        <v>21.087851146312527</v>
      </c>
      <c r="AA64" s="73">
        <f t="shared" si="25"/>
        <v>14.438603382343516</v>
      </c>
      <c r="AB64" s="79">
        <f t="shared" si="26"/>
        <v>622.3237660370653</v>
      </c>
      <c r="AC64" s="76">
        <f t="shared" si="27"/>
        <v>1051.2274548837106</v>
      </c>
      <c r="AD64" s="76">
        <f t="shared" si="28"/>
        <v>26.468257523390363</v>
      </c>
      <c r="AE64" s="77">
        <f t="shared" si="29"/>
        <v>22.844973678525317</v>
      </c>
      <c r="AF64" s="80">
        <f t="shared" si="30"/>
        <v>476.64722209121601</v>
      </c>
      <c r="AG64" s="72">
        <f t="shared" si="31"/>
        <v>651.52845281477926</v>
      </c>
      <c r="AH64" s="72">
        <f t="shared" si="32"/>
        <v>16.848832323959009</v>
      </c>
      <c r="AI64" s="73">
        <f t="shared" si="33"/>
        <v>22.242464025920388</v>
      </c>
      <c r="AJ64" s="73">
        <f t="shared" si="34"/>
        <v>16.162692946772708</v>
      </c>
      <c r="AK64" s="79">
        <f t="shared" si="35"/>
        <v>773.51562829365025</v>
      </c>
      <c r="AL64" s="76">
        <f t="shared" si="36"/>
        <v>614.12229279871531</v>
      </c>
      <c r="AM64" s="76">
        <f t="shared" si="37"/>
        <v>13.625232553401199</v>
      </c>
      <c r="AN64" s="77">
        <f t="shared" si="38"/>
        <v>25.925686064932496</v>
      </c>
      <c r="AO64" s="80">
        <f t="shared" si="39"/>
        <v>869.17794219110294</v>
      </c>
      <c r="AP64" s="72">
        <f t="shared" si="40"/>
        <v>756.41803817939422</v>
      </c>
      <c r="AQ64" s="72">
        <f t="shared" si="41"/>
        <v>20.697179454646275</v>
      </c>
      <c r="AR64" s="73">
        <f t="shared" si="42"/>
        <v>21.021806309512542</v>
      </c>
      <c r="AS64" s="73">
        <f t="shared" si="43"/>
        <v>14.351845800592116</v>
      </c>
      <c r="AT64" s="79">
        <f t="shared" si="44"/>
        <v>591.60881922259512</v>
      </c>
      <c r="AU64" s="76">
        <f t="shared" si="45"/>
        <v>873.39433395275262</v>
      </c>
      <c r="AV64" s="76">
        <f t="shared" si="46"/>
        <v>23.39659469846211</v>
      </c>
      <c r="AW64" s="77">
        <f t="shared" si="47"/>
        <v>21.472224390730275</v>
      </c>
      <c r="AX64" s="80">
        <f t="shared" si="48"/>
        <v>556.19435718171951</v>
      </c>
      <c r="AY64" s="64">
        <f t="shared" si="49"/>
        <v>23.511878349356305</v>
      </c>
      <c r="AZ64" s="31">
        <f t="shared" si="50"/>
        <v>681.22386702272047</v>
      </c>
      <c r="BA64" s="31">
        <f t="shared" si="51"/>
        <v>718.04273749298852</v>
      </c>
      <c r="BB64" s="84">
        <f t="shared" si="52"/>
        <v>718.04273749298852</v>
      </c>
    </row>
    <row r="65" spans="1:54" x14ac:dyDescent="0.4">
      <c r="A65">
        <f t="shared" si="1"/>
        <v>270</v>
      </c>
      <c r="B65">
        <v>4.5</v>
      </c>
      <c r="C65" s="31">
        <f t="shared" si="53"/>
        <v>718.04273749298852</v>
      </c>
      <c r="D65" s="31">
        <f t="shared" si="2"/>
        <v>19.225735858285105</v>
      </c>
      <c r="E65" s="31">
        <f t="shared" si="3"/>
        <v>707.92603608771822</v>
      </c>
      <c r="F65" s="65">
        <f t="shared" si="4"/>
        <v>38.999576836111864</v>
      </c>
      <c r="G65">
        <f t="shared" si="5"/>
        <v>3.3501171747138907E-5</v>
      </c>
      <c r="H65">
        <f t="shared" si="6"/>
        <v>5.8407510532101395E-5</v>
      </c>
      <c r="I65" s="32">
        <f t="shared" si="7"/>
        <v>5.7778886022954049E-5</v>
      </c>
      <c r="J65" s="68">
        <f t="shared" si="8"/>
        <v>0.138588531348703</v>
      </c>
      <c r="K65" s="64">
        <f t="shared" si="9"/>
        <v>21.541161170090803</v>
      </c>
      <c r="L65" s="64">
        <f t="shared" si="10"/>
        <v>15.06784872888074</v>
      </c>
      <c r="M65" s="79">
        <f t="shared" si="11"/>
        <v>661.53842638560081</v>
      </c>
      <c r="N65" s="80">
        <f t="shared" si="12"/>
        <v>342.54533474391621</v>
      </c>
      <c r="O65" s="72">
        <f t="shared" si="13"/>
        <v>670.88180111481142</v>
      </c>
      <c r="P65" s="72">
        <f t="shared" si="14"/>
        <v>17.797797950455653</v>
      </c>
      <c r="Q65" s="73">
        <f t="shared" si="15"/>
        <v>22.051794424096499</v>
      </c>
      <c r="R65" s="73">
        <f t="shared" si="16"/>
        <v>15.84994112848733</v>
      </c>
      <c r="S65" s="79">
        <f t="shared" si="17"/>
        <v>734.29970185268235</v>
      </c>
      <c r="T65" s="76">
        <f t="shared" si="18"/>
        <v>607.26428402288605</v>
      </c>
      <c r="U65" s="76">
        <f t="shared" si="19"/>
        <v>11.077973018359259</v>
      </c>
      <c r="V65" s="77">
        <f t="shared" si="20"/>
        <v>32.068720484016303</v>
      </c>
      <c r="W65" s="80">
        <f t="shared" si="21"/>
        <v>974.46099430644028</v>
      </c>
      <c r="X65" s="72">
        <f t="shared" si="22"/>
        <v>720.81351646735698</v>
      </c>
      <c r="Y65" s="72">
        <f t="shared" si="23"/>
        <v>19.649818856171848</v>
      </c>
      <c r="Z65" s="73">
        <f t="shared" si="24"/>
        <v>21.459943140226216</v>
      </c>
      <c r="AA65" s="73">
        <f t="shared" si="25"/>
        <v>14.950704346988807</v>
      </c>
      <c r="AB65" s="79">
        <f t="shared" si="26"/>
        <v>644.65958005592245</v>
      </c>
      <c r="AC65" s="76">
        <f t="shared" si="27"/>
        <v>1060.2155913709034</v>
      </c>
      <c r="AD65" s="76">
        <f t="shared" si="28"/>
        <v>26.604438333645845</v>
      </c>
      <c r="AE65" s="77">
        <f t="shared" si="29"/>
        <v>23.313328769962538</v>
      </c>
      <c r="AF65" s="80">
        <f t="shared" si="30"/>
        <v>475.89302582256403</v>
      </c>
      <c r="AG65" s="72">
        <f t="shared" si="31"/>
        <v>661.96064281837516</v>
      </c>
      <c r="AH65" s="72">
        <f t="shared" si="32"/>
        <v>17.385119986717399</v>
      </c>
      <c r="AI65" s="73">
        <f t="shared" si="33"/>
        <v>22.275049248630385</v>
      </c>
      <c r="AJ65" s="73">
        <f t="shared" si="34"/>
        <v>16.217297271246579</v>
      </c>
      <c r="AK65" s="79">
        <f t="shared" si="35"/>
        <v>761.44408614940608</v>
      </c>
      <c r="AL65" s="76">
        <f t="shared" si="36"/>
        <v>614.03498697140265</v>
      </c>
      <c r="AM65" s="76">
        <f t="shared" si="37"/>
        <v>13.609780240275002</v>
      </c>
      <c r="AN65" s="77">
        <f t="shared" si="38"/>
        <v>26.394060088570534</v>
      </c>
      <c r="AO65" s="80">
        <f t="shared" si="39"/>
        <v>874.301786680227</v>
      </c>
      <c r="AP65" s="72">
        <f t="shared" si="40"/>
        <v>744.75352502362875</v>
      </c>
      <c r="AQ65" s="72">
        <f t="shared" si="41"/>
        <v>20.371108404904497</v>
      </c>
      <c r="AR65" s="73">
        <f t="shared" si="42"/>
        <v>21.387602497865618</v>
      </c>
      <c r="AS65" s="73">
        <f t="shared" si="43"/>
        <v>14.848000819823618</v>
      </c>
      <c r="AT65" s="79">
        <f t="shared" si="44"/>
        <v>619.65095706755858</v>
      </c>
      <c r="AU65" s="76">
        <f t="shared" si="45"/>
        <v>880.98907148815977</v>
      </c>
      <c r="AV65" s="76">
        <f t="shared" si="46"/>
        <v>23.546964024152885</v>
      </c>
      <c r="AW65" s="77">
        <f t="shared" si="47"/>
        <v>21.887683348681261</v>
      </c>
      <c r="AX65" s="80">
        <f t="shared" si="48"/>
        <v>554.92048889771786</v>
      </c>
      <c r="AY65" s="64">
        <f t="shared" si="49"/>
        <v>23.854772750256167</v>
      </c>
      <c r="AZ65" s="31">
        <f t="shared" si="50"/>
        <v>690.01358128139236</v>
      </c>
      <c r="BA65" s="31">
        <f t="shared" si="51"/>
        <v>719.89407392673729</v>
      </c>
      <c r="BB65" s="84">
        <f t="shared" si="52"/>
        <v>719.89407392673729</v>
      </c>
    </row>
    <row r="66" spans="1:54" x14ac:dyDescent="0.4">
      <c r="A66">
        <f t="shared" si="1"/>
        <v>276</v>
      </c>
      <c r="B66">
        <v>4.5999999999999996</v>
      </c>
      <c r="C66" s="31">
        <f t="shared" si="53"/>
        <v>719.89407392673729</v>
      </c>
      <c r="D66" s="31">
        <f t="shared" si="2"/>
        <v>19.273731555918708</v>
      </c>
      <c r="E66" s="31">
        <f t="shared" si="3"/>
        <v>709.3407304681416</v>
      </c>
      <c r="F66" s="65">
        <f t="shared" si="4"/>
        <v>39.846427568479307</v>
      </c>
      <c r="G66">
        <f t="shared" si="5"/>
        <v>3.3143261947725891E-5</v>
      </c>
      <c r="H66">
        <f t="shared" si="6"/>
        <v>5.7783513839193382E-5</v>
      </c>
      <c r="I66" s="32">
        <f t="shared" si="7"/>
        <v>5.7466887676500049E-5</v>
      </c>
      <c r="J66" s="68">
        <f t="shared" si="8"/>
        <v>0.13740277189797698</v>
      </c>
      <c r="K66" s="64">
        <f t="shared" si="9"/>
        <v>21.890068408729789</v>
      </c>
      <c r="L66" s="64">
        <f t="shared" si="10"/>
        <v>15.593600722610738</v>
      </c>
      <c r="M66" s="79">
        <f t="shared" si="11"/>
        <v>681.08750099611666</v>
      </c>
      <c r="N66" s="80">
        <f t="shared" si="12"/>
        <v>343.52609896999599</v>
      </c>
      <c r="O66" s="72">
        <f t="shared" si="13"/>
        <v>682.40230420276976</v>
      </c>
      <c r="P66" s="72">
        <f t="shared" si="14"/>
        <v>18.283737320728982</v>
      </c>
      <c r="Q66" s="73">
        <f t="shared" si="15"/>
        <v>22.199006490643622</v>
      </c>
      <c r="R66" s="73">
        <f t="shared" si="16"/>
        <v>16.09039687151882</v>
      </c>
      <c r="S66" s="79">
        <f t="shared" si="17"/>
        <v>730.52935160243521</v>
      </c>
      <c r="T66" s="76">
        <f t="shared" si="18"/>
        <v>607.28072349621823</v>
      </c>
      <c r="U66" s="76">
        <f t="shared" si="19"/>
        <v>11.095140315429049</v>
      </c>
      <c r="V66" s="77">
        <f t="shared" si="20"/>
        <v>32.554776918337893</v>
      </c>
      <c r="W66" s="80">
        <f t="shared" si="21"/>
        <v>978.67599882511036</v>
      </c>
      <c r="X66" s="72">
        <f t="shared" si="22"/>
        <v>717.73033877474063</v>
      </c>
      <c r="Y66" s="72">
        <f t="shared" si="23"/>
        <v>19.550937328525869</v>
      </c>
      <c r="Z66" s="73">
        <f t="shared" si="24"/>
        <v>21.834927169814904</v>
      </c>
      <c r="AA66" s="73">
        <f t="shared" si="25"/>
        <v>15.508049546209392</v>
      </c>
      <c r="AB66" s="79">
        <f t="shared" si="26"/>
        <v>669.43324124854621</v>
      </c>
      <c r="AC66" s="76">
        <f t="shared" si="27"/>
        <v>1069.1239609468771</v>
      </c>
      <c r="AD66" s="76">
        <f t="shared" si="28"/>
        <v>26.73803346803745</v>
      </c>
      <c r="AE66" s="77">
        <f t="shared" si="29"/>
        <v>23.782451907752826</v>
      </c>
      <c r="AF66" s="80">
        <f t="shared" si="30"/>
        <v>475.13970354328285</v>
      </c>
      <c r="AG66" s="72">
        <f t="shared" si="31"/>
        <v>675.37691856429285</v>
      </c>
      <c r="AH66" s="72">
        <f t="shared" si="32"/>
        <v>17.993012111332309</v>
      </c>
      <c r="AI66" s="73">
        <f t="shared" si="33"/>
        <v>22.325457573765682</v>
      </c>
      <c r="AJ66" s="73">
        <f t="shared" si="34"/>
        <v>16.302438929865581</v>
      </c>
      <c r="AK66" s="79">
        <f t="shared" si="35"/>
        <v>747.8556276775754</v>
      </c>
      <c r="AL66" s="76">
        <f t="shared" si="36"/>
        <v>613.94859014026304</v>
      </c>
      <c r="AM66" s="76">
        <f t="shared" si="37"/>
        <v>13.594358553086863</v>
      </c>
      <c r="AN66" s="77">
        <f t="shared" si="38"/>
        <v>26.861565067260948</v>
      </c>
      <c r="AO66" s="80">
        <f t="shared" si="39"/>
        <v>879.33573324100246</v>
      </c>
      <c r="AP66" s="72">
        <f t="shared" si="40"/>
        <v>732.38113850822344</v>
      </c>
      <c r="AQ66" s="72">
        <f t="shared" si="41"/>
        <v>20.007968310102818</v>
      </c>
      <c r="AR66" s="73">
        <f t="shared" si="42"/>
        <v>21.771692262652238</v>
      </c>
      <c r="AS66" s="73">
        <f t="shared" si="43"/>
        <v>15.411087646783834</v>
      </c>
      <c r="AT66" s="79">
        <f t="shared" si="44"/>
        <v>651.93986419820624</v>
      </c>
      <c r="AU66" s="76">
        <f t="shared" si="45"/>
        <v>888.59143353459308</v>
      </c>
      <c r="AV66" s="76">
        <f t="shared" si="46"/>
        <v>23.695267816076949</v>
      </c>
      <c r="AW66" s="77">
        <f t="shared" si="47"/>
        <v>22.30480995404341</v>
      </c>
      <c r="AX66" s="80">
        <f t="shared" si="48"/>
        <v>553.62821235988235</v>
      </c>
      <c r="AY66" s="64">
        <f t="shared" si="49"/>
        <v>24.204335918033941</v>
      </c>
      <c r="AZ66" s="31">
        <f t="shared" si="50"/>
        <v>699.93952118169079</v>
      </c>
      <c r="BA66" s="31">
        <f t="shared" si="51"/>
        <v>721.69491199231948</v>
      </c>
      <c r="BB66" s="84">
        <f t="shared" si="52"/>
        <v>721.69491199231948</v>
      </c>
    </row>
    <row r="67" spans="1:54" x14ac:dyDescent="0.4">
      <c r="A67">
        <f t="shared" si="1"/>
        <v>282</v>
      </c>
      <c r="B67">
        <v>4.7</v>
      </c>
      <c r="C67" s="31">
        <f t="shared" si="53"/>
        <v>721.69491199231948</v>
      </c>
      <c r="D67" s="31">
        <f t="shared" si="2"/>
        <v>19.320491750915316</v>
      </c>
      <c r="E67" s="31">
        <f t="shared" si="3"/>
        <v>710.72974704529906</v>
      </c>
      <c r="F67" s="65">
        <f t="shared" si="4"/>
        <v>40.693649670553576</v>
      </c>
      <c r="G67">
        <f t="shared" si="5"/>
        <v>3.2796433913859226E-5</v>
      </c>
      <c r="H67">
        <f t="shared" si="6"/>
        <v>5.7178837614916975E-5</v>
      </c>
      <c r="I67" s="32">
        <f t="shared" si="7"/>
        <v>5.7164549564361843E-5</v>
      </c>
      <c r="J67" s="68">
        <f t="shared" si="8"/>
        <v>0.13625128084635713</v>
      </c>
      <c r="K67" s="64">
        <f t="shared" si="9"/>
        <v>22.237884931827647</v>
      </c>
      <c r="L67" s="64">
        <f t="shared" si="10"/>
        <v>16.155046775535453</v>
      </c>
      <c r="M67" s="79">
        <f t="shared" si="11"/>
        <v>702.02263660948336</v>
      </c>
      <c r="N67" s="80">
        <f t="shared" si="12"/>
        <v>344.48420462271429</v>
      </c>
      <c r="O67" s="72">
        <f t="shared" si="13"/>
        <v>696.23668535308752</v>
      </c>
      <c r="P67" s="72">
        <f t="shared" si="14"/>
        <v>18.813623053400992</v>
      </c>
      <c r="Q67" s="73">
        <f t="shared" si="15"/>
        <v>22.371320844560952</v>
      </c>
      <c r="R67" s="73">
        <f t="shared" si="16"/>
        <v>16.380614421621026</v>
      </c>
      <c r="S67" s="79">
        <f t="shared" si="17"/>
        <v>726.64229687559805</v>
      </c>
      <c r="T67" s="76">
        <f t="shared" si="18"/>
        <v>607.29684307799971</v>
      </c>
      <c r="U67" s="76">
        <f t="shared" si="19"/>
        <v>11.11193180242195</v>
      </c>
      <c r="V67" s="77">
        <f t="shared" si="20"/>
        <v>33.038370413126366</v>
      </c>
      <c r="W67" s="80">
        <f t="shared" si="21"/>
        <v>982.80045303639008</v>
      </c>
      <c r="X67" s="72">
        <f t="shared" si="22"/>
        <v>714.61177469574363</v>
      </c>
      <c r="Y67" s="72">
        <f t="shared" si="23"/>
        <v>19.449328464535199</v>
      </c>
      <c r="Z67" s="73">
        <f t="shared" si="24"/>
        <v>22.211235598668988</v>
      </c>
      <c r="AA67" s="73">
        <f t="shared" si="25"/>
        <v>16.110680428640983</v>
      </c>
      <c r="AB67" s="79">
        <f t="shared" si="26"/>
        <v>696.29151745871604</v>
      </c>
      <c r="AC67" s="76">
        <f t="shared" si="27"/>
        <v>1077.9541308476237</v>
      </c>
      <c r="AD67" s="76">
        <f t="shared" si="28"/>
        <v>26.869143830288927</v>
      </c>
      <c r="AE67" s="77">
        <f t="shared" si="29"/>
        <v>24.252338141900275</v>
      </c>
      <c r="AF67" s="80">
        <f t="shared" si="30"/>
        <v>474.3878843474584</v>
      </c>
      <c r="AG67" s="72">
        <f t="shared" si="31"/>
        <v>692.29034945284513</v>
      </c>
      <c r="AH67" s="72">
        <f t="shared" si="32"/>
        <v>18.667587727036164</v>
      </c>
      <c r="AI67" s="73">
        <f t="shared" si="33"/>
        <v>22.418535485591132</v>
      </c>
      <c r="AJ67" s="73">
        <f t="shared" si="34"/>
        <v>16.46180397274582</v>
      </c>
      <c r="AK67" s="79">
        <f t="shared" si="35"/>
        <v>734.40654293728142</v>
      </c>
      <c r="AL67" s="76">
        <f t="shared" si="36"/>
        <v>613.86316626250812</v>
      </c>
      <c r="AM67" s="76">
        <f t="shared" si="37"/>
        <v>13.578980310227408</v>
      </c>
      <c r="AN67" s="77">
        <f t="shared" si="38"/>
        <v>27.328234669232579</v>
      </c>
      <c r="AO67" s="80">
        <f t="shared" si="39"/>
        <v>884.28300128287594</v>
      </c>
      <c r="AP67" s="72">
        <f t="shared" si="40"/>
        <v>720.90172622213026</v>
      </c>
      <c r="AQ67" s="72">
        <f t="shared" si="41"/>
        <v>19.652625519105904</v>
      </c>
      <c r="AR67" s="73">
        <f t="shared" si="42"/>
        <v>22.174949962142271</v>
      </c>
      <c r="AS67" s="73">
        <f t="shared" si="43"/>
        <v>16.050634716314541</v>
      </c>
      <c r="AT67" s="79">
        <f t="shared" si="44"/>
        <v>687.64380506322595</v>
      </c>
      <c r="AU67" s="76">
        <f t="shared" si="45"/>
        <v>896.20020939902429</v>
      </c>
      <c r="AV67" s="76">
        <f t="shared" si="46"/>
        <v>23.841571047805772</v>
      </c>
      <c r="AW67" s="77">
        <f t="shared" si="47"/>
        <v>22.723610308780611</v>
      </c>
      <c r="AX67" s="80">
        <f t="shared" si="48"/>
        <v>552.31989598956841</v>
      </c>
      <c r="AY67" s="64">
        <f t="shared" si="49"/>
        <v>24.564824428000396</v>
      </c>
      <c r="AZ67" s="31">
        <f t="shared" si="50"/>
        <v>711.24604058370528</v>
      </c>
      <c r="BA67" s="31">
        <f t="shared" si="51"/>
        <v>723.44780866407314</v>
      </c>
      <c r="BB67" s="84">
        <f t="shared" si="52"/>
        <v>723.44780866407314</v>
      </c>
    </row>
    <row r="68" spans="1:54" x14ac:dyDescent="0.4">
      <c r="A68">
        <f t="shared" si="1"/>
        <v>288</v>
      </c>
      <c r="B68">
        <v>4.8</v>
      </c>
      <c r="C68" s="31">
        <f t="shared" si="53"/>
        <v>723.44780866407314</v>
      </c>
      <c r="D68" s="31">
        <f t="shared" si="2"/>
        <v>19.366076877922712</v>
      </c>
      <c r="E68" s="31">
        <f t="shared" si="3"/>
        <v>712.09407118672198</v>
      </c>
      <c r="F68" s="65">
        <f t="shared" si="4"/>
        <v>41.541236828831465</v>
      </c>
      <c r="G68">
        <f t="shared" si="5"/>
        <v>3.2460128389659179E-5</v>
      </c>
      <c r="H68">
        <f t="shared" si="6"/>
        <v>5.6592506826400729E-5</v>
      </c>
      <c r="I68" s="32">
        <f t="shared" si="7"/>
        <v>5.687138417010372E-5</v>
      </c>
      <c r="J68" s="68">
        <f t="shared" si="8"/>
        <v>0.13513239725473369</v>
      </c>
      <c r="K68" s="64">
        <f t="shared" si="9"/>
        <v>22.584645203278669</v>
      </c>
      <c r="L68" s="64">
        <f t="shared" si="10"/>
        <v>16.75322182024437</v>
      </c>
      <c r="M68" s="79">
        <f t="shared" si="11"/>
        <v>724.36962868582691</v>
      </c>
      <c r="N68" s="80">
        <f t="shared" si="12"/>
        <v>345.42057916964006</v>
      </c>
      <c r="O68" s="72">
        <f t="shared" si="13"/>
        <v>712.81642876912122</v>
      </c>
      <c r="P68" s="72">
        <f t="shared" si="14"/>
        <v>19.39007697407418</v>
      </c>
      <c r="Q68" s="73">
        <f t="shared" si="15"/>
        <v>22.579572829387249</v>
      </c>
      <c r="R68" s="73">
        <f t="shared" si="16"/>
        <v>16.744188907801593</v>
      </c>
      <c r="S68" s="79">
        <f t="shared" si="17"/>
        <v>723.24539731362677</v>
      </c>
      <c r="T68" s="76">
        <f t="shared" si="18"/>
        <v>607.31266297810919</v>
      </c>
      <c r="U68" s="76">
        <f t="shared" si="19"/>
        <v>11.128362304401429</v>
      </c>
      <c r="V68" s="77">
        <f t="shared" si="20"/>
        <v>33.51958508238998</v>
      </c>
      <c r="W68" s="80">
        <f t="shared" si="21"/>
        <v>986.83812139198221</v>
      </c>
      <c r="X68" s="72">
        <f t="shared" si="22"/>
        <v>711.93590852586794</v>
      </c>
      <c r="Y68" s="72">
        <f t="shared" si="23"/>
        <v>19.36080953465569</v>
      </c>
      <c r="Z68" s="73">
        <f t="shared" si="24"/>
        <v>22.585772007443808</v>
      </c>
      <c r="AA68" s="73">
        <f t="shared" si="25"/>
        <v>16.755229592411993</v>
      </c>
      <c r="AB68" s="79">
        <f t="shared" si="26"/>
        <v>724.61738420278652</v>
      </c>
      <c r="AC68" s="76">
        <f t="shared" si="27"/>
        <v>1086.7076357559317</v>
      </c>
      <c r="AD68" s="76">
        <f t="shared" si="28"/>
        <v>26.997864503792783</v>
      </c>
      <c r="AE68" s="77">
        <f t="shared" si="29"/>
        <v>24.722982374764012</v>
      </c>
      <c r="AF68" s="80">
        <f t="shared" si="30"/>
        <v>473.63811976657053</v>
      </c>
      <c r="AG68" s="72">
        <f t="shared" si="31"/>
        <v>713.01115036140664</v>
      </c>
      <c r="AH68" s="72">
        <f t="shared" si="32"/>
        <v>19.39653067194692</v>
      </c>
      <c r="AI68" s="73">
        <f t="shared" si="33"/>
        <v>22.578226113957438</v>
      </c>
      <c r="AJ68" s="73">
        <f t="shared" si="34"/>
        <v>16.741792095656642</v>
      </c>
      <c r="AK68" s="79">
        <f t="shared" si="35"/>
        <v>722.94438158647426</v>
      </c>
      <c r="AL68" s="76">
        <f t="shared" si="36"/>
        <v>613.77876798813838</v>
      </c>
      <c r="AM68" s="76">
        <f t="shared" si="37"/>
        <v>13.56365670326306</v>
      </c>
      <c r="AN68" s="77">
        <f t="shared" si="38"/>
        <v>27.794100649431435</v>
      </c>
      <c r="AO68" s="80">
        <f t="shared" si="39"/>
        <v>889.14663502334565</v>
      </c>
      <c r="AP68" s="72">
        <f t="shared" si="40"/>
        <v>711.70099722940313</v>
      </c>
      <c r="AQ68" s="72">
        <f t="shared" si="41"/>
        <v>19.352977910494616</v>
      </c>
      <c r="AR68" s="73">
        <f t="shared" si="42"/>
        <v>22.587456409067148</v>
      </c>
      <c r="AS68" s="73">
        <f t="shared" si="43"/>
        <v>16.758231689521914</v>
      </c>
      <c r="AT68" s="79">
        <f t="shared" si="44"/>
        <v>724.98643407263637</v>
      </c>
      <c r="AU68" s="76">
        <f t="shared" si="45"/>
        <v>903.81426156552902</v>
      </c>
      <c r="AV68" s="76">
        <f t="shared" si="46"/>
        <v>23.98593542795065</v>
      </c>
      <c r="AW68" s="77">
        <f t="shared" si="47"/>
        <v>23.144088627144189</v>
      </c>
      <c r="AX68" s="80">
        <f t="shared" si="48"/>
        <v>550.99770425676491</v>
      </c>
      <c r="AY68" s="64">
        <f t="shared" si="49"/>
        <v>24.93897301169816</v>
      </c>
      <c r="AZ68" s="31">
        <f t="shared" si="50"/>
        <v>723.94839929388093</v>
      </c>
      <c r="BA68" s="31">
        <f t="shared" si="51"/>
        <v>725.15514510966591</v>
      </c>
      <c r="BB68" s="84">
        <f t="shared" si="52"/>
        <v>725.15514510966591</v>
      </c>
    </row>
    <row r="69" spans="1:54" x14ac:dyDescent="0.4">
      <c r="A69">
        <f t="shared" si="1"/>
        <v>294</v>
      </c>
      <c r="B69">
        <v>4.9000000000000004</v>
      </c>
      <c r="C69" s="31">
        <f t="shared" si="53"/>
        <v>725.15514510966591</v>
      </c>
      <c r="D69" s="31">
        <f t="shared" si="2"/>
        <v>19.410543351141953</v>
      </c>
      <c r="E69" s="31">
        <f t="shared" si="3"/>
        <v>713.43463919646138</v>
      </c>
      <c r="F69" s="65">
        <f t="shared" si="4"/>
        <v>42.38918301304588</v>
      </c>
      <c r="G69">
        <f t="shared" si="5"/>
        <v>3.2133824804159337E-5</v>
      </c>
      <c r="H69">
        <f t="shared" si="6"/>
        <v>5.6023613885861357E-5</v>
      </c>
      <c r="I69" s="32">
        <f t="shared" si="7"/>
        <v>5.658693769983403E-5</v>
      </c>
      <c r="J69" s="68">
        <f t="shared" si="8"/>
        <v>0.13404457184965576</v>
      </c>
      <c r="K69" s="64">
        <f t="shared" si="9"/>
        <v>22.930381972181806</v>
      </c>
      <c r="L69" s="64">
        <f t="shared" si="10"/>
        <v>17.389149711484755</v>
      </c>
      <c r="M69" s="79">
        <f t="shared" si="11"/>
        <v>748.15361041148071</v>
      </c>
      <c r="N69" s="80">
        <f t="shared" si="12"/>
        <v>346.33609176313109</v>
      </c>
      <c r="O69" s="72">
        <f t="shared" si="13"/>
        <v>732.64401739359255</v>
      </c>
      <c r="P69" s="72">
        <f t="shared" si="14"/>
        <v>20.015887291684159</v>
      </c>
      <c r="Q69" s="73">
        <f t="shared" si="15"/>
        <v>22.835627540558164</v>
      </c>
      <c r="R69" s="73">
        <f t="shared" si="16"/>
        <v>17.210863710252653</v>
      </c>
      <c r="S69" s="79">
        <f t="shared" si="17"/>
        <v>721.06809387129385</v>
      </c>
      <c r="T69" s="76">
        <f t="shared" si="18"/>
        <v>607.32820157905542</v>
      </c>
      <c r="U69" s="76">
        <f t="shared" si="19"/>
        <v>11.144445731840859</v>
      </c>
      <c r="V69" s="77">
        <f t="shared" si="20"/>
        <v>33.998500630881978</v>
      </c>
      <c r="W69" s="80">
        <f t="shared" si="21"/>
        <v>990.79254147698418</v>
      </c>
      <c r="X69" s="72">
        <f t="shared" si="22"/>
        <v>710.24482337384848</v>
      </c>
      <c r="Y69" s="72">
        <f t="shared" si="23"/>
        <v>19.304207677006936</v>
      </c>
      <c r="Z69" s="73">
        <f t="shared" si="24"/>
        <v>22.953604063626621</v>
      </c>
      <c r="AA69" s="73">
        <f t="shared" si="25"/>
        <v>17.433309593702404</v>
      </c>
      <c r="AB69" s="79">
        <f t="shared" si="26"/>
        <v>753.42215516279305</v>
      </c>
      <c r="AC69" s="76">
        <f t="shared" si="27"/>
        <v>1095.3859771494735</v>
      </c>
      <c r="AD69" s="76">
        <f t="shared" si="28"/>
        <v>27.124285192063908</v>
      </c>
      <c r="AE69" s="77">
        <f t="shared" si="29"/>
        <v>25.194379395465898</v>
      </c>
      <c r="AF69" s="80">
        <f t="shared" si="30"/>
        <v>472.89089276634934</v>
      </c>
      <c r="AG69" s="72">
        <f t="shared" si="31"/>
        <v>737.35397382571227</v>
      </c>
      <c r="AH69" s="72">
        <f t="shared" si="32"/>
        <v>20.156228935268285</v>
      </c>
      <c r="AI69" s="73">
        <f t="shared" si="33"/>
        <v>22.822411560090476</v>
      </c>
      <c r="AJ69" s="73">
        <f t="shared" si="34"/>
        <v>17.186238880343474</v>
      </c>
      <c r="AK69" s="79">
        <f t="shared" si="35"/>
        <v>715.43707154137212</v>
      </c>
      <c r="AL69" s="76">
        <f t="shared" si="36"/>
        <v>613.69543811514086</v>
      </c>
      <c r="AM69" s="76">
        <f t="shared" si="37"/>
        <v>13.548397487332727</v>
      </c>
      <c r="AN69" s="77">
        <f t="shared" si="38"/>
        <v>28.259192996978527</v>
      </c>
      <c r="AO69" s="80">
        <f t="shared" si="39"/>
        <v>893.92951633938299</v>
      </c>
      <c r="AP69" s="72">
        <f t="shared" si="40"/>
        <v>705.95759518148202</v>
      </c>
      <c r="AQ69" s="72">
        <f t="shared" si="41"/>
        <v>19.15831431989605</v>
      </c>
      <c r="AR69" s="73">
        <f t="shared" si="42"/>
        <v>22.988789887109032</v>
      </c>
      <c r="AS69" s="73">
        <f t="shared" si="43"/>
        <v>17.500571440920979</v>
      </c>
      <c r="AT69" s="79">
        <f t="shared" si="44"/>
        <v>760.92216693204909</v>
      </c>
      <c r="AU69" s="76">
        <f t="shared" si="45"/>
        <v>911.43252081579419</v>
      </c>
      <c r="AV69" s="76">
        <f t="shared" si="46"/>
        <v>24.128419628499692</v>
      </c>
      <c r="AW69" s="77">
        <f t="shared" si="47"/>
        <v>23.566247443461265</v>
      </c>
      <c r="AX69" s="80">
        <f t="shared" si="48"/>
        <v>549.66361617726022</v>
      </c>
      <c r="AY69" s="64">
        <f t="shared" si="49"/>
        <v>25.327344189771495</v>
      </c>
      <c r="AZ69" s="31">
        <f t="shared" si="50"/>
        <v>737.712371876877</v>
      </c>
      <c r="BA69" s="31">
        <f t="shared" si="51"/>
        <v>726.81914168999424</v>
      </c>
      <c r="BB69" s="84">
        <f t="shared" si="52"/>
        <v>726.81914168999424</v>
      </c>
    </row>
    <row r="70" spans="1:54" x14ac:dyDescent="0.4">
      <c r="A70">
        <f t="shared" si="1"/>
        <v>300</v>
      </c>
      <c r="B70">
        <v>5</v>
      </c>
      <c r="C70" s="31">
        <f t="shared" si="53"/>
        <v>726.81914168999424</v>
      </c>
      <c r="D70" s="31">
        <f t="shared" si="2"/>
        <v>19.453943896337918</v>
      </c>
      <c r="E70" s="31">
        <f t="shared" si="3"/>
        <v>714.7523410867941</v>
      </c>
      <c r="F70" s="65">
        <f t="shared" si="4"/>
        <v>43.237482467572676</v>
      </c>
      <c r="G70">
        <f t="shared" si="5"/>
        <v>3.1817037896585532E-5</v>
      </c>
      <c r="H70">
        <f t="shared" si="6"/>
        <v>5.5471312766957093E-5</v>
      </c>
      <c r="I70" s="32">
        <f t="shared" si="7"/>
        <v>5.6310787140381902E-5</v>
      </c>
      <c r="J70" s="68">
        <f t="shared" si="8"/>
        <v>0.13298635749132523</v>
      </c>
      <c r="K70" s="64">
        <f t="shared" si="9"/>
        <v>23.275126393615313</v>
      </c>
      <c r="L70" s="64">
        <f t="shared" si="10"/>
        <v>18.063843817395508</v>
      </c>
      <c r="M70" s="79">
        <f t="shared" si="11"/>
        <v>773.39909063512391</v>
      </c>
      <c r="N70" s="80">
        <f t="shared" si="12"/>
        <v>347.23155816468346</v>
      </c>
      <c r="O70" s="72">
        <f t="shared" si="13"/>
        <v>756.30234079305728</v>
      </c>
      <c r="P70" s="72">
        <f t="shared" si="14"/>
        <v>20.694015988063569</v>
      </c>
      <c r="Q70" s="73">
        <f t="shared" si="15"/>
        <v>23.152334312284935</v>
      </c>
      <c r="R70" s="73">
        <f t="shared" si="16"/>
        <v>17.81880028894448</v>
      </c>
      <c r="S70" s="79">
        <f t="shared" si="17"/>
        <v>720.99472906437745</v>
      </c>
      <c r="T70" s="76">
        <f t="shared" si="18"/>
        <v>607.34347562778999</v>
      </c>
      <c r="U70" s="76">
        <f t="shared" si="19"/>
        <v>11.160195157014501</v>
      </c>
      <c r="V70" s="77">
        <f t="shared" si="20"/>
        <v>34.475192667343812</v>
      </c>
      <c r="W70" s="80">
        <f t="shared" si="21"/>
        <v>994.66704174806387</v>
      </c>
      <c r="X70" s="72">
        <f t="shared" si="22"/>
        <v>710.1881675470604</v>
      </c>
      <c r="Y70" s="72">
        <f t="shared" si="23"/>
        <v>19.302302312004677</v>
      </c>
      <c r="Z70" s="73">
        <f t="shared" si="24"/>
        <v>23.308184094663527</v>
      </c>
      <c r="AA70" s="73">
        <f t="shared" si="25"/>
        <v>18.130717889151114</v>
      </c>
      <c r="AB70" s="79">
        <f t="shared" si="26"/>
        <v>781.2511005554768</v>
      </c>
      <c r="AC70" s="76">
        <f t="shared" si="27"/>
        <v>1103.990622918137</v>
      </c>
      <c r="AD70" s="76">
        <f t="shared" si="28"/>
        <v>27.248490618092248</v>
      </c>
      <c r="AE70" s="77">
        <f t="shared" si="29"/>
        <v>25.666523909107621</v>
      </c>
      <c r="AF70" s="80">
        <f t="shared" si="30"/>
        <v>472.14662563009858</v>
      </c>
      <c r="AG70" s="72">
        <f t="shared" si="31"/>
        <v>764.23446875248806</v>
      </c>
      <c r="AH70" s="72">
        <f t="shared" si="32"/>
        <v>20.907842567189192</v>
      </c>
      <c r="AI70" s="73">
        <f t="shared" si="33"/>
        <v>23.15589229332948</v>
      </c>
      <c r="AJ70" s="73">
        <f t="shared" si="34"/>
        <v>17.825826470544143</v>
      </c>
      <c r="AK70" s="79">
        <f t="shared" si="35"/>
        <v>713.79274089249532</v>
      </c>
      <c r="AL70" s="76">
        <f t="shared" si="36"/>
        <v>613.61321085967199</v>
      </c>
      <c r="AM70" s="76">
        <f t="shared" si="37"/>
        <v>13.53321114793912</v>
      </c>
      <c r="AN70" s="77">
        <f t="shared" si="38"/>
        <v>28.723540068367662</v>
      </c>
      <c r="AO70" s="80">
        <f t="shared" si="39"/>
        <v>898.63437642700001</v>
      </c>
      <c r="AP70" s="72">
        <f t="shared" si="40"/>
        <v>704.72896187452193</v>
      </c>
      <c r="AQ70" s="72">
        <f t="shared" si="41"/>
        <v>19.115845577413502</v>
      </c>
      <c r="AR70" s="73">
        <f t="shared" si="42"/>
        <v>23.354615783777167</v>
      </c>
      <c r="AS70" s="73">
        <f t="shared" si="43"/>
        <v>18.225298568070698</v>
      </c>
      <c r="AT70" s="79">
        <f t="shared" si="44"/>
        <v>791.41013169059272</v>
      </c>
      <c r="AU70" s="76">
        <f t="shared" si="45"/>
        <v>919.05398172102002</v>
      </c>
      <c r="AV70" s="76">
        <f t="shared" si="46"/>
        <v>24.269079492472187</v>
      </c>
      <c r="AW70" s="77">
        <f t="shared" si="47"/>
        <v>23.990087796767771</v>
      </c>
      <c r="AX70" s="80">
        <f t="shared" si="48"/>
        <v>548.31944193990239</v>
      </c>
      <c r="AY70" s="64">
        <f t="shared" si="49"/>
        <v>25.728296365705248</v>
      </c>
      <c r="AZ70" s="31">
        <f t="shared" si="50"/>
        <v>751.86217555073563</v>
      </c>
      <c r="BA70" s="31">
        <f t="shared" si="51"/>
        <v>728.44187143626618</v>
      </c>
      <c r="BB70" s="84">
        <f t="shared" si="52"/>
        <v>728.44187143626618</v>
      </c>
    </row>
    <row r="71" spans="1:54" x14ac:dyDescent="0.4">
      <c r="C71" s="31"/>
      <c r="D71" s="31"/>
      <c r="E71" s="31"/>
      <c r="F71" s="65"/>
      <c r="I71" s="32"/>
      <c r="J71" s="68"/>
      <c r="K71" s="64"/>
      <c r="L71" s="64"/>
      <c r="M71" s="79"/>
      <c r="N71" s="80"/>
      <c r="O71" s="72"/>
      <c r="P71" s="72"/>
      <c r="Q71" s="73"/>
      <c r="R71" s="73"/>
      <c r="S71" s="79"/>
      <c r="T71" s="76"/>
      <c r="U71" s="76"/>
      <c r="V71" s="77"/>
      <c r="W71" s="80"/>
      <c r="X71" s="72"/>
      <c r="Y71" s="72"/>
      <c r="Z71" s="73"/>
      <c r="AA71" s="73"/>
      <c r="AB71" s="79"/>
      <c r="AC71" s="76"/>
      <c r="AD71" s="76"/>
      <c r="AE71" s="77"/>
      <c r="AF71" s="80"/>
      <c r="AG71" s="72"/>
      <c r="AH71" s="72"/>
      <c r="AI71" s="73"/>
      <c r="AJ71" s="73"/>
      <c r="AK71" s="79"/>
      <c r="AL71" s="76"/>
      <c r="AM71" s="76"/>
      <c r="AN71" s="77"/>
      <c r="AO71" s="80"/>
      <c r="AP71" s="72"/>
      <c r="AQ71" s="72"/>
      <c r="AR71" s="73"/>
      <c r="AS71" s="73"/>
      <c r="AT71" s="79"/>
      <c r="AU71" s="76"/>
      <c r="AV71" s="76"/>
      <c r="AW71" s="77"/>
      <c r="AX71" s="80"/>
      <c r="AY71" s="64"/>
      <c r="AZ71" s="31"/>
      <c r="BA71" s="31"/>
      <c r="BB71" s="84"/>
    </row>
    <row r="72" spans="1:54" x14ac:dyDescent="0.4">
      <c r="C72" s="31"/>
      <c r="D72" s="31"/>
      <c r="E72" s="31"/>
      <c r="F72" s="65"/>
      <c r="I72" s="32"/>
      <c r="J72" s="68"/>
      <c r="K72" s="64"/>
      <c r="L72" s="64"/>
      <c r="M72" s="79"/>
      <c r="N72" s="80"/>
      <c r="O72" s="72"/>
      <c r="P72" s="72"/>
      <c r="Q72" s="73"/>
      <c r="R72" s="73"/>
      <c r="S72" s="79"/>
      <c r="T72" s="76"/>
      <c r="U72" s="76"/>
      <c r="V72" s="77"/>
      <c r="W72" s="80"/>
      <c r="X72" s="72"/>
      <c r="Y72" s="72"/>
      <c r="Z72" s="73"/>
      <c r="AA72" s="73"/>
      <c r="AB72" s="79"/>
      <c r="AC72" s="76"/>
      <c r="AD72" s="76"/>
      <c r="AE72" s="77"/>
      <c r="AF72" s="80"/>
      <c r="AG72" s="72"/>
      <c r="AH72" s="72"/>
      <c r="AI72" s="73"/>
      <c r="AJ72" s="73"/>
      <c r="AK72" s="79"/>
      <c r="AL72" s="76"/>
      <c r="AM72" s="76"/>
      <c r="AN72" s="77"/>
      <c r="AO72" s="80"/>
      <c r="AP72" s="72"/>
      <c r="AQ72" s="72"/>
      <c r="AR72" s="73"/>
      <c r="AS72" s="73"/>
      <c r="AT72" s="79"/>
      <c r="AU72" s="76"/>
      <c r="AV72" s="76"/>
      <c r="AW72" s="77"/>
      <c r="AX72" s="80"/>
      <c r="AY72" s="64"/>
      <c r="AZ72" s="31"/>
      <c r="BA72" s="31"/>
      <c r="BB72" s="84"/>
    </row>
    <row r="73" spans="1:54" x14ac:dyDescent="0.4">
      <c r="C73" s="31"/>
      <c r="D73" s="31"/>
      <c r="E73" s="31"/>
      <c r="F73" s="65"/>
      <c r="I73" s="32"/>
      <c r="J73" s="68"/>
      <c r="K73" s="64"/>
      <c r="L73" s="64"/>
      <c r="M73" s="79"/>
      <c r="N73" s="80"/>
      <c r="O73" s="72"/>
      <c r="P73" s="72"/>
      <c r="Q73" s="73"/>
      <c r="R73" s="73"/>
      <c r="S73" s="79"/>
      <c r="T73" s="76"/>
      <c r="U73" s="76"/>
      <c r="V73" s="77"/>
      <c r="W73" s="80"/>
      <c r="X73" s="72"/>
      <c r="Y73" s="72"/>
      <c r="Z73" s="73"/>
      <c r="AA73" s="73"/>
      <c r="AB73" s="79"/>
      <c r="AC73" s="76"/>
      <c r="AD73" s="76"/>
      <c r="AE73" s="77"/>
      <c r="AF73" s="80"/>
      <c r="AG73" s="72"/>
      <c r="AH73" s="72"/>
      <c r="AI73" s="73"/>
      <c r="AJ73" s="73"/>
      <c r="AK73" s="79"/>
      <c r="AL73" s="76"/>
      <c r="AM73" s="76"/>
      <c r="AN73" s="77"/>
      <c r="AO73" s="80"/>
      <c r="AP73" s="72"/>
      <c r="AQ73" s="72"/>
      <c r="AR73" s="73"/>
      <c r="AS73" s="73"/>
      <c r="AT73" s="79"/>
      <c r="AU73" s="76"/>
      <c r="AV73" s="76"/>
      <c r="AW73" s="77"/>
      <c r="AX73" s="80"/>
      <c r="AY73" s="64"/>
      <c r="AZ73" s="31"/>
      <c r="BA73" s="31"/>
      <c r="BB73" s="84"/>
    </row>
    <row r="74" spans="1:54" x14ac:dyDescent="0.4">
      <c r="C74" s="31"/>
      <c r="D74" s="31"/>
      <c r="E74" s="31"/>
      <c r="F74" s="65"/>
      <c r="I74" s="32"/>
      <c r="J74" s="68"/>
      <c r="K74" s="64"/>
      <c r="L74" s="64"/>
      <c r="M74" s="79"/>
      <c r="N74" s="80"/>
      <c r="O74" s="72"/>
      <c r="P74" s="72"/>
      <c r="Q74" s="73"/>
      <c r="R74" s="73"/>
      <c r="S74" s="79"/>
      <c r="T74" s="76"/>
      <c r="U74" s="76"/>
      <c r="V74" s="77"/>
      <c r="W74" s="80"/>
      <c r="X74" s="72"/>
      <c r="Y74" s="72"/>
      <c r="Z74" s="73"/>
      <c r="AA74" s="73"/>
      <c r="AB74" s="79"/>
      <c r="AC74" s="76"/>
      <c r="AD74" s="76"/>
      <c r="AE74" s="77"/>
      <c r="AF74" s="80"/>
      <c r="AG74" s="72"/>
      <c r="AH74" s="72"/>
      <c r="AI74" s="73"/>
      <c r="AJ74" s="73"/>
      <c r="AK74" s="79"/>
      <c r="AL74" s="76"/>
      <c r="AM74" s="76"/>
      <c r="AN74" s="77"/>
      <c r="AO74" s="80"/>
      <c r="AP74" s="72"/>
      <c r="AQ74" s="72"/>
      <c r="AR74" s="73"/>
      <c r="AS74" s="73"/>
      <c r="AT74" s="79"/>
      <c r="AU74" s="76"/>
      <c r="AV74" s="76"/>
      <c r="AW74" s="77"/>
      <c r="AX74" s="80"/>
      <c r="AY74" s="64"/>
      <c r="AZ74" s="31"/>
      <c r="BA74" s="31"/>
      <c r="BB74" s="8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AA7050</vt:lpstr>
      <vt:lpstr>304SS</vt:lpstr>
      <vt:lpstr>AA60601</vt:lpstr>
      <vt:lpstr>Ti64</vt:lpstr>
      <vt:lpstr>ref</vt:lpstr>
      <vt:lpstr>0.01</vt:lpstr>
      <vt:lpstr>0.02 (master)</vt:lpstr>
      <vt:lpstr>0.02</vt:lpstr>
      <vt:lpstr>0.08</vt:lpstr>
      <vt:lpstr>0.12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Rosa</dc:creator>
  <cp:lastModifiedBy>Schoop, Julius M.</cp:lastModifiedBy>
  <dcterms:created xsi:type="dcterms:W3CDTF">2020-09-09T15:52:46Z</dcterms:created>
  <dcterms:modified xsi:type="dcterms:W3CDTF">2022-10-04T19:07:51Z</dcterms:modified>
</cp:coreProperties>
</file>