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n/Documents/my folder/Iyar projects/hype/inst/"/>
    </mc:Choice>
  </mc:AlternateContent>
  <xr:revisionPtr revIDLastSave="0" documentId="13_ncr:1_{C25BFA92-F440-814A-BE45-B0E6493FDACD}" xr6:coauthVersionLast="36" xr6:coauthVersionMax="45" xr10:uidLastSave="{00000000-0000-0000-0000-000000000000}"/>
  <bookViews>
    <workbookView xWindow="0" yWindow="460" windowWidth="33600" windowHeight="20540" activeTab="4" xr2:uid="{A2559612-B769-6A4A-97F2-21678197995A}"/>
  </bookViews>
  <sheets>
    <sheet name="critical value" sheetId="1" r:id="rId1"/>
    <sheet name="power" sheetId="2" r:id="rId2"/>
    <sheet name="MDE" sheetId="3" r:id="rId3"/>
    <sheet name="minimum required sample" sheetId="4" r:id="rId4"/>
    <sheet name="confidence interval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0" i="3"/>
  <c r="F12" i="5"/>
  <c r="F11" i="5"/>
  <c r="F10" i="5"/>
  <c r="F10" i="4"/>
  <c r="C12" i="4"/>
  <c r="C13" i="4"/>
  <c r="C15" i="4"/>
  <c r="C10" i="4"/>
  <c r="C16" i="4"/>
  <c r="C17" i="2"/>
  <c r="C10" i="2"/>
  <c r="C17" i="3"/>
  <c r="C16" i="3"/>
  <c r="C15" i="3"/>
  <c r="C14" i="3"/>
  <c r="C12" i="3"/>
  <c r="C10" i="3"/>
  <c r="C12" i="2"/>
  <c r="C16" i="2"/>
  <c r="C15" i="2"/>
  <c r="C14" i="2"/>
  <c r="C14" i="1"/>
  <c r="C17" i="1"/>
  <c r="C15" i="1"/>
  <c r="I10" i="5" l="1"/>
  <c r="C15" i="5"/>
  <c r="C14" i="5"/>
  <c r="C13" i="5"/>
  <c r="C12" i="5"/>
  <c r="C11" i="5"/>
  <c r="C10" i="5"/>
  <c r="I10" i="4"/>
  <c r="C14" i="4"/>
  <c r="C11" i="4"/>
  <c r="I8" i="3"/>
  <c r="C13" i="3"/>
  <c r="C11" i="3"/>
  <c r="I8" i="2" l="1"/>
  <c r="I6" i="2"/>
  <c r="I10" i="1"/>
  <c r="I12" i="2"/>
  <c r="I10" i="2"/>
  <c r="C13" i="2"/>
  <c r="C11" i="2"/>
  <c r="I12" i="1"/>
  <c r="C13" i="1"/>
  <c r="C11" i="1"/>
  <c r="F10" i="1" s="1"/>
  <c r="C16" i="1"/>
  <c r="C12" i="1"/>
  <c r="C10" i="1"/>
  <c r="F11" i="1" l="1"/>
  <c r="F12" i="1" s="1"/>
  <c r="I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A2B03213-6829-534B-A958-00494BB68980}">
      <text>
        <r>
          <rPr>
            <sz val="14"/>
            <color rgb="FF000000"/>
            <rFont val="Tahoma"/>
            <family val="2"/>
          </rPr>
          <t xml:space="preserve">Green "FALSE" value means a valid paramter value.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A red "TRUE" value means paramter is invalid. Hover mouse over flag for more details</t>
        </r>
      </text>
    </comment>
    <comment ref="A10" authorId="0" shapeId="0" xr:uid="{AABAA3CD-2062-7D42-83AD-F8B1D51B48A3}">
      <text>
        <r>
          <rPr>
            <sz val="14"/>
            <color rgb="FF000000"/>
            <rFont val="Tahoma"/>
            <family val="2"/>
          </rPr>
          <t xml:space="preserve">A.K.A "conversion rate". Fraction of positive cases. 
</t>
        </r>
        <r>
          <rPr>
            <sz val="14"/>
            <color rgb="FF000000"/>
            <rFont val="Tahoma"/>
            <family val="2"/>
          </rPr>
          <t>Calculated as #positive cases in population 1 / population 1 sample size</t>
        </r>
      </text>
    </comment>
    <comment ref="C10" authorId="0" shapeId="0" xr:uid="{953B921A-0DDB-CF4A-91C9-C51AC516F3E1}">
      <text>
        <r>
          <rPr>
            <sz val="14"/>
            <color rgb="FF000000"/>
            <rFont val="Tahoma"/>
            <family val="2"/>
          </rPr>
          <t xml:space="preserve">Must be within [0,1]
</t>
        </r>
      </text>
    </comment>
    <comment ref="A11" authorId="0" shapeId="0" xr:uid="{5A2847D4-6A22-2E4D-B2B2-F17C3162334B}">
      <text>
        <r>
          <rPr>
            <sz val="14"/>
            <color rgb="FF000000"/>
            <rFont val="Tahoma"/>
            <family val="2"/>
          </rPr>
          <t>Total number of cases in population 1 sample</t>
        </r>
      </text>
    </comment>
    <comment ref="C11" authorId="0" shapeId="0" xr:uid="{2B4C1057-DEAF-A34D-8DAD-619F49EC14D1}">
      <text>
        <r>
          <rPr>
            <sz val="14"/>
            <color rgb="FF000000"/>
            <rFont val="Tahoma"/>
            <family val="2"/>
          </rPr>
          <t>Must be greater than 0</t>
        </r>
      </text>
    </comment>
    <comment ref="A12" authorId="0" shapeId="0" xr:uid="{5584268E-2EEA-6C4E-97B3-E8DA8CA92B10}">
      <text>
        <r>
          <rPr>
            <sz val="14"/>
            <color rgb="FF000000"/>
            <rFont val="Calibri"/>
            <family val="2"/>
            <scheme val="minor"/>
          </rPr>
          <t xml:space="preserve">A.K.A "conversion rate". Fraction of positive cases. 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000000"/>
            <rFont val="Calibri"/>
            <family val="2"/>
            <scheme val="minor"/>
          </rPr>
          <t>Calculated as #positive cases in population 1 / population 1 sample size</t>
        </r>
      </text>
    </comment>
    <comment ref="C12" authorId="0" shapeId="0" xr:uid="{2B6EBFE4-0DA4-CA41-92BA-12040D00B76D}">
      <text>
        <r>
          <rPr>
            <sz val="14"/>
            <color rgb="FF000000"/>
            <rFont val="Tahoma"/>
            <family val="2"/>
          </rPr>
          <t xml:space="preserve">Must be within [0,1]
</t>
        </r>
      </text>
    </comment>
    <comment ref="A13" authorId="0" shapeId="0" xr:uid="{8EC0045F-84AB-3C47-8A2E-557B87CC25D9}">
      <text>
        <r>
          <rPr>
            <sz val="14"/>
            <color rgb="FF000000"/>
            <rFont val="Tahoma"/>
            <family val="2"/>
          </rPr>
          <t>Total number of cases in population 0 sample</t>
        </r>
      </text>
    </comment>
    <comment ref="C13" authorId="0" shapeId="0" xr:uid="{0EB6E1B7-D9F0-E242-9235-A1B41DF9E1C2}">
      <text>
        <r>
          <rPr>
            <sz val="14"/>
            <color rgb="FF000000"/>
            <rFont val="Calibri"/>
            <family val="2"/>
          </rPr>
          <t>Must be greater than 0</t>
        </r>
      </text>
    </comment>
    <comment ref="A14" authorId="0" shapeId="0" xr:uid="{455FD5EA-1D46-7D4E-B9C2-63C572AFD535}">
      <text>
        <r>
          <rPr>
            <sz val="14"/>
            <color rgb="FF000000"/>
            <rFont val="Tahoma"/>
            <family val="2"/>
          </rPr>
          <t xml:space="preserve">A.K.A "alpha".
</t>
        </r>
        <r>
          <rPr>
            <sz val="14"/>
            <color rgb="FF000000"/>
            <rFont val="Tahoma"/>
            <family val="2"/>
          </rPr>
          <t xml:space="preserve">False positive error rate
</t>
        </r>
        <r>
          <rPr>
            <sz val="14"/>
            <color rgb="FF000000"/>
            <rFont val="Tahoma"/>
            <family val="2"/>
          </rPr>
          <t>Usually set to 0.05 or 5%</t>
        </r>
      </text>
    </comment>
    <comment ref="C14" authorId="0" shapeId="0" xr:uid="{54D3BFA3-18BA-3B4C-BCEA-33D70CA357AF}">
      <text>
        <r>
          <rPr>
            <sz val="14"/>
            <color rgb="FF000000"/>
            <rFont val="Tahoma"/>
            <family val="2"/>
          </rPr>
          <t xml:space="preserve">Must be within (0,1)
</t>
        </r>
      </text>
    </comment>
    <comment ref="A15" authorId="0" shapeId="0" xr:uid="{DD07ACCE-59CA-E04A-9357-A181D5670B47}">
      <text>
        <r>
          <rPr>
            <sz val="14"/>
            <color rgb="FF000000"/>
            <rFont val="Tahoma"/>
            <family val="2"/>
          </rPr>
          <t>If interested in testing just "higher/lower than" input 1. If would like to test both than input 2</t>
        </r>
      </text>
    </comment>
    <comment ref="C15" authorId="0" shapeId="0" xr:uid="{8F1661DB-5E5D-714C-B7E9-2CB04DECF09A}">
      <text>
        <r>
          <rPr>
            <sz val="14"/>
            <color rgb="FF000000"/>
            <rFont val="Tahoma"/>
            <family val="2"/>
          </rPr>
          <t>Must be either 1 or 2. Also, if sides = 2 then minimum required lift can't be negative</t>
        </r>
      </text>
    </comment>
    <comment ref="A16" authorId="0" shapeId="0" xr:uid="{A73A349B-94BF-064B-8130-A27D022D5643}">
      <text>
        <r>
          <rPr>
            <sz val="14"/>
            <color rgb="FF000000"/>
            <rFont val="Tahoma"/>
            <family val="2"/>
          </rPr>
          <t>How many hypothesis are tested in this experiment?</t>
        </r>
      </text>
    </comment>
    <comment ref="C16" authorId="0" shapeId="0" xr:uid="{25BE82C4-E221-5149-9D9F-E394B24B6708}">
      <text>
        <r>
          <rPr>
            <sz val="14"/>
            <color rgb="FF000000"/>
            <rFont val="Tahoma"/>
            <family val="2"/>
          </rPr>
          <t>Must be positive integer</t>
        </r>
      </text>
    </comment>
    <comment ref="A17" authorId="0" shapeId="0" xr:uid="{A50456BF-2C52-FD43-9E50-08645E4F7790}">
      <text>
        <r>
          <rPr>
            <sz val="14"/>
            <color rgb="FF000000"/>
            <rFont val="Tahoma"/>
            <family val="2"/>
          </rPr>
          <t>When testing if a difference in proportions is bigger then some number</t>
        </r>
      </text>
    </comment>
    <comment ref="C17" authorId="0" shapeId="0" xr:uid="{BD057B4C-3A65-F14E-9711-F3F40E3E11B3}">
      <text>
        <r>
          <rPr>
            <sz val="14"/>
            <color rgb="FF000000"/>
            <rFont val="Calibri"/>
            <family val="2"/>
            <scheme val="minor"/>
          </rPr>
          <t>If sides = 2 then minimum required lift can't be negative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E3D042F4-4942-3346-92AD-BCCD9B9AC38D}">
      <text>
        <r>
          <rPr>
            <sz val="14"/>
            <color rgb="FF000000"/>
            <rFont val="Tahoma"/>
            <family val="2"/>
          </rPr>
          <t>Green "FALSE" value means a valid paramter value. 
A red "TRUE" value means paramter is invalid. Hover mouse over flag for more details</t>
        </r>
      </text>
    </comment>
    <comment ref="A10" authorId="0" shapeId="0" xr:uid="{E9A10120-5C02-1C40-B23A-7E49CFAA535F}">
      <text>
        <r>
          <rPr>
            <sz val="14"/>
            <color rgb="FF000000"/>
            <rFont val="Tahoma"/>
            <family val="2"/>
          </rPr>
          <t xml:space="preserve">A.K.A "MDE". The minimum detectabble effect we're interested with </t>
        </r>
      </text>
    </comment>
    <comment ref="C10" authorId="0" shapeId="0" xr:uid="{8687270D-0C24-5A4D-8775-993BCF7E34CE}">
      <text>
        <r>
          <rPr>
            <sz val="14"/>
            <color rgb="FF000000"/>
            <rFont val="Tahoma"/>
            <family val="2"/>
          </rPr>
          <t>MDE can't be smaller than the minimum required lift</t>
        </r>
      </text>
    </comment>
    <comment ref="A11" authorId="0" shapeId="0" xr:uid="{DC2AA6E6-0830-DE4F-8C5E-5AD9470CA1FA}">
      <text>
        <r>
          <rPr>
            <sz val="14"/>
            <color rgb="FF000000"/>
            <rFont val="Tahoma"/>
            <family val="2"/>
          </rPr>
          <t>Total number of cases in population 1 sample</t>
        </r>
      </text>
    </comment>
    <comment ref="C11" authorId="0" shapeId="0" xr:uid="{B0013024-6420-614D-AD3B-30476FEC0A8C}">
      <text>
        <r>
          <rPr>
            <sz val="14"/>
            <color rgb="FF000000"/>
            <rFont val="Tahoma"/>
            <family val="2"/>
          </rPr>
          <t>Must be greater than 0</t>
        </r>
      </text>
    </comment>
    <comment ref="A12" authorId="0" shapeId="0" xr:uid="{2AE4626A-5DDD-E643-B646-E64C6536A3EE}">
      <text>
        <r>
          <rPr>
            <sz val="14"/>
            <color rgb="FF000000"/>
            <rFont val="Calibri"/>
            <family val="2"/>
          </rPr>
          <t xml:space="preserve">A.K.A "conversion rate". Fraction of positive cases. </t>
        </r>
      </text>
    </comment>
    <comment ref="C12" authorId="0" shapeId="0" xr:uid="{5052AC5F-B00A-C448-8502-8EED28DC8A68}">
      <text>
        <r>
          <rPr>
            <sz val="14"/>
            <color rgb="FF000000"/>
            <rFont val="Tahoma"/>
            <family val="2"/>
          </rPr>
          <t xml:space="preserve">Must be within [0,1]
</t>
        </r>
      </text>
    </comment>
    <comment ref="A13" authorId="0" shapeId="0" xr:uid="{A751984B-5F2B-3B4B-B37F-C36423418474}">
      <text>
        <r>
          <rPr>
            <sz val="14"/>
            <color rgb="FF000000"/>
            <rFont val="Tahoma"/>
            <family val="2"/>
          </rPr>
          <t>Total number of cases in population 0 sample</t>
        </r>
      </text>
    </comment>
    <comment ref="C13" authorId="0" shapeId="0" xr:uid="{4C1A35D1-7FA4-0249-B7EC-02F401496B3D}">
      <text>
        <r>
          <rPr>
            <sz val="14"/>
            <color rgb="FF000000"/>
            <rFont val="Calibri"/>
            <family val="2"/>
          </rPr>
          <t>Must be greater than 0</t>
        </r>
      </text>
    </comment>
    <comment ref="A14" authorId="0" shapeId="0" xr:uid="{4E2B7B2F-BD42-8D4F-BA7A-FE62C66F1766}">
      <text>
        <r>
          <rPr>
            <sz val="14"/>
            <color rgb="FF000000"/>
            <rFont val="Tahoma"/>
            <family val="2"/>
          </rPr>
          <t xml:space="preserve">A.K.A "alpha".
</t>
        </r>
        <r>
          <rPr>
            <sz val="14"/>
            <color rgb="FF000000"/>
            <rFont val="Tahoma"/>
            <family val="2"/>
          </rPr>
          <t xml:space="preserve">False positive error rate
</t>
        </r>
        <r>
          <rPr>
            <sz val="14"/>
            <color rgb="FF000000"/>
            <rFont val="Tahoma"/>
            <family val="2"/>
          </rPr>
          <t>Usually set to 0.05 or 5%</t>
        </r>
      </text>
    </comment>
    <comment ref="C14" authorId="0" shapeId="0" xr:uid="{CF630052-54EA-A54D-838A-5D89FEE821C3}">
      <text>
        <r>
          <rPr>
            <sz val="14"/>
            <color rgb="FF000000"/>
            <rFont val="Tahoma"/>
            <family val="2"/>
          </rPr>
          <t xml:space="preserve">Must be within (0,1)
</t>
        </r>
      </text>
    </comment>
    <comment ref="A15" authorId="0" shapeId="0" xr:uid="{1FDCB47F-F72A-2F4D-8B0C-C048230E0A7B}">
      <text>
        <r>
          <rPr>
            <sz val="14"/>
            <color rgb="FF000000"/>
            <rFont val="Tahoma"/>
            <family val="2"/>
          </rPr>
          <t>If interested in testing just "higher/lower than" input 1. If would like to test both than input 2</t>
        </r>
      </text>
    </comment>
    <comment ref="C15" authorId="0" shapeId="0" xr:uid="{A5B2E757-E3BC-A841-9650-217190C73568}">
      <text>
        <r>
          <rPr>
            <sz val="14"/>
            <color rgb="FF000000"/>
            <rFont val="Tahoma"/>
            <family val="2"/>
          </rPr>
          <t>Must be either 1 or 2. Also, if sides = 2 then minimum required lift can't be negative</t>
        </r>
      </text>
    </comment>
    <comment ref="A16" authorId="0" shapeId="0" xr:uid="{BEBE50E1-5B64-E346-AAE4-ED9FF2B148EF}">
      <text>
        <r>
          <rPr>
            <sz val="14"/>
            <color rgb="FF000000"/>
            <rFont val="Tahoma"/>
            <family val="2"/>
          </rPr>
          <t>How many hypothesis are tested in this experiment?</t>
        </r>
      </text>
    </comment>
    <comment ref="C16" authorId="0" shapeId="0" xr:uid="{72C6282D-5647-9F46-9EE7-A2E8FA72317C}">
      <text>
        <r>
          <rPr>
            <sz val="14"/>
            <color rgb="FF000000"/>
            <rFont val="Tahoma"/>
            <family val="2"/>
          </rPr>
          <t>Must be positive integer</t>
        </r>
      </text>
    </comment>
    <comment ref="A17" authorId="0" shapeId="0" xr:uid="{21C01BCD-C7D3-4B42-B04A-A57BAD247034}">
      <text>
        <r>
          <rPr>
            <sz val="14"/>
            <color rgb="FF000000"/>
            <rFont val="Tahoma"/>
            <family val="2"/>
          </rPr>
          <t>When testing if a difference in proportions is bigger then some number</t>
        </r>
      </text>
    </comment>
    <comment ref="C17" authorId="0" shapeId="0" xr:uid="{ACA1DD82-EF5F-9D45-BF95-10F65D8FAF4E}">
      <text>
        <r>
          <rPr>
            <sz val="14"/>
            <color rgb="FF000000"/>
            <rFont val="Calibri"/>
            <family val="2"/>
          </rPr>
          <t xml:space="preserve">If sides = 2 then minimum required lift can't be negative. Also, </t>
        </r>
        <r>
          <rPr>
            <sz val="14"/>
            <color rgb="FF000000"/>
            <rFont val="Calibri"/>
            <family val="2"/>
            <scheme val="minor"/>
          </rPr>
          <t>MDE can't be smaller than the minimum required lift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82AEDE85-BDF2-8E42-888B-200F6D23D8B2}">
      <text>
        <r>
          <rPr>
            <sz val="14"/>
            <color rgb="FF000000"/>
            <rFont val="Tahoma"/>
            <family val="2"/>
          </rPr>
          <t xml:space="preserve">Green "FALSE" value means a valid paramter value.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A red "TRUE" value means paramter is invalid. Hover mouse over flag for more details</t>
        </r>
      </text>
    </comment>
    <comment ref="A10" authorId="0" shapeId="0" xr:uid="{7D487D78-F70F-F848-9F50-757793306F37}">
      <text>
        <r>
          <rPr>
            <sz val="14"/>
            <color rgb="FF000000"/>
            <rFont val="Tahoma"/>
            <family val="2"/>
          </rPr>
          <t>The probability of rejecting the null and declaring the difference significant. Usually set to 0.8</t>
        </r>
      </text>
    </comment>
    <comment ref="C10" authorId="0" shapeId="0" xr:uid="{521CA3D7-CD32-AE41-ACB4-F6B6B0E934FA}">
      <text>
        <r>
          <rPr>
            <sz val="14"/>
            <color rgb="FF000000"/>
            <rFont val="Calibri"/>
            <family val="2"/>
          </rPr>
          <t>Must be within (0,1)</t>
        </r>
      </text>
    </comment>
    <comment ref="A11" authorId="0" shapeId="0" xr:uid="{C87836BC-84E3-B643-9CD4-AE682D7E519E}">
      <text>
        <r>
          <rPr>
            <sz val="14"/>
            <color rgb="FF000000"/>
            <rFont val="Tahoma"/>
            <family val="2"/>
          </rPr>
          <t>Total number of cases in population 1 sample</t>
        </r>
      </text>
    </comment>
    <comment ref="C11" authorId="0" shapeId="0" xr:uid="{C7BC9970-616A-D34B-82DF-B53786B1FEA0}">
      <text>
        <r>
          <rPr>
            <sz val="14"/>
            <color rgb="FF000000"/>
            <rFont val="Tahoma"/>
            <family val="2"/>
          </rPr>
          <t>Must be greater than 0</t>
        </r>
      </text>
    </comment>
    <comment ref="A12" authorId="0" shapeId="0" xr:uid="{8309FB9B-D591-9E49-893C-EB2671B68C69}">
      <text>
        <r>
          <rPr>
            <sz val="14"/>
            <color rgb="FF000000"/>
            <rFont val="Calibri"/>
            <family val="2"/>
          </rPr>
          <t xml:space="preserve">A.K.A "conversion rate". Fraction of positive cases. </t>
        </r>
      </text>
    </comment>
    <comment ref="C12" authorId="0" shapeId="0" xr:uid="{306278B3-C6D6-E647-9D35-57D813A8AC16}">
      <text>
        <r>
          <rPr>
            <sz val="14"/>
            <color rgb="FF000000"/>
            <rFont val="Tahoma"/>
            <family val="2"/>
          </rPr>
          <t xml:space="preserve">Must be within [0,1]
</t>
        </r>
      </text>
    </comment>
    <comment ref="A13" authorId="0" shapeId="0" xr:uid="{6B2D3E95-0C33-A145-A6CF-C21F44BC3511}">
      <text>
        <r>
          <rPr>
            <sz val="14"/>
            <color rgb="FF000000"/>
            <rFont val="Tahoma"/>
            <family val="2"/>
          </rPr>
          <t>Total number of cases in population 0 sample</t>
        </r>
      </text>
    </comment>
    <comment ref="C13" authorId="0" shapeId="0" xr:uid="{09FFAC6C-E9D9-3E46-8D07-DC636B349FDA}">
      <text>
        <r>
          <rPr>
            <sz val="14"/>
            <color rgb="FF000000"/>
            <rFont val="Calibri"/>
            <family val="2"/>
          </rPr>
          <t>Must be greater than 0</t>
        </r>
      </text>
    </comment>
    <comment ref="A14" authorId="0" shapeId="0" xr:uid="{6264AEF7-A4D2-A142-A293-F21D16810DBC}">
      <text>
        <r>
          <rPr>
            <sz val="14"/>
            <color rgb="FF000000"/>
            <rFont val="Tahoma"/>
            <family val="2"/>
          </rPr>
          <t xml:space="preserve">A.K.A "alpha".
</t>
        </r>
        <r>
          <rPr>
            <sz val="14"/>
            <color rgb="FF000000"/>
            <rFont val="Tahoma"/>
            <family val="2"/>
          </rPr>
          <t xml:space="preserve">False positive error rate
</t>
        </r>
        <r>
          <rPr>
            <sz val="14"/>
            <color rgb="FF000000"/>
            <rFont val="Tahoma"/>
            <family val="2"/>
          </rPr>
          <t>Usually set to 0.05 or 5%</t>
        </r>
      </text>
    </comment>
    <comment ref="C14" authorId="0" shapeId="0" xr:uid="{A914E1B2-CFE7-9C48-AD73-B6D13F561D9F}">
      <text>
        <r>
          <rPr>
            <sz val="14"/>
            <color rgb="FF000000"/>
            <rFont val="Tahoma"/>
            <family val="2"/>
          </rPr>
          <t xml:space="preserve">Must be within (0,1)
</t>
        </r>
      </text>
    </comment>
    <comment ref="A15" authorId="0" shapeId="0" xr:uid="{BFED8AE0-C24D-AF4E-983F-43A70729E744}">
      <text>
        <r>
          <rPr>
            <sz val="14"/>
            <color rgb="FF000000"/>
            <rFont val="Tahoma"/>
            <family val="2"/>
          </rPr>
          <t>If interested in testing just "higher/lower than" input 1. If would like to test both than input 2</t>
        </r>
      </text>
    </comment>
    <comment ref="C15" authorId="0" shapeId="0" xr:uid="{8BFAB883-5CA1-1F4E-8D63-583F6DFF9021}">
      <text>
        <r>
          <rPr>
            <sz val="14"/>
            <color rgb="FF000000"/>
            <rFont val="Tahoma"/>
            <family val="2"/>
          </rPr>
          <t>Must be either 1 or 2. Also, if sides = 2 then minimum required lift can't be negative</t>
        </r>
      </text>
    </comment>
    <comment ref="A16" authorId="0" shapeId="0" xr:uid="{B7E83195-9E95-F045-8FEE-7536D5D26283}">
      <text>
        <r>
          <rPr>
            <sz val="14"/>
            <color rgb="FF000000"/>
            <rFont val="Tahoma"/>
            <family val="2"/>
          </rPr>
          <t>How many hypothesis are tested in this experiment?</t>
        </r>
      </text>
    </comment>
    <comment ref="C16" authorId="0" shapeId="0" xr:uid="{3DFD06BD-C401-D94A-BA38-2CFD3CC9590B}">
      <text>
        <r>
          <rPr>
            <sz val="14"/>
            <color rgb="FF000000"/>
            <rFont val="Tahoma"/>
            <family val="2"/>
          </rPr>
          <t>Must be positive integer</t>
        </r>
      </text>
    </comment>
    <comment ref="A17" authorId="0" shapeId="0" xr:uid="{1C63D91F-A478-7A44-8811-BE77C327C158}">
      <text>
        <r>
          <rPr>
            <sz val="14"/>
            <color rgb="FF000000"/>
            <rFont val="Tahoma"/>
            <family val="2"/>
          </rPr>
          <t>When testing if a difference in proportions is bigger then some number</t>
        </r>
      </text>
    </comment>
    <comment ref="C17" authorId="0" shapeId="0" xr:uid="{7F114DA4-2589-7C4D-86E5-971EF5E993BD}">
      <text>
        <r>
          <rPr>
            <sz val="14"/>
            <color rgb="FF000000"/>
            <rFont val="Tahoma"/>
            <family val="2"/>
          </rPr>
          <t xml:space="preserve">If </t>
        </r>
        <r>
          <rPr>
            <sz val="14"/>
            <color rgb="FF000000"/>
            <rFont val="Calibri"/>
            <family val="2"/>
            <scheme val="minor"/>
          </rPr>
          <t>sides = 2 then minimum required lift can't be negative</t>
        </r>
        <r>
          <rPr>
            <sz val="14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55DA5884-F087-344D-BB54-1CD9DF6A919A}">
      <text>
        <r>
          <rPr>
            <sz val="14"/>
            <color rgb="FF000000"/>
            <rFont val="Tahoma"/>
            <family val="2"/>
          </rPr>
          <t xml:space="preserve">Green "FALSE" value means a valid paramter value.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A red "TRUE" value means paramter is invalid. Hover mouse over flag for more details</t>
        </r>
      </text>
    </comment>
    <comment ref="A10" authorId="0" shapeId="0" xr:uid="{1072A139-2C99-CA45-989E-40C913767F2E}">
      <text>
        <r>
          <rPr>
            <sz val="14"/>
            <color rgb="FF000000"/>
            <rFont val="Tahoma"/>
            <family val="2"/>
          </rPr>
          <t xml:space="preserve">A.K.A "MDE". The minimum detectabble effect we're interested with </t>
        </r>
      </text>
    </comment>
    <comment ref="C10" authorId="0" shapeId="0" xr:uid="{D2E244A0-6125-7741-A4F5-7EE5A26569A7}">
      <text>
        <r>
          <rPr>
            <sz val="14"/>
            <color rgb="FF000000"/>
            <rFont val="Tahoma"/>
            <family val="2"/>
          </rPr>
          <t>MDE can't be smaller than the minimum required lift</t>
        </r>
      </text>
    </comment>
    <comment ref="A11" authorId="0" shapeId="0" xr:uid="{D98F8DBC-7D8F-E241-8D09-A26B99965E2F}">
      <text>
        <r>
          <rPr>
            <sz val="14"/>
            <color rgb="FF000000"/>
            <rFont val="Calibri"/>
            <family val="2"/>
          </rPr>
          <t xml:space="preserve">A.K.A "conversion rate". Fraction of positive cases. </t>
        </r>
      </text>
    </comment>
    <comment ref="C11" authorId="0" shapeId="0" xr:uid="{0AAA045B-7193-AB46-A544-09BD9BD81232}">
      <text>
        <r>
          <rPr>
            <sz val="14"/>
            <color rgb="FF000000"/>
            <rFont val="Tahoma"/>
            <family val="2"/>
          </rPr>
          <t xml:space="preserve">Parameter values must be within [0,1]
</t>
        </r>
      </text>
    </comment>
    <comment ref="A12" authorId="0" shapeId="0" xr:uid="{A18E4E9A-07BD-3342-AA1C-CE9F2B7C6BB9}">
      <text>
        <r>
          <rPr>
            <sz val="14"/>
            <color rgb="FF000000"/>
            <rFont val="Tahoma"/>
            <family val="2"/>
          </rPr>
          <t xml:space="preserve">A.K.A "alpha".
</t>
        </r>
        <r>
          <rPr>
            <sz val="14"/>
            <color rgb="FF000000"/>
            <rFont val="Tahoma"/>
            <family val="2"/>
          </rPr>
          <t xml:space="preserve">False positive error rate
</t>
        </r>
        <r>
          <rPr>
            <sz val="14"/>
            <color rgb="FF000000"/>
            <rFont val="Tahoma"/>
            <family val="2"/>
          </rPr>
          <t>Usually set to 0.05 or 5%</t>
        </r>
      </text>
    </comment>
    <comment ref="C12" authorId="0" shapeId="0" xr:uid="{4FD4D0B0-794F-E143-A89A-6917E0D9E670}">
      <text>
        <r>
          <rPr>
            <sz val="14"/>
            <color rgb="FF000000"/>
            <rFont val="Tahoma"/>
            <family val="2"/>
          </rPr>
          <t xml:space="preserve">Parameter values must be within [0,1]
</t>
        </r>
      </text>
    </comment>
    <comment ref="A13" authorId="0" shapeId="0" xr:uid="{0500E362-445B-C345-AD6C-856684110B79}">
      <text>
        <r>
          <rPr>
            <sz val="14"/>
            <color rgb="FF000000"/>
            <rFont val="Tahoma"/>
            <family val="2"/>
          </rPr>
          <t>If interested in testing just "higher/lower than" input 1. If would like to test both than input 2</t>
        </r>
      </text>
    </comment>
    <comment ref="C13" authorId="0" shapeId="0" xr:uid="{90307C0C-0895-7942-8AC1-01782410702C}">
      <text>
        <r>
          <rPr>
            <sz val="14"/>
            <color rgb="FF000000"/>
            <rFont val="Tahoma"/>
            <family val="2"/>
          </rPr>
          <t>Must be either 1 or 2</t>
        </r>
      </text>
    </comment>
    <comment ref="A14" authorId="0" shapeId="0" xr:uid="{1436A3AB-7D78-DE47-A67B-9F2E6D93E1A2}">
      <text>
        <r>
          <rPr>
            <sz val="14"/>
            <color rgb="FF000000"/>
            <rFont val="Tahoma"/>
            <family val="2"/>
          </rPr>
          <t>How many hypothesis are tested in this experiment?</t>
        </r>
      </text>
    </comment>
    <comment ref="C14" authorId="0" shapeId="0" xr:uid="{996C4C90-CCE4-B84C-90F1-3D9D660104D3}">
      <text>
        <r>
          <rPr>
            <sz val="14"/>
            <color rgb="FF000000"/>
            <rFont val="Tahoma"/>
            <family val="2"/>
          </rPr>
          <t>Parameter value must be positive integer</t>
        </r>
      </text>
    </comment>
    <comment ref="A15" authorId="0" shapeId="0" xr:uid="{6EF2392B-E919-D44C-8EE4-48ABC333D821}">
      <text>
        <r>
          <rPr>
            <sz val="14"/>
            <color rgb="FF000000"/>
            <rFont val="Tahoma"/>
            <family val="2"/>
          </rPr>
          <t>When testing if a difference in proportions is bigger then some number</t>
        </r>
      </text>
    </comment>
    <comment ref="C15" authorId="0" shapeId="0" xr:uid="{7DE118D0-93E1-894F-A2F0-8D92CD7ABECF}">
      <text>
        <r>
          <rPr>
            <sz val="14"/>
            <color rgb="FF000000"/>
            <rFont val="Calibri"/>
            <family val="2"/>
          </rPr>
          <t xml:space="preserve">If sides = 2 then minimum required lift can't be negative. Also, MDE can't be smaller than the minimum required lift
</t>
        </r>
      </text>
    </comment>
    <comment ref="A16" authorId="0" shapeId="0" xr:uid="{93B18F8C-8513-AD45-84AE-5521A4B7876D}">
      <text>
        <r>
          <rPr>
            <sz val="14"/>
            <color rgb="FF000000"/>
            <rFont val="Tahoma"/>
            <family val="2"/>
          </rPr>
          <t>The probability of rejecting the null and declaring the difference significant. Usually set to 0.8</t>
        </r>
      </text>
    </comment>
    <comment ref="C16" authorId="0" shapeId="0" xr:uid="{75F6A176-73D7-8540-A6B6-93FC3BB66F41}">
      <text>
        <r>
          <rPr>
            <sz val="14"/>
            <color rgb="FF000000"/>
            <rFont val="Calibri"/>
            <family val="2"/>
          </rPr>
          <t>Must be within (0,1)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5D499141-428A-5548-9D9E-42D63EB54A56}">
      <text>
        <r>
          <rPr>
            <sz val="14"/>
            <color rgb="FF000000"/>
            <rFont val="Tahoma"/>
            <family val="2"/>
          </rPr>
          <t xml:space="preserve">Green "FALSE" value means a valid paramter value.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A red "TRUE" value means paramter is invalid. Hover mouse over flag for more details</t>
        </r>
      </text>
    </comment>
    <comment ref="A10" authorId="0" shapeId="0" xr:uid="{F82F621E-F0C8-174E-B723-1714B7F5CDB1}">
      <text>
        <r>
          <rPr>
            <sz val="14"/>
            <color rgb="FF000000"/>
            <rFont val="Tahoma"/>
            <family val="2"/>
          </rPr>
          <t xml:space="preserve">A.K.A "conversion rate". Fraction of positive cases. 
</t>
        </r>
        <r>
          <rPr>
            <sz val="14"/>
            <color rgb="FF000000"/>
            <rFont val="Tahoma"/>
            <family val="2"/>
          </rPr>
          <t>Calculated as #positive cases in population 1 / population 1 sample size</t>
        </r>
      </text>
    </comment>
    <comment ref="C10" authorId="0" shapeId="0" xr:uid="{998C53B0-AFF5-4F45-A96D-90555D268843}">
      <text>
        <r>
          <rPr>
            <sz val="14"/>
            <color rgb="FF000000"/>
            <rFont val="Tahoma"/>
            <family val="2"/>
          </rPr>
          <t xml:space="preserve">Parameter values must be within [0,1]
</t>
        </r>
      </text>
    </comment>
    <comment ref="A11" authorId="0" shapeId="0" xr:uid="{30DD9F9F-68A5-3F47-80C4-B1C0191CE202}">
      <text>
        <r>
          <rPr>
            <sz val="14"/>
            <color rgb="FF000000"/>
            <rFont val="Tahoma"/>
            <family val="2"/>
          </rPr>
          <t>Total number of cases in population 1 sample</t>
        </r>
      </text>
    </comment>
    <comment ref="C11" authorId="0" shapeId="0" xr:uid="{647AF4A3-432E-DE4A-8B9A-0AA568CAB2F9}">
      <text>
        <r>
          <rPr>
            <sz val="14"/>
            <color rgb="FF000000"/>
            <rFont val="Tahoma"/>
            <family val="2"/>
          </rPr>
          <t>Must be greater than 0</t>
        </r>
      </text>
    </comment>
    <comment ref="A12" authorId="0" shapeId="0" xr:uid="{3E1208E6-2285-F14B-93F3-34685578FC48}">
      <text>
        <r>
          <rPr>
            <sz val="14"/>
            <color rgb="FF000000"/>
            <rFont val="Calibri"/>
            <family val="2"/>
            <scheme val="minor"/>
          </rPr>
          <t xml:space="preserve">A.K.A "conversion rate". Fraction of positive cases. 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000000"/>
            <rFont val="Calibri"/>
            <family val="2"/>
            <scheme val="minor"/>
          </rPr>
          <t>Calculated as #positive cases in population 1 / population 1 sample size</t>
        </r>
      </text>
    </comment>
    <comment ref="C12" authorId="0" shapeId="0" xr:uid="{24958F25-2EAE-734E-87E8-20F6DB31F1EF}">
      <text>
        <r>
          <rPr>
            <sz val="14"/>
            <color rgb="FF000000"/>
            <rFont val="Tahoma"/>
            <family val="2"/>
          </rPr>
          <t xml:space="preserve">Parameter values must be within [0,1]
</t>
        </r>
      </text>
    </comment>
    <comment ref="A13" authorId="0" shapeId="0" xr:uid="{8E2E3451-361D-CB47-B7DB-B068EA0316A2}">
      <text>
        <r>
          <rPr>
            <sz val="14"/>
            <color rgb="FF000000"/>
            <rFont val="Tahoma"/>
            <family val="2"/>
          </rPr>
          <t>Total number of cases in population 0 sample</t>
        </r>
      </text>
    </comment>
    <comment ref="C13" authorId="0" shapeId="0" xr:uid="{49280077-7914-1442-8583-E45B211BA49B}">
      <text>
        <r>
          <rPr>
            <sz val="14"/>
            <color rgb="FF000000"/>
            <rFont val="Calibri"/>
            <family val="2"/>
          </rPr>
          <t>Must be greater than 0</t>
        </r>
      </text>
    </comment>
    <comment ref="A14" authorId="0" shapeId="0" xr:uid="{53E46AF3-D7E6-E84D-885E-7D4ED1B0A196}">
      <text>
        <r>
          <rPr>
            <sz val="14"/>
            <color rgb="FF000000"/>
            <rFont val="Tahoma"/>
            <family val="2"/>
          </rPr>
          <t xml:space="preserve">A.K.A "alpha".
</t>
        </r>
        <r>
          <rPr>
            <sz val="14"/>
            <color rgb="FF000000"/>
            <rFont val="Tahoma"/>
            <family val="2"/>
          </rPr>
          <t xml:space="preserve">False positive error rate
</t>
        </r>
        <r>
          <rPr>
            <sz val="14"/>
            <color rgb="FF000000"/>
            <rFont val="Tahoma"/>
            <family val="2"/>
          </rPr>
          <t>Usually set to 0.05 or 5%</t>
        </r>
      </text>
    </comment>
    <comment ref="C14" authorId="0" shapeId="0" xr:uid="{A2F76790-1B36-9F46-8ECE-1A0082087FDD}">
      <text>
        <r>
          <rPr>
            <sz val="14"/>
            <color rgb="FF000000"/>
            <rFont val="Tahoma"/>
            <family val="2"/>
          </rPr>
          <t xml:space="preserve">Parameter values must be within [0,1]
</t>
        </r>
      </text>
    </comment>
    <comment ref="A15" authorId="0" shapeId="0" xr:uid="{FFE2A221-F880-4E40-AD7D-242FE4A2F62F}">
      <text>
        <r>
          <rPr>
            <sz val="14"/>
            <color rgb="FF000000"/>
            <rFont val="Tahoma"/>
            <family val="2"/>
          </rPr>
          <t>How many hypothesis are tested in this experiment?</t>
        </r>
      </text>
    </comment>
    <comment ref="C15" authorId="0" shapeId="0" xr:uid="{A3737E09-3888-854F-BFB3-EDFD53891218}">
      <text>
        <r>
          <rPr>
            <sz val="14"/>
            <color rgb="FF000000"/>
            <rFont val="Tahoma"/>
            <family val="2"/>
          </rPr>
          <t>Parameter value must be positive integer</t>
        </r>
      </text>
    </comment>
  </commentList>
</comments>
</file>

<file path=xl/sharedStrings.xml><?xml version="1.0" encoding="utf-8"?>
<sst xmlns="http://schemas.openxmlformats.org/spreadsheetml/2006/main" count="115" uniqueCount="45">
  <si>
    <t>Parameter</t>
  </si>
  <si>
    <t>value</t>
  </si>
  <si>
    <t>Critical value</t>
  </si>
  <si>
    <t>Critical value calculator</t>
  </si>
  <si>
    <t>Estimated population 1 p paramter</t>
  </si>
  <si>
    <t>Population 1 sample size</t>
  </si>
  <si>
    <t>Estimated population 0 p paramter</t>
  </si>
  <si>
    <t>Population 0 sample size</t>
  </si>
  <si>
    <t>Test significance level</t>
  </si>
  <si>
    <t>Test sides - 1 for one sided, 2 for 2 sided</t>
  </si>
  <si>
    <t>Number of hypothesis tested</t>
  </si>
  <si>
    <t>Minimum required lift</t>
  </si>
  <si>
    <t>Proportions difference</t>
  </si>
  <si>
    <t>Difference is significant</t>
  </si>
  <si>
    <t>Input parameters</t>
  </si>
  <si>
    <t>Output results</t>
  </si>
  <si>
    <t>Invalid parameter flag</t>
  </si>
  <si>
    <t>If an invalid paramter flag is raised you can hover the mouse over the flag to get additional details</t>
  </si>
  <si>
    <t>Fill the parameters in column A below to get the critical value. Hover the mouse over the paramter names for more information</t>
  </si>
  <si>
    <t>document</t>
  </si>
  <si>
    <t>This sheet calculates the minimum required proportion difference to declare a result significant. It also shows if the test results were significant (see output results box on E8)</t>
  </si>
  <si>
    <t>Power calculator</t>
  </si>
  <si>
    <t>This sheet calculates the test power (1 - type 2 error) (see output results box on E8)</t>
  </si>
  <si>
    <t>Assumed population 0 p paramter</t>
  </si>
  <si>
    <t>Minimum detectable effect</t>
  </si>
  <si>
    <t>Power</t>
  </si>
  <si>
    <t>P_1</t>
  </si>
  <si>
    <t>P_0</t>
  </si>
  <si>
    <t>sides</t>
  </si>
  <si>
    <t>critical value</t>
  </si>
  <si>
    <t>MDE calculator</t>
  </si>
  <si>
    <t>This sheet calculates the test power minimum detectable effect (see output results box on E8)</t>
  </si>
  <si>
    <t>In 2 sided tests each usually represents a different treatment. When doing one-sided tests it's usually the case that population 1 is considered the treatment and population 0 serves as the control. At any rate, one sided tests are always of the form p_1 - p_0 &gt; C. For that reason for 1 sided tests one must set: mde &gt; gamma &gt;= 0</t>
  </si>
  <si>
    <t>In 2 sided tests each usually represents a different treatment. When doing one-sided tests it's usually the case that population 1 is considered the treatment and population 0 serves as the control. At any rate, one sided tests are always of the form p_1 - p_0 &gt; C. For that reason for 1 sided tests one must set: gamma &gt;= 0</t>
  </si>
  <si>
    <t>MDE</t>
  </si>
  <si>
    <t>This sheet calculates the the minimum required sample size (equal for both treatment groups) (see output results box on E8)</t>
  </si>
  <si>
    <t>Minimum required sample calculator</t>
  </si>
  <si>
    <t>Minimum required sample (per treatment group)</t>
  </si>
  <si>
    <t>Confidence interval calculator</t>
  </si>
  <si>
    <t>This sheet calculates the test statistic confidence interval. (see output results box on E8)</t>
  </si>
  <si>
    <t>Point estimate</t>
  </si>
  <si>
    <t>Lower bound</t>
  </si>
  <si>
    <t>Upper bound</t>
  </si>
  <si>
    <t>RHS</t>
  </si>
  <si>
    <t xml:space="preserve">Forluma derivation and simulation validation can be found in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</si>
</sst>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000000"/>
      <name val="Tahoma"/>
      <family val="2"/>
    </font>
    <font>
      <sz val="14"/>
      <color rgb="FF0000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wrapText="1"/>
    </xf>
    <xf numFmtId="0" fontId="4" fillId="0" borderId="0" xfId="2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9" fillId="2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164" fontId="0" fillId="0" borderId="0" xfId="0" applyNumberFormat="1"/>
    <xf numFmtId="164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Good" xfId="1" builtinId="26"/>
    <cellStyle name="Hyperlink" xfId="2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IyarLin/hype/blob/master/inst/variuos_results_for_hypothesis_testin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IyarLin/hype/blob/master/inst/variuos_results_for_hypothesis_testing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github.com/IyarLin/hype/blob/master/inst/variuos_results_for_hypothesis_testing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github.com/IyarLin/hype/blob/master/inst/variuos_results_for_hypothesis_testing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github.com/IyarLin/hype/blob/master/inst/variuos_results_for_hypothesis_test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C55A-1871-FA4C-9829-39866048848F}">
  <dimension ref="A1:I18"/>
  <sheetViews>
    <sheetView zoomScaleNormal="100" workbookViewId="0">
      <selection activeCell="F10" sqref="F10"/>
    </sheetView>
  </sheetViews>
  <sheetFormatPr baseColWidth="10" defaultColWidth="10.83203125" defaultRowHeight="16" x14ac:dyDescent="0.2"/>
  <cols>
    <col min="1" max="1" width="78.6640625" customWidth="1"/>
    <col min="2" max="2" width="13.6640625" bestFit="1" customWidth="1"/>
    <col min="3" max="3" width="32.83203125" customWidth="1"/>
    <col min="5" max="5" width="29.83203125" bestFit="1" customWidth="1"/>
    <col min="6" max="6" width="18.1640625" bestFit="1" customWidth="1"/>
    <col min="8" max="8" width="10.83203125" customWidth="1"/>
    <col min="9" max="9" width="10.83203125" hidden="1" customWidth="1"/>
  </cols>
  <sheetData>
    <row r="1" spans="1:9" ht="47" x14ac:dyDescent="0.55000000000000004">
      <c r="A1" s="4" t="s">
        <v>3</v>
      </c>
    </row>
    <row r="2" spans="1:9" ht="75" x14ac:dyDescent="0.3">
      <c r="A2" s="1" t="s">
        <v>20</v>
      </c>
    </row>
    <row r="3" spans="1:9" ht="125" x14ac:dyDescent="0.3">
      <c r="A3" s="19" t="s">
        <v>33</v>
      </c>
    </row>
    <row r="4" spans="1:9" ht="50" x14ac:dyDescent="0.3">
      <c r="A4" s="1" t="s">
        <v>18</v>
      </c>
    </row>
    <row r="5" spans="1:9" ht="50" x14ac:dyDescent="0.3">
      <c r="A5" s="1" t="s">
        <v>17</v>
      </c>
    </row>
    <row r="6" spans="1:9" ht="25" x14ac:dyDescent="0.3">
      <c r="A6" s="1" t="s">
        <v>44</v>
      </c>
      <c r="B6" s="2" t="s">
        <v>19</v>
      </c>
    </row>
    <row r="7" spans="1:9" ht="17" thickBot="1" x14ac:dyDescent="0.25"/>
    <row r="8" spans="1:9" ht="31" x14ac:dyDescent="0.35">
      <c r="A8" s="3" t="s">
        <v>14</v>
      </c>
      <c r="E8" s="10" t="s">
        <v>15</v>
      </c>
      <c r="F8" s="11"/>
    </row>
    <row r="9" spans="1:9" ht="31" x14ac:dyDescent="0.35">
      <c r="A9" s="17" t="s">
        <v>0</v>
      </c>
      <c r="B9" s="17" t="s">
        <v>1</v>
      </c>
      <c r="C9" s="18" t="s">
        <v>16</v>
      </c>
      <c r="D9" s="5"/>
      <c r="E9" s="23"/>
      <c r="F9" s="24"/>
      <c r="I9" t="s">
        <v>11</v>
      </c>
    </row>
    <row r="10" spans="1:9" ht="24" x14ac:dyDescent="0.3">
      <c r="A10" s="5" t="s">
        <v>4</v>
      </c>
      <c r="B10" s="6">
        <v>0.22500000000000001</v>
      </c>
      <c r="C10" s="7" t="b">
        <f>OR(B10&lt;0, B10&gt;1)</f>
        <v>0</v>
      </c>
      <c r="D10" s="5"/>
      <c r="E10" s="12" t="s">
        <v>12</v>
      </c>
      <c r="F10" s="13">
        <f>IF(COUNTIF(C10:C16, "TRUE")&gt;0, "Invalid parameter values", IF(B15=1,B10-B12,ABS(B10-B12)))</f>
        <v>2.4999999999999994E-2</v>
      </c>
      <c r="I10">
        <f>IF(AND(B17&lt;&gt;0,B15=2),ABS(B17),B17)</f>
        <v>0.01</v>
      </c>
    </row>
    <row r="11" spans="1:9" ht="24" x14ac:dyDescent="0.3">
      <c r="A11" s="5" t="s">
        <v>5</v>
      </c>
      <c r="B11" s="8">
        <v>10000</v>
      </c>
      <c r="C11" s="7" t="b">
        <f>B11&lt;=0</f>
        <v>0</v>
      </c>
      <c r="D11" s="5"/>
      <c r="E11" s="12" t="s">
        <v>2</v>
      </c>
      <c r="F11" s="14">
        <f>IF(COUNTIF(C10:C16, "TRUE")&gt;0, "Invalid parameter values", _xlfn.NORM.INV(1 - B14/(I12*B16),0,1)*SQRT(B10*(1-B10)/B11+B12*(1-B12)/B13)+I10)</f>
        <v>2.1992273120627976E-2</v>
      </c>
      <c r="I11" t="s">
        <v>28</v>
      </c>
    </row>
    <row r="12" spans="1:9" ht="25" thickBot="1" x14ac:dyDescent="0.35">
      <c r="A12" s="5" t="s">
        <v>6</v>
      </c>
      <c r="B12" s="9">
        <v>0.2</v>
      </c>
      <c r="C12" s="7" t="b">
        <f>OR(B12&lt;0, B12&gt;1)</f>
        <v>0</v>
      </c>
      <c r="D12" s="5"/>
      <c r="E12" s="15" t="s">
        <v>13</v>
      </c>
      <c r="F12" s="16" t="b">
        <f>IF(COUNTIF(C10:C16, "TRUE")&gt;0, "Invalid parameter values", F10&gt;F11)</f>
        <v>1</v>
      </c>
      <c r="I12">
        <f>IF(AND(B17&lt;&gt;0,B15=2),1,B15)</f>
        <v>1</v>
      </c>
    </row>
    <row r="13" spans="1:9" ht="24" x14ac:dyDescent="0.3">
      <c r="A13" s="5" t="s">
        <v>7</v>
      </c>
      <c r="B13" s="8">
        <v>8000</v>
      </c>
      <c r="C13" s="7" t="b">
        <f>B13&lt;=0</f>
        <v>0</v>
      </c>
      <c r="D13" s="5"/>
      <c r="E13" s="5"/>
    </row>
    <row r="14" spans="1:9" ht="24" x14ac:dyDescent="0.3">
      <c r="A14" s="5" t="s">
        <v>8</v>
      </c>
      <c r="B14" s="6">
        <v>0.05</v>
      </c>
      <c r="C14" s="7" t="b">
        <f>OR(B14&lt;=0, B14&gt;=1)</f>
        <v>0</v>
      </c>
      <c r="D14" s="5"/>
      <c r="E14" s="5"/>
    </row>
    <row r="15" spans="1:9" ht="24" x14ac:dyDescent="0.3">
      <c r="A15" s="5" t="s">
        <v>9</v>
      </c>
      <c r="B15" s="6">
        <v>1</v>
      </c>
      <c r="C15" s="7" t="b">
        <f>OR(NOT(OR(B15=1, B15=2)), AND(B15=2,B17&lt;0))</f>
        <v>0</v>
      </c>
      <c r="D15" s="5"/>
      <c r="E15" s="5"/>
    </row>
    <row r="16" spans="1:9" ht="24" x14ac:dyDescent="0.3">
      <c r="A16" s="5" t="s">
        <v>10</v>
      </c>
      <c r="B16" s="6">
        <v>2</v>
      </c>
      <c r="C16" s="7" t="b">
        <f>NOT(AND(B16=INT(B16), B16&gt;0))</f>
        <v>0</v>
      </c>
      <c r="D16" s="5"/>
      <c r="E16" s="5"/>
    </row>
    <row r="17" spans="1:5" ht="24" x14ac:dyDescent="0.3">
      <c r="A17" s="5" t="s">
        <v>11</v>
      </c>
      <c r="B17" s="6">
        <v>0.01</v>
      </c>
      <c r="C17" s="7" t="b">
        <f>AND(B15=2,B17&lt;0)</f>
        <v>0</v>
      </c>
      <c r="D17" s="5"/>
      <c r="E17" s="5"/>
    </row>
    <row r="18" spans="1:5" ht="24" x14ac:dyDescent="0.3">
      <c r="E18" s="5"/>
    </row>
  </sheetData>
  <conditionalFormatting sqref="C10:C17">
    <cfRule type="cellIs" dxfId="24" priority="2" operator="equal">
      <formula>TRUE</formula>
    </cfRule>
  </conditionalFormatting>
  <conditionalFormatting sqref="F10:F12">
    <cfRule type="cellIs" dxfId="4" priority="1" operator="equal">
      <formula>"Invalid parameter values"</formula>
    </cfRule>
  </conditionalFormatting>
  <hyperlinks>
    <hyperlink ref="B6" r:id="rId1" xr:uid="{EBAC2B99-7501-8C47-8EE0-8CE0B338F333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3A27-07AC-1C42-9541-6C8160039ADE}">
  <dimension ref="A1:I17"/>
  <sheetViews>
    <sheetView zoomScaleNormal="100" workbookViewId="0">
      <selection activeCell="F10" sqref="F10"/>
    </sheetView>
  </sheetViews>
  <sheetFormatPr baseColWidth="10" defaultColWidth="10.83203125" defaultRowHeight="16" x14ac:dyDescent="0.2"/>
  <cols>
    <col min="1" max="1" width="78.6640625" customWidth="1"/>
    <col min="2" max="2" width="13.6640625" bestFit="1" customWidth="1"/>
    <col min="3" max="3" width="32.83203125" customWidth="1"/>
    <col min="5" max="5" width="29.83203125" bestFit="1" customWidth="1"/>
    <col min="6" max="6" width="18.1640625" bestFit="1" customWidth="1"/>
    <col min="8" max="8" width="10.83203125" customWidth="1"/>
    <col min="9" max="9" width="10.83203125" hidden="1" customWidth="1"/>
  </cols>
  <sheetData>
    <row r="1" spans="1:9" ht="47" x14ac:dyDescent="0.55000000000000004">
      <c r="A1" s="4" t="s">
        <v>21</v>
      </c>
    </row>
    <row r="2" spans="1:9" ht="50" x14ac:dyDescent="0.3">
      <c r="A2" s="1" t="s">
        <v>22</v>
      </c>
    </row>
    <row r="3" spans="1:9" ht="125" x14ac:dyDescent="0.3">
      <c r="A3" s="1" t="s">
        <v>32</v>
      </c>
    </row>
    <row r="4" spans="1:9" ht="50" x14ac:dyDescent="0.3">
      <c r="A4" s="1" t="s">
        <v>18</v>
      </c>
    </row>
    <row r="5" spans="1:9" ht="50" x14ac:dyDescent="0.3">
      <c r="A5" s="1" t="s">
        <v>17</v>
      </c>
      <c r="I5" t="s">
        <v>11</v>
      </c>
    </row>
    <row r="6" spans="1:9" ht="25" x14ac:dyDescent="0.3">
      <c r="A6" s="1" t="s">
        <v>44</v>
      </c>
      <c r="B6" s="2" t="s">
        <v>19</v>
      </c>
      <c r="I6">
        <f>IF(AND(B15&lt;&gt;0,B17=2),ABS(B17),B17)</f>
        <v>0.01</v>
      </c>
    </row>
    <row r="7" spans="1:9" ht="17" thickBot="1" x14ac:dyDescent="0.25">
      <c r="I7" t="s">
        <v>28</v>
      </c>
    </row>
    <row r="8" spans="1:9" ht="31" x14ac:dyDescent="0.35">
      <c r="A8" s="3" t="s">
        <v>14</v>
      </c>
      <c r="E8" s="10" t="s">
        <v>15</v>
      </c>
      <c r="F8" s="11"/>
      <c r="I8">
        <f>IF(AND(B17&lt;&gt;0,B15=2),1,B15)</f>
        <v>1</v>
      </c>
    </row>
    <row r="9" spans="1:9" ht="31" x14ac:dyDescent="0.35">
      <c r="A9" s="17" t="s">
        <v>0</v>
      </c>
      <c r="B9" s="17" t="s">
        <v>1</v>
      </c>
      <c r="C9" s="18" t="s">
        <v>16</v>
      </c>
      <c r="D9" s="5"/>
      <c r="E9" s="23"/>
      <c r="F9" s="24"/>
      <c r="I9" t="s">
        <v>26</v>
      </c>
    </row>
    <row r="10" spans="1:9" ht="25" thickBot="1" x14ac:dyDescent="0.35">
      <c r="A10" s="5" t="s">
        <v>24</v>
      </c>
      <c r="B10" s="6">
        <v>2.5000000000000001E-2</v>
      </c>
      <c r="C10" s="7" t="b">
        <f>B10&lt;B17</f>
        <v>0</v>
      </c>
      <c r="D10" s="5"/>
      <c r="E10" s="15" t="s">
        <v>25</v>
      </c>
      <c r="F10" s="16">
        <f>IF(COUNTIF(C10:C16, "TRUE")&gt;0, "Invalid parameter values", 1-_xlfn.NORM.DIST((I14-(I10-I12))/SQRT(I10*(1-I10)/B11+I12*(1-I12)/B13), 0, 1, TRUE))</f>
        <v>0.68848816476625074</v>
      </c>
      <c r="I10">
        <f>IF(AND(B17&lt;0, B15=2), B12, B12+B10)</f>
        <v>0.22500000000000001</v>
      </c>
    </row>
    <row r="11" spans="1:9" ht="24" x14ac:dyDescent="0.3">
      <c r="A11" s="5" t="s">
        <v>5</v>
      </c>
      <c r="B11" s="8">
        <v>10000</v>
      </c>
      <c r="C11" s="7" t="b">
        <f>B11&lt;=0</f>
        <v>0</v>
      </c>
      <c r="D11" s="5"/>
      <c r="E11" s="5"/>
      <c r="I11" t="s">
        <v>27</v>
      </c>
    </row>
    <row r="12" spans="1:9" ht="24" x14ac:dyDescent="0.3">
      <c r="A12" s="5" t="s">
        <v>23</v>
      </c>
      <c r="B12" s="9">
        <v>0.2</v>
      </c>
      <c r="C12" s="7" t="b">
        <f>OR(B12&lt;0, B12&gt;1)</f>
        <v>0</v>
      </c>
      <c r="D12" s="5"/>
      <c r="E12" s="5"/>
      <c r="I12">
        <f>IF(AND(B17&lt;0, B15=2), B12+B10, B12)</f>
        <v>0.2</v>
      </c>
    </row>
    <row r="13" spans="1:9" ht="24" x14ac:dyDescent="0.3">
      <c r="A13" s="5" t="s">
        <v>7</v>
      </c>
      <c r="B13" s="8">
        <v>8000</v>
      </c>
      <c r="C13" s="7" t="b">
        <f>B13&lt;=0</f>
        <v>0</v>
      </c>
      <c r="D13" s="5"/>
      <c r="E13" s="5"/>
      <c r="I13" t="s">
        <v>29</v>
      </c>
    </row>
    <row r="14" spans="1:9" ht="24" x14ac:dyDescent="0.3">
      <c r="A14" s="5" t="s">
        <v>8</v>
      </c>
      <c r="B14" s="6">
        <v>0.05</v>
      </c>
      <c r="C14" s="7" t="b">
        <f>OR(B14&lt;=0, B14&gt;=1)</f>
        <v>0</v>
      </c>
      <c r="D14" s="5"/>
      <c r="E14" s="5"/>
      <c r="I14">
        <f>_xlfn.NORM.INV(1-B14/(B15*B16), 0, 1)*SQRT(I10*(1-I10)/B11+I12*(1-I12)/B13)+B17</f>
        <v>2.1992273120627976E-2</v>
      </c>
    </row>
    <row r="15" spans="1:9" ht="24" x14ac:dyDescent="0.3">
      <c r="A15" s="5" t="s">
        <v>9</v>
      </c>
      <c r="B15" s="6">
        <v>1</v>
      </c>
      <c r="C15" s="7" t="b">
        <f>OR(NOT(OR(B15=1, B15=2)), AND(B15=2,B17&lt;0))</f>
        <v>0</v>
      </c>
      <c r="D15" s="5"/>
      <c r="E15" s="5"/>
    </row>
    <row r="16" spans="1:9" ht="24" x14ac:dyDescent="0.3">
      <c r="A16" s="5" t="s">
        <v>10</v>
      </c>
      <c r="B16" s="6">
        <v>2</v>
      </c>
      <c r="C16" s="7" t="b">
        <f>NOT(AND(B16=INT(B16), B16&gt;0))</f>
        <v>0</v>
      </c>
      <c r="D16" s="5"/>
      <c r="E16" s="5"/>
    </row>
    <row r="17" spans="1:4" ht="24" x14ac:dyDescent="0.3">
      <c r="A17" s="5" t="s">
        <v>11</v>
      </c>
      <c r="B17" s="6">
        <v>0.01</v>
      </c>
      <c r="C17" s="7" t="b">
        <f>OR(AND(B15=2,B17&lt;0), B10&lt;B17)</f>
        <v>0</v>
      </c>
      <c r="D17" s="5"/>
    </row>
  </sheetData>
  <conditionalFormatting sqref="C10:C11 C13">
    <cfRule type="cellIs" dxfId="23" priority="7" operator="equal">
      <formula>TRUE</formula>
    </cfRule>
  </conditionalFormatting>
  <conditionalFormatting sqref="C14">
    <cfRule type="cellIs" dxfId="17" priority="6" operator="equal">
      <formula>TRUE</formula>
    </cfRule>
  </conditionalFormatting>
  <conditionalFormatting sqref="C15">
    <cfRule type="cellIs" dxfId="16" priority="5" operator="equal">
      <formula>TRUE</formula>
    </cfRule>
  </conditionalFormatting>
  <conditionalFormatting sqref="C16">
    <cfRule type="cellIs" dxfId="15" priority="4" operator="equal">
      <formula>TRUE</formula>
    </cfRule>
  </conditionalFormatting>
  <conditionalFormatting sqref="C17">
    <cfRule type="cellIs" dxfId="14" priority="3" operator="equal">
      <formula>TRUE</formula>
    </cfRule>
  </conditionalFormatting>
  <conditionalFormatting sqref="C12">
    <cfRule type="cellIs" dxfId="13" priority="2" operator="equal">
      <formula>TRUE</formula>
    </cfRule>
  </conditionalFormatting>
  <conditionalFormatting sqref="F10">
    <cfRule type="cellIs" dxfId="3" priority="1" operator="equal">
      <formula>"Invalid parameter values"</formula>
    </cfRule>
  </conditionalFormatting>
  <hyperlinks>
    <hyperlink ref="B6" r:id="rId1" xr:uid="{5FC00CED-4D15-734F-AC4D-A6B5D2134273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0206-1B94-C648-ABCB-0FD156E36D7C}">
  <dimension ref="A1:I17"/>
  <sheetViews>
    <sheetView zoomScaleNormal="100" workbookViewId="0">
      <selection activeCell="F10" sqref="F10"/>
    </sheetView>
  </sheetViews>
  <sheetFormatPr baseColWidth="10" defaultColWidth="10.83203125" defaultRowHeight="16" x14ac:dyDescent="0.2"/>
  <cols>
    <col min="1" max="1" width="78.83203125" customWidth="1"/>
    <col min="2" max="2" width="13.6640625" bestFit="1" customWidth="1"/>
    <col min="3" max="3" width="32.83203125" customWidth="1"/>
    <col min="5" max="5" width="29.83203125" bestFit="1" customWidth="1"/>
    <col min="6" max="6" width="18.1640625" bestFit="1" customWidth="1"/>
    <col min="8" max="8" width="10.83203125" customWidth="1"/>
    <col min="9" max="9" width="10.83203125" hidden="1" customWidth="1"/>
  </cols>
  <sheetData>
    <row r="1" spans="1:9" ht="47" x14ac:dyDescent="0.55000000000000004">
      <c r="A1" s="4" t="s">
        <v>30</v>
      </c>
    </row>
    <row r="2" spans="1:9" ht="50" x14ac:dyDescent="0.3">
      <c r="A2" s="1" t="s">
        <v>31</v>
      </c>
    </row>
    <row r="3" spans="1:9" ht="125" x14ac:dyDescent="0.3">
      <c r="A3" s="1" t="s">
        <v>33</v>
      </c>
    </row>
    <row r="4" spans="1:9" ht="50" x14ac:dyDescent="0.3">
      <c r="A4" s="1" t="s">
        <v>18</v>
      </c>
    </row>
    <row r="5" spans="1:9" ht="50" x14ac:dyDescent="0.3">
      <c r="A5" s="1" t="s">
        <v>17</v>
      </c>
    </row>
    <row r="6" spans="1:9" ht="25" x14ac:dyDescent="0.3">
      <c r="A6" s="1" t="s">
        <v>44</v>
      </c>
      <c r="B6" s="2" t="s">
        <v>19</v>
      </c>
    </row>
    <row r="7" spans="1:9" ht="17" thickBot="1" x14ac:dyDescent="0.25">
      <c r="I7" t="s">
        <v>28</v>
      </c>
    </row>
    <row r="8" spans="1:9" ht="31" x14ac:dyDescent="0.35">
      <c r="A8" s="3" t="s">
        <v>14</v>
      </c>
      <c r="E8" s="10" t="s">
        <v>15</v>
      </c>
      <c r="F8" s="11"/>
      <c r="I8">
        <f>IF(AND(B17&gt;0,B15=2),1,B15)</f>
        <v>1</v>
      </c>
    </row>
    <row r="9" spans="1:9" ht="31" x14ac:dyDescent="0.35">
      <c r="A9" s="17" t="s">
        <v>0</v>
      </c>
      <c r="B9" s="17" t="s">
        <v>1</v>
      </c>
      <c r="C9" s="18" t="s">
        <v>16</v>
      </c>
      <c r="D9" s="5"/>
      <c r="E9" s="23"/>
      <c r="F9" s="24"/>
    </row>
    <row r="10" spans="1:9" ht="25" thickBot="1" x14ac:dyDescent="0.35">
      <c r="A10" s="5" t="s">
        <v>25</v>
      </c>
      <c r="B10" s="6">
        <v>0.8</v>
      </c>
      <c r="C10" s="7" t="b">
        <f>OR(B10&lt;0, B10&gt;1)</f>
        <v>0</v>
      </c>
      <c r="D10" s="5"/>
      <c r="E10" s="15" t="s">
        <v>34</v>
      </c>
      <c r="F10" s="16">
        <f>IF(COUNTIF(C10:C16, "TRUE")&gt;0, "Invalid parameter values", (_xlfn.NORM.INV(1-B14/(I8*B16), 0, 1)-_xlfn.NORM.INV(1-B10, 0, 1))*SQRT(B12*(1-B12)/B11+B12*(1-B12)/B13) + B17)</f>
        <v>2.6809511308677814E-2</v>
      </c>
    </row>
    <row r="11" spans="1:9" ht="24" x14ac:dyDescent="0.3">
      <c r="A11" s="5" t="s">
        <v>5</v>
      </c>
      <c r="B11" s="8">
        <v>10000</v>
      </c>
      <c r="C11" s="7" t="b">
        <f>B11&lt;=0</f>
        <v>0</v>
      </c>
      <c r="D11" s="5"/>
      <c r="E11" s="5"/>
    </row>
    <row r="12" spans="1:9" ht="24" x14ac:dyDescent="0.3">
      <c r="A12" s="5" t="s">
        <v>23</v>
      </c>
      <c r="B12" s="9">
        <v>0.2</v>
      </c>
      <c r="C12" s="7" t="b">
        <f>OR(B12&lt;0, B12&gt;1)</f>
        <v>0</v>
      </c>
      <c r="D12" s="5"/>
      <c r="E12" s="5"/>
    </row>
    <row r="13" spans="1:9" ht="24" x14ac:dyDescent="0.3">
      <c r="A13" s="5" t="s">
        <v>7</v>
      </c>
      <c r="B13" s="8">
        <v>8000</v>
      </c>
      <c r="C13" s="7" t="b">
        <f>B13&lt;=0</f>
        <v>0</v>
      </c>
      <c r="D13" s="5"/>
      <c r="E13" s="5"/>
    </row>
    <row r="14" spans="1:9" ht="24" x14ac:dyDescent="0.3">
      <c r="A14" s="5" t="s">
        <v>8</v>
      </c>
      <c r="B14" s="6">
        <v>0.05</v>
      </c>
      <c r="C14" s="7" t="b">
        <f>OR(B14&lt;=0, B14&gt;=1)</f>
        <v>0</v>
      </c>
      <c r="D14" s="5"/>
      <c r="E14" s="5"/>
    </row>
    <row r="15" spans="1:9" ht="24" x14ac:dyDescent="0.3">
      <c r="A15" s="5" t="s">
        <v>9</v>
      </c>
      <c r="B15" s="6">
        <v>1</v>
      </c>
      <c r="C15" s="7" t="b">
        <f>OR(NOT(OR(B15=1, B15=2)), AND(B15=2,B17&lt;0))</f>
        <v>0</v>
      </c>
      <c r="D15" s="5"/>
      <c r="E15" s="5"/>
    </row>
    <row r="16" spans="1:9" ht="24" x14ac:dyDescent="0.3">
      <c r="A16" s="5" t="s">
        <v>10</v>
      </c>
      <c r="B16" s="6">
        <v>2</v>
      </c>
      <c r="C16" s="7" t="b">
        <f>NOT(AND(B16=INT(B16), B16&gt;0))</f>
        <v>0</v>
      </c>
      <c r="D16" s="5"/>
      <c r="E16" s="5"/>
    </row>
    <row r="17" spans="1:4" ht="24" x14ac:dyDescent="0.3">
      <c r="A17" s="5" t="s">
        <v>11</v>
      </c>
      <c r="B17" s="6">
        <v>0.01</v>
      </c>
      <c r="C17" s="7" t="b">
        <f>AND(B17&lt;0, B15=1)</f>
        <v>0</v>
      </c>
      <c r="D17" s="5"/>
    </row>
  </sheetData>
  <conditionalFormatting sqref="C10:C11 C13 C17">
    <cfRule type="cellIs" dxfId="22" priority="6" operator="equal">
      <formula>TRUE</formula>
    </cfRule>
  </conditionalFormatting>
  <conditionalFormatting sqref="C12">
    <cfRule type="cellIs" dxfId="12" priority="5" operator="equal">
      <formula>TRUE</formula>
    </cfRule>
  </conditionalFormatting>
  <conditionalFormatting sqref="C14">
    <cfRule type="cellIs" dxfId="11" priority="4" operator="equal">
      <formula>TRUE</formula>
    </cfRule>
  </conditionalFormatting>
  <conditionalFormatting sqref="C15">
    <cfRule type="cellIs" dxfId="10" priority="3" operator="equal">
      <formula>TRUE</formula>
    </cfRule>
  </conditionalFormatting>
  <conditionalFormatting sqref="C16">
    <cfRule type="cellIs" dxfId="9" priority="2" operator="equal">
      <formula>TRUE</formula>
    </cfRule>
  </conditionalFormatting>
  <conditionalFormatting sqref="F10">
    <cfRule type="cellIs" dxfId="2" priority="1" operator="equal">
      <formula>"Invalid parameter values"</formula>
    </cfRule>
  </conditionalFormatting>
  <hyperlinks>
    <hyperlink ref="B6" r:id="rId1" xr:uid="{C56606D1-CE0F-DC46-889E-02B521C64168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D967-A397-064D-8F3F-4446CA08D6BC}">
  <dimension ref="A1:I16"/>
  <sheetViews>
    <sheetView zoomScaleNormal="100" workbookViewId="0">
      <selection activeCell="F10" sqref="F10"/>
    </sheetView>
  </sheetViews>
  <sheetFormatPr baseColWidth="10" defaultColWidth="10.83203125" defaultRowHeight="16" x14ac:dyDescent="0.2"/>
  <cols>
    <col min="1" max="1" width="78.83203125" customWidth="1"/>
    <col min="2" max="2" width="13.6640625" bestFit="1" customWidth="1"/>
    <col min="3" max="3" width="32.83203125" customWidth="1"/>
    <col min="5" max="5" width="61.1640625" bestFit="1" customWidth="1"/>
    <col min="6" max="6" width="18.1640625" bestFit="1" customWidth="1"/>
    <col min="8" max="8" width="10.83203125" customWidth="1"/>
    <col min="9" max="9" width="10.83203125" hidden="1" customWidth="1"/>
  </cols>
  <sheetData>
    <row r="1" spans="1:9" ht="47" x14ac:dyDescent="0.55000000000000004">
      <c r="A1" s="4" t="s">
        <v>36</v>
      </c>
    </row>
    <row r="2" spans="1:9" ht="50" x14ac:dyDescent="0.3">
      <c r="A2" s="1" t="s">
        <v>35</v>
      </c>
    </row>
    <row r="3" spans="1:9" ht="125" x14ac:dyDescent="0.3">
      <c r="A3" s="1" t="s">
        <v>32</v>
      </c>
    </row>
    <row r="4" spans="1:9" ht="50" x14ac:dyDescent="0.3">
      <c r="A4" s="1" t="s">
        <v>18</v>
      </c>
    </row>
    <row r="5" spans="1:9" ht="50" x14ac:dyDescent="0.3">
      <c r="A5" s="1" t="s">
        <v>17</v>
      </c>
    </row>
    <row r="6" spans="1:9" ht="25" x14ac:dyDescent="0.3">
      <c r="A6" s="1" t="s">
        <v>44</v>
      </c>
      <c r="B6" s="2" t="s">
        <v>19</v>
      </c>
    </row>
    <row r="7" spans="1:9" ht="17" thickBot="1" x14ac:dyDescent="0.25"/>
    <row r="8" spans="1:9" ht="31" x14ac:dyDescent="0.35">
      <c r="A8" s="3" t="s">
        <v>14</v>
      </c>
      <c r="E8" s="10" t="s">
        <v>15</v>
      </c>
      <c r="F8" s="11"/>
    </row>
    <row r="9" spans="1:9" ht="31" x14ac:dyDescent="0.35">
      <c r="A9" s="17" t="s">
        <v>0</v>
      </c>
      <c r="B9" s="17" t="s">
        <v>1</v>
      </c>
      <c r="C9" s="18" t="s">
        <v>16</v>
      </c>
      <c r="D9" s="5"/>
      <c r="E9" s="23"/>
      <c r="F9" s="24"/>
      <c r="I9" t="s">
        <v>26</v>
      </c>
    </row>
    <row r="10" spans="1:9" ht="25" thickBot="1" x14ac:dyDescent="0.35">
      <c r="A10" s="5" t="s">
        <v>24</v>
      </c>
      <c r="B10" s="6">
        <v>2.5000000000000001E-2</v>
      </c>
      <c r="C10" s="7" t="b">
        <f>B10&lt;B15</f>
        <v>0</v>
      </c>
      <c r="D10" s="5"/>
      <c r="E10" s="15" t="s">
        <v>37</v>
      </c>
      <c r="F10" s="16">
        <f>IF(COUNTIF(C10:C16, "TRUE")&gt;0, "Invalid parameter values", ROUND(((((_xlfn.NORM.INV(1-B12/(B13*B14),0,1) - _xlfn.NORM.INV(1-B16,0,1))*SQRT(I10*(1-I10)+B11*(1-B11)))/(I10-B11-B15)))^2,0))</f>
        <v>11664</v>
      </c>
      <c r="I10" s="20">
        <f>B11+B10</f>
        <v>0.22500000000000001</v>
      </c>
    </row>
    <row r="11" spans="1:9" ht="24" x14ac:dyDescent="0.3">
      <c r="A11" s="5" t="s">
        <v>23</v>
      </c>
      <c r="B11" s="9">
        <v>0.2</v>
      </c>
      <c r="C11" s="7" t="b">
        <f>OR(B11&lt;0, B11&gt;1)</f>
        <v>0</v>
      </c>
      <c r="D11" s="5"/>
      <c r="E11" s="5"/>
    </row>
    <row r="12" spans="1:9" ht="24" x14ac:dyDescent="0.3">
      <c r="A12" s="5" t="s">
        <v>8</v>
      </c>
      <c r="B12" s="6">
        <v>0.05</v>
      </c>
      <c r="C12" s="7" t="b">
        <f>OR(B12&lt;0, B12&gt;1)</f>
        <v>0</v>
      </c>
      <c r="D12" s="5"/>
      <c r="E12" s="5"/>
    </row>
    <row r="13" spans="1:9" ht="24" x14ac:dyDescent="0.3">
      <c r="A13" s="5" t="s">
        <v>9</v>
      </c>
      <c r="B13" s="6">
        <v>1</v>
      </c>
      <c r="C13" s="7" t="b">
        <f>OR(AND(B15&lt;0, B13=1), NOT(OR(B13=1, B13=2)))</f>
        <v>0</v>
      </c>
      <c r="D13" s="5"/>
      <c r="E13" s="5"/>
    </row>
    <row r="14" spans="1:9" ht="24" x14ac:dyDescent="0.3">
      <c r="A14" s="5" t="s">
        <v>10</v>
      </c>
      <c r="B14" s="6">
        <v>2</v>
      </c>
      <c r="C14" s="7" t="b">
        <f>NOT(AND(B14=INT(B14), B14&gt;0))</f>
        <v>0</v>
      </c>
      <c r="D14" s="5"/>
      <c r="E14" s="5"/>
    </row>
    <row r="15" spans="1:9" ht="24" x14ac:dyDescent="0.3">
      <c r="A15" s="5" t="s">
        <v>11</v>
      </c>
      <c r="B15" s="6">
        <v>0.01</v>
      </c>
      <c r="C15" s="7" t="b">
        <f>OR(AND(B13=2,B15&lt;0), B10&lt;B15)</f>
        <v>0</v>
      </c>
      <c r="D15" s="5"/>
    </row>
    <row r="16" spans="1:9" ht="24" x14ac:dyDescent="0.3">
      <c r="A16" s="5" t="s">
        <v>25</v>
      </c>
      <c r="B16" s="6">
        <v>0.8</v>
      </c>
      <c r="C16" s="7" t="b">
        <f>OR(B16&lt;0, B16&gt;1)</f>
        <v>0</v>
      </c>
    </row>
  </sheetData>
  <conditionalFormatting sqref="C11:C14">
    <cfRule type="cellIs" dxfId="21" priority="6" operator="equal">
      <formula>TRUE</formula>
    </cfRule>
  </conditionalFormatting>
  <conditionalFormatting sqref="C16">
    <cfRule type="cellIs" dxfId="7" priority="4" operator="equal">
      <formula>TRUE</formula>
    </cfRule>
  </conditionalFormatting>
  <conditionalFormatting sqref="C10">
    <cfRule type="cellIs" dxfId="6" priority="3" operator="equal">
      <formula>TRUE</formula>
    </cfRule>
  </conditionalFormatting>
  <conditionalFormatting sqref="C15">
    <cfRule type="cellIs" dxfId="5" priority="2" operator="equal">
      <formula>TRUE</formula>
    </cfRule>
  </conditionalFormatting>
  <conditionalFormatting sqref="F10">
    <cfRule type="cellIs" dxfId="1" priority="1" operator="equal">
      <formula>"Invalid parameter values"</formula>
    </cfRule>
  </conditionalFormatting>
  <hyperlinks>
    <hyperlink ref="B6" r:id="rId1" xr:uid="{808679DC-D0D2-BE42-8ECD-6BFB6C4314BA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C6B1-7C14-8648-8FBE-6AEBE73DFF77}">
  <dimension ref="A1:I16"/>
  <sheetViews>
    <sheetView tabSelected="1" zoomScaleNormal="100" workbookViewId="0">
      <selection activeCell="F10" sqref="F10:F12"/>
    </sheetView>
  </sheetViews>
  <sheetFormatPr baseColWidth="10" defaultColWidth="10.83203125" defaultRowHeight="16" x14ac:dyDescent="0.2"/>
  <cols>
    <col min="1" max="1" width="79" customWidth="1"/>
    <col min="2" max="2" width="13.6640625" bestFit="1" customWidth="1"/>
    <col min="3" max="3" width="32.83203125" customWidth="1"/>
    <col min="5" max="5" width="29.83203125" bestFit="1" customWidth="1"/>
    <col min="6" max="6" width="18.1640625" bestFit="1" customWidth="1"/>
    <col min="8" max="8" width="10.83203125" customWidth="1"/>
    <col min="9" max="9" width="10.83203125" hidden="1" customWidth="1"/>
  </cols>
  <sheetData>
    <row r="1" spans="1:9" ht="47" x14ac:dyDescent="0.55000000000000004">
      <c r="A1" s="4" t="s">
        <v>38</v>
      </c>
    </row>
    <row r="2" spans="1:9" ht="50" x14ac:dyDescent="0.3">
      <c r="A2" s="1" t="s">
        <v>39</v>
      </c>
    </row>
    <row r="3" spans="1:9" ht="24" x14ac:dyDescent="0.3">
      <c r="A3" s="19"/>
    </row>
    <row r="4" spans="1:9" ht="50" x14ac:dyDescent="0.3">
      <c r="A4" s="1" t="s">
        <v>18</v>
      </c>
    </row>
    <row r="5" spans="1:9" ht="50" x14ac:dyDescent="0.3">
      <c r="A5" s="1" t="s">
        <v>17</v>
      </c>
    </row>
    <row r="6" spans="1:9" ht="25" x14ac:dyDescent="0.3">
      <c r="A6" s="1" t="s">
        <v>44</v>
      </c>
      <c r="B6" s="2" t="s">
        <v>19</v>
      </c>
    </row>
    <row r="7" spans="1:9" ht="17" thickBot="1" x14ac:dyDescent="0.25"/>
    <row r="8" spans="1:9" ht="31" x14ac:dyDescent="0.35">
      <c r="A8" s="3" t="s">
        <v>14</v>
      </c>
      <c r="E8" s="10" t="s">
        <v>15</v>
      </c>
      <c r="F8" s="11"/>
    </row>
    <row r="9" spans="1:9" ht="31" x14ac:dyDescent="0.35">
      <c r="A9" s="17" t="s">
        <v>0</v>
      </c>
      <c r="B9" s="17" t="s">
        <v>1</v>
      </c>
      <c r="C9" s="18" t="s">
        <v>16</v>
      </c>
      <c r="D9" s="5"/>
      <c r="E9" s="23"/>
      <c r="F9" s="24"/>
      <c r="I9" t="s">
        <v>43</v>
      </c>
    </row>
    <row r="10" spans="1:9" ht="24" x14ac:dyDescent="0.3">
      <c r="A10" s="5" t="s">
        <v>4</v>
      </c>
      <c r="B10" s="6">
        <v>0.21199999999999999</v>
      </c>
      <c r="C10" s="7" t="b">
        <f>OR(B10&lt;0, B10&gt;1)</f>
        <v>0</v>
      </c>
      <c r="D10" s="5"/>
      <c r="E10" s="12" t="s">
        <v>40</v>
      </c>
      <c r="F10" s="21">
        <f>IF(COUNTIF(C10:C16, "TRUE")&gt;0, "Invalid parameter values", B10-B12)</f>
        <v>-7.0000000000000062E-3</v>
      </c>
      <c r="I10">
        <f>_xlfn.NORM.INV(1-B14/B15,0,1)*SQRT(B10*(1-B10)/B11+B12*(1-B12)/B13)</f>
        <v>1.2095610107765359E-2</v>
      </c>
    </row>
    <row r="11" spans="1:9" ht="24" x14ac:dyDescent="0.3">
      <c r="A11" s="5" t="s">
        <v>5</v>
      </c>
      <c r="B11" s="8">
        <v>10000</v>
      </c>
      <c r="C11" s="7" t="b">
        <f>B11&lt;=0</f>
        <v>0</v>
      </c>
      <c r="D11" s="5"/>
      <c r="E11" s="12" t="s">
        <v>41</v>
      </c>
      <c r="F11" s="14">
        <f>IF(COUNTIF(C10:C16, "TRUE")&gt;0, "Invalid parameter values", F10-I10)</f>
        <v>-1.9095610107765365E-2</v>
      </c>
    </row>
    <row r="12" spans="1:9" ht="25" thickBot="1" x14ac:dyDescent="0.35">
      <c r="A12" s="5" t="s">
        <v>6</v>
      </c>
      <c r="B12" s="9">
        <v>0.219</v>
      </c>
      <c r="C12" s="7" t="b">
        <f>OR(B12&lt;0, B12&gt;1)</f>
        <v>0</v>
      </c>
      <c r="D12" s="5"/>
      <c r="E12" s="15" t="s">
        <v>42</v>
      </c>
      <c r="F12" s="22">
        <f>IF(COUNTIF(C10:C16, "TRUE")&gt;0, "Invalid parameter values", F10+I10)</f>
        <v>5.0956101077653526E-3</v>
      </c>
    </row>
    <row r="13" spans="1:9" ht="24" x14ac:dyDescent="0.3">
      <c r="A13" s="5" t="s">
        <v>7</v>
      </c>
      <c r="B13" s="8">
        <v>8000</v>
      </c>
      <c r="C13" s="7" t="b">
        <f>B13&lt;=0</f>
        <v>0</v>
      </c>
      <c r="D13" s="5"/>
      <c r="E13" s="5"/>
    </row>
    <row r="14" spans="1:9" ht="24" x14ac:dyDescent="0.3">
      <c r="A14" s="5" t="s">
        <v>8</v>
      </c>
      <c r="B14" s="6">
        <v>0.05</v>
      </c>
      <c r="C14" s="7" t="b">
        <f>OR(B14&lt;0, B14&gt;1)</f>
        <v>0</v>
      </c>
      <c r="D14" s="5"/>
      <c r="E14" s="5"/>
    </row>
    <row r="15" spans="1:9" ht="24" x14ac:dyDescent="0.3">
      <c r="A15" s="5" t="s">
        <v>10</v>
      </c>
      <c r="B15" s="6">
        <v>2</v>
      </c>
      <c r="C15" s="7" t="b">
        <f>NOT(AND(B15=INT(B15), B15&gt;0))</f>
        <v>0</v>
      </c>
      <c r="D15" s="5"/>
      <c r="E15" s="5"/>
    </row>
    <row r="16" spans="1:9" ht="24" x14ac:dyDescent="0.3">
      <c r="E16" s="5"/>
    </row>
  </sheetData>
  <conditionalFormatting sqref="C10:C15">
    <cfRule type="cellIs" dxfId="19" priority="2" operator="equal">
      <formula>TRUE</formula>
    </cfRule>
  </conditionalFormatting>
  <conditionalFormatting sqref="F10:F12">
    <cfRule type="cellIs" dxfId="0" priority="1" operator="equal">
      <formula>"Invalid parameter values"</formula>
    </cfRule>
  </conditionalFormatting>
  <hyperlinks>
    <hyperlink ref="B6" r:id="rId1" xr:uid="{5BBFD162-73E6-4942-8F8C-6F0CEF659F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critical value</vt:lpstr>
      <vt:lpstr>power</vt:lpstr>
      <vt:lpstr>MDE</vt:lpstr>
      <vt:lpstr>minimum required sample</vt:lpstr>
      <vt:lpstr>confidence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2020-06-01T06:55:36Z</dcterms:created>
  <dcterms:modified xsi:type="dcterms:W3CDTF">2020-06-02T09:46:28Z</dcterms:modified>
</cp:coreProperties>
</file>