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<sst xmlns="http://schemas.openxmlformats.org/spreadsheetml/2006/main" count="133" uniqueCount="27">
  <si>
    <t>Произведение</t>
  </si>
  <si>
    <t>Корень</t>
  </si>
  <si>
    <t>Локальный вектор</t>
  </si>
  <si>
    <t>Концепции</t>
  </si>
  <si>
    <t>Критерии</t>
  </si>
  <si>
    <t>A</t>
  </si>
  <si>
    <t>Система управления студенческими проектами</t>
  </si>
  <si>
    <t>Сложность реализации</t>
  </si>
  <si>
    <t>B</t>
  </si>
  <si>
    <t>Сервис бронирования коворкингов.</t>
  </si>
  <si>
    <t>Инновационность / современность</t>
  </si>
  <si>
    <t>C</t>
  </si>
  <si>
    <t>Платформа онлайн-курсов с автоматической проверкой заданий</t>
  </si>
  <si>
    <t xml:space="preserve">Наличие готовых библиотек / сниппетов </t>
  </si>
  <si>
    <t>D</t>
  </si>
  <si>
    <t>Маркетплейс цифровых 3D-моделей</t>
  </si>
  <si>
    <t>Универсальность (насколько проект может быть применим/интересен широкой аудитории)</t>
  </si>
  <si>
    <t>Сумма</t>
  </si>
  <si>
    <t>Нормировка</t>
  </si>
  <si>
    <t>е</t>
  </si>
  <si>
    <t>р</t>
  </si>
  <si>
    <t>λmax</t>
  </si>
  <si>
    <t>И</t>
  </si>
  <si>
    <t>Вес в долях</t>
  </si>
  <si>
    <t>Вес в процентах</t>
  </si>
  <si>
    <t>Вывод:</t>
  </si>
  <si>
    <t>По результатам метода анализа иерархий наибольшую приоритетность имеет проект С - Платформа онлайн-курсов с автоматической проверкой заданий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</si>
</sst>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D8E4BC"/>
        <bgColor rgb="FFD8E4BC"/>
      </patternFill>
    </fill>
    <fill>
      <patternFill patternType="solid">
        <fgColor rgb="FFCFE2F3"/>
        <bgColor rgb="FFCFE2F3"/>
      </patternFill>
    </fill>
    <fill>
      <patternFill patternType="solid">
        <fgColor rgb="FFBDD6EE"/>
        <bgColor rgb="FFBDD6EE"/>
      </patternFill>
    </fill>
    <fill>
      <patternFill patternType="solid">
        <fgColor rgb="FFF6F8F9"/>
        <bgColor rgb="FFF6F8F9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3" fontId="2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164" xfId="0" applyFont="1" applyNumberForma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3" fontId="2" numFmtId="1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1" fillId="5" fontId="1" numFmtId="0" xfId="0" applyAlignment="1" applyBorder="1" applyFill="1" applyFont="1">
      <alignment readingOrder="0" shrinkToFit="0" vertical="bottom" wrapText="0"/>
    </xf>
    <xf borderId="1" fillId="5" fontId="5" numFmtId="0" xfId="0" applyAlignment="1" applyBorder="1" applyFont="1">
      <alignment readingOrder="0" shrinkToFit="0" vertical="bottom" wrapText="0"/>
    </xf>
    <xf borderId="0" fillId="5" fontId="2" numFmtId="0" xfId="0" applyAlignment="1" applyFont="1">
      <alignment readingOrder="0" shrinkToFit="0" vertical="bottom" wrapText="0"/>
    </xf>
    <xf borderId="0" fillId="6" fontId="2" numFmtId="0" xfId="0" applyAlignment="1" applyFill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7" fontId="2" numFmtId="0" xfId="0" applyAlignment="1" applyFill="1" applyFont="1">
      <alignment horizontal="right" readingOrder="0" shrinkToFit="0" vertical="bottom" wrapText="0"/>
    </xf>
    <xf borderId="0" fillId="7" fontId="2" numFmtId="0" xfId="0" applyAlignment="1" applyFont="1">
      <alignment readingOrder="0" shrinkToFit="0" vertical="bottom" wrapText="0"/>
    </xf>
    <xf borderId="0" fillId="8" fontId="2" numFmtId="0" xfId="0" applyAlignment="1" applyFill="1" applyFon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9" fontId="2" numFmtId="165" xfId="0" applyAlignment="1" applyFill="1" applyFont="1" applyNumberFormat="1">
      <alignment horizontal="right" readingOrder="0" shrinkToFit="0" vertical="bottom" wrapText="0"/>
    </xf>
    <xf borderId="0" fillId="9" fontId="2" numFmtId="10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10" fontId="2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63"/>
    <col customWidth="1" min="12" max="12" width="13.88"/>
    <col customWidth="1" min="21" max="21" width="13.25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 t="s">
        <v>0</v>
      </c>
      <c r="G1" s="3" t="s">
        <v>1</v>
      </c>
      <c r="H1" s="4" t="s">
        <v>2</v>
      </c>
      <c r="J1" s="5" t="s">
        <v>3</v>
      </c>
      <c r="K1" s="6"/>
      <c r="L1" s="7"/>
      <c r="M1" s="7"/>
      <c r="P1" s="5" t="s">
        <v>4</v>
      </c>
      <c r="Q1" s="6"/>
    </row>
    <row r="2">
      <c r="A2" s="2">
        <v>1.0</v>
      </c>
      <c r="B2" s="8">
        <v>1.0</v>
      </c>
      <c r="C2" s="8">
        <v>2.0</v>
      </c>
      <c r="D2" s="8">
        <v>3.0</v>
      </c>
      <c r="E2" s="8">
        <v>0.5</v>
      </c>
      <c r="F2" s="9">
        <f t="shared" ref="F2:F5" si="1">PRODUCT(B2:E2)</f>
        <v>3</v>
      </c>
      <c r="G2" s="10">
        <f t="shared" ref="G2:G5" si="2">F2^(1/4)</f>
        <v>1.316074013</v>
      </c>
      <c r="H2" s="11">
        <f t="shared" ref="H2:H6" si="3">G2/$G$6</f>
        <v>0.2655220294</v>
      </c>
      <c r="J2" s="5" t="s">
        <v>5</v>
      </c>
      <c r="K2" s="12" t="s">
        <v>6</v>
      </c>
      <c r="L2" s="7"/>
      <c r="M2" s="7"/>
      <c r="P2" s="5">
        <v>1.0</v>
      </c>
      <c r="Q2" s="12" t="s">
        <v>7</v>
      </c>
    </row>
    <row r="3">
      <c r="A3" s="2">
        <v>2.0</v>
      </c>
      <c r="B3" s="8">
        <v>0.5</v>
      </c>
      <c r="C3" s="8">
        <v>1.0</v>
      </c>
      <c r="D3" s="8">
        <v>2.0</v>
      </c>
      <c r="E3" s="8">
        <v>0.14</v>
      </c>
      <c r="F3" s="9">
        <f t="shared" si="1"/>
        <v>0.14</v>
      </c>
      <c r="G3" s="10">
        <f t="shared" si="2"/>
        <v>0.6116908849</v>
      </c>
      <c r="H3" s="11">
        <f t="shared" si="3"/>
        <v>0.1234105404</v>
      </c>
      <c r="J3" s="5" t="s">
        <v>8</v>
      </c>
      <c r="K3" s="12" t="s">
        <v>9</v>
      </c>
      <c r="L3" s="7"/>
      <c r="M3" s="7"/>
      <c r="P3" s="5">
        <v>2.0</v>
      </c>
      <c r="Q3" s="5" t="s">
        <v>10</v>
      </c>
    </row>
    <row r="4">
      <c r="A4" s="2">
        <v>3.0</v>
      </c>
      <c r="B4" s="8">
        <v>0.33</v>
      </c>
      <c r="C4" s="8">
        <v>0.5</v>
      </c>
      <c r="D4" s="8">
        <v>1.0</v>
      </c>
      <c r="E4" s="8">
        <v>0.33</v>
      </c>
      <c r="F4" s="9">
        <f t="shared" si="1"/>
        <v>0.05445</v>
      </c>
      <c r="G4" s="10">
        <f t="shared" si="2"/>
        <v>0.4830582137</v>
      </c>
      <c r="H4" s="11">
        <f t="shared" si="3"/>
        <v>0.09745849848</v>
      </c>
      <c r="J4" s="5" t="s">
        <v>11</v>
      </c>
      <c r="K4" s="12" t="s">
        <v>12</v>
      </c>
      <c r="L4" s="7"/>
      <c r="M4" s="7"/>
      <c r="P4" s="5">
        <v>3.0</v>
      </c>
      <c r="Q4" s="13" t="s">
        <v>13</v>
      </c>
    </row>
    <row r="5">
      <c r="A5" s="2">
        <v>4.0</v>
      </c>
      <c r="B5" s="8">
        <v>2.0</v>
      </c>
      <c r="C5" s="8">
        <v>7.0</v>
      </c>
      <c r="D5" s="8">
        <v>3.0</v>
      </c>
      <c r="E5" s="8">
        <v>1.0</v>
      </c>
      <c r="F5" s="9">
        <f t="shared" si="1"/>
        <v>42</v>
      </c>
      <c r="G5" s="10">
        <f t="shared" si="2"/>
        <v>2.545729895</v>
      </c>
      <c r="H5" s="11">
        <f t="shared" si="3"/>
        <v>0.5136089318</v>
      </c>
      <c r="J5" s="5" t="s">
        <v>14</v>
      </c>
      <c r="K5" s="12" t="s">
        <v>15</v>
      </c>
      <c r="L5" s="7"/>
      <c r="M5" s="7"/>
      <c r="P5" s="5">
        <v>4.0</v>
      </c>
      <c r="Q5" s="14" t="s">
        <v>16</v>
      </c>
    </row>
    <row r="6">
      <c r="A6" s="15" t="s">
        <v>17</v>
      </c>
      <c r="B6" s="16">
        <f t="shared" ref="B6:E6" si="4">SUM(B2:B5)</f>
        <v>3.83</v>
      </c>
      <c r="C6" s="16">
        <f t="shared" si="4"/>
        <v>10.5</v>
      </c>
      <c r="D6" s="16">
        <f t="shared" si="4"/>
        <v>9</v>
      </c>
      <c r="E6" s="16">
        <f t="shared" si="4"/>
        <v>1.97</v>
      </c>
      <c r="F6" s="16"/>
      <c r="G6" s="10">
        <f>SUM(G2:G5)</f>
        <v>4.956553007</v>
      </c>
      <c r="H6" s="11">
        <f t="shared" si="3"/>
        <v>1</v>
      </c>
      <c r="K6" s="7"/>
      <c r="L6" s="7"/>
      <c r="M6" s="7"/>
      <c r="N6" s="7"/>
      <c r="O6" s="7"/>
      <c r="P6" s="7"/>
      <c r="Q6" s="7"/>
      <c r="R6" s="17"/>
      <c r="T6" s="6"/>
      <c r="U6" s="6"/>
    </row>
    <row r="7">
      <c r="A7" s="15"/>
      <c r="B7" s="16"/>
      <c r="C7" s="16"/>
      <c r="D7" s="16"/>
      <c r="E7" s="16"/>
      <c r="F7" s="16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T7" s="6"/>
      <c r="U7" s="6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 t="s">
        <v>18</v>
      </c>
      <c r="Q8" s="18"/>
      <c r="R8" s="18"/>
      <c r="T8" s="6"/>
      <c r="U8" s="6"/>
    </row>
    <row r="9">
      <c r="A9" s="15" t="s">
        <v>7</v>
      </c>
      <c r="B9" s="20" t="s">
        <v>5</v>
      </c>
      <c r="C9" s="20" t="s">
        <v>8</v>
      </c>
      <c r="D9" s="20" t="s">
        <v>11</v>
      </c>
      <c r="E9" s="20" t="s">
        <v>14</v>
      </c>
      <c r="F9" s="18"/>
      <c r="G9" s="21" t="s">
        <v>19</v>
      </c>
      <c r="H9" s="21" t="s">
        <v>20</v>
      </c>
      <c r="I9" s="22" t="s">
        <v>21</v>
      </c>
      <c r="J9" s="21" t="s">
        <v>22</v>
      </c>
      <c r="K9" s="18"/>
      <c r="L9" s="15" t="s">
        <v>7</v>
      </c>
      <c r="M9" s="20" t="s">
        <v>5</v>
      </c>
      <c r="N9" s="20" t="s">
        <v>8</v>
      </c>
      <c r="O9" s="20" t="s">
        <v>11</v>
      </c>
      <c r="P9" s="20" t="s">
        <v>14</v>
      </c>
      <c r="Q9" s="23" t="s">
        <v>23</v>
      </c>
      <c r="R9" s="23" t="s">
        <v>24</v>
      </c>
      <c r="T9" s="6"/>
      <c r="U9" s="6"/>
    </row>
    <row r="10">
      <c r="A10" s="24" t="s">
        <v>5</v>
      </c>
      <c r="B10" s="16">
        <v>1.0</v>
      </c>
      <c r="C10" s="16">
        <v>2.0</v>
      </c>
      <c r="D10" s="16">
        <v>3.0</v>
      </c>
      <c r="E10" s="16">
        <v>7.0</v>
      </c>
      <c r="F10" s="18"/>
      <c r="G10" s="25">
        <v>1.0</v>
      </c>
      <c r="H10" s="25">
        <f t="array" ref="H10:H13">MMULT(B10:E13,G10:G13)/MMULT(TRANSPOSE(G10:G13),MMULT(B10:E13,G10:G13))</f>
        <v>0.4975124378</v>
      </c>
      <c r="I10" s="25">
        <f t="array" ref="I10">MMULT(TRANSPOSE(G10:G13),MMULT(B10:E13,H10:H13))</f>
        <v>4.0612323</v>
      </c>
      <c r="J10" s="25">
        <f>(I10-4)/(4-1)</f>
        <v>0.02041076668</v>
      </c>
      <c r="K10" s="18"/>
      <c r="L10" s="24" t="s">
        <v>5</v>
      </c>
      <c r="M10" s="26">
        <f t="shared" ref="M10:P10" si="5">B10/B$14</f>
        <v>0.5076142132</v>
      </c>
      <c r="N10" s="26">
        <f t="shared" si="5"/>
        <v>0.5464480874</v>
      </c>
      <c r="O10" s="26">
        <f t="shared" si="5"/>
        <v>0.4</v>
      </c>
      <c r="P10" s="26">
        <f t="shared" si="5"/>
        <v>0.5384615385</v>
      </c>
      <c r="Q10" s="26">
        <f t="shared" ref="Q10:Q13" si="7">AVERAGE(M10:P10)</f>
        <v>0.4981309598</v>
      </c>
      <c r="R10" s="27">
        <f t="shared" ref="R10:R13" si="8">Q10</f>
        <v>0.4981309598</v>
      </c>
    </row>
    <row r="11">
      <c r="A11" s="24" t="s">
        <v>8</v>
      </c>
      <c r="B11" s="16">
        <v>0.5</v>
      </c>
      <c r="C11" s="16">
        <v>1.0</v>
      </c>
      <c r="D11" s="16">
        <v>3.0</v>
      </c>
      <c r="E11" s="16">
        <v>3.0</v>
      </c>
      <c r="F11" s="18"/>
      <c r="G11" s="25">
        <v>1.0</v>
      </c>
      <c r="H11" s="25">
        <v>0.28702640642939153</v>
      </c>
      <c r="I11" s="28"/>
      <c r="J11" s="28"/>
      <c r="K11" s="18"/>
      <c r="L11" s="24" t="s">
        <v>8</v>
      </c>
      <c r="M11" s="26">
        <f t="shared" ref="M11:P11" si="6">B11/B$14</f>
        <v>0.2538071066</v>
      </c>
      <c r="N11" s="26">
        <f t="shared" si="6"/>
        <v>0.2732240437</v>
      </c>
      <c r="O11" s="26">
        <f t="shared" si="6"/>
        <v>0.4</v>
      </c>
      <c r="P11" s="26">
        <f t="shared" si="6"/>
        <v>0.2307692308</v>
      </c>
      <c r="Q11" s="26">
        <f t="shared" si="7"/>
        <v>0.2894500953</v>
      </c>
      <c r="R11" s="27">
        <f t="shared" si="8"/>
        <v>0.2894500953</v>
      </c>
    </row>
    <row r="12">
      <c r="A12" s="24" t="s">
        <v>11</v>
      </c>
      <c r="B12" s="16">
        <v>0.33</v>
      </c>
      <c r="C12" s="16">
        <v>0.33</v>
      </c>
      <c r="D12" s="16">
        <v>1.0</v>
      </c>
      <c r="E12" s="16">
        <v>2.0</v>
      </c>
      <c r="F12" s="18"/>
      <c r="G12" s="25">
        <v>1.0</v>
      </c>
      <c r="H12" s="25">
        <v>0.14006888633754305</v>
      </c>
      <c r="I12" s="28"/>
      <c r="J12" s="28"/>
      <c r="K12" s="18"/>
      <c r="L12" s="24" t="s">
        <v>11</v>
      </c>
      <c r="M12" s="26">
        <f t="shared" ref="M12:P12" si="9">B12/B$14</f>
        <v>0.1675126904</v>
      </c>
      <c r="N12" s="26">
        <f t="shared" si="9"/>
        <v>0.09016393443</v>
      </c>
      <c r="O12" s="26">
        <f t="shared" si="9"/>
        <v>0.1333333333</v>
      </c>
      <c r="P12" s="26">
        <f t="shared" si="9"/>
        <v>0.1538461538</v>
      </c>
      <c r="Q12" s="26">
        <f t="shared" si="7"/>
        <v>0.136214028</v>
      </c>
      <c r="R12" s="27">
        <f t="shared" si="8"/>
        <v>0.136214028</v>
      </c>
    </row>
    <row r="13">
      <c r="A13" s="24" t="s">
        <v>14</v>
      </c>
      <c r="B13" s="16">
        <v>0.14</v>
      </c>
      <c r="C13" s="16">
        <v>0.33</v>
      </c>
      <c r="D13" s="16">
        <v>0.5</v>
      </c>
      <c r="E13" s="16">
        <v>1.0</v>
      </c>
      <c r="F13" s="18"/>
      <c r="G13" s="25">
        <v>1.0</v>
      </c>
      <c r="H13" s="25">
        <v>0.07539226942212017</v>
      </c>
      <c r="I13" s="28"/>
      <c r="J13" s="28"/>
      <c r="K13" s="18"/>
      <c r="L13" s="24" t="s">
        <v>14</v>
      </c>
      <c r="M13" s="26">
        <f t="shared" ref="M13:P13" si="10">B13/B$14</f>
        <v>0.07106598985</v>
      </c>
      <c r="N13" s="26">
        <f t="shared" si="10"/>
        <v>0.09016393443</v>
      </c>
      <c r="O13" s="26">
        <f t="shared" si="10"/>
        <v>0.06666666667</v>
      </c>
      <c r="P13" s="26">
        <f t="shared" si="10"/>
        <v>0.07692307692</v>
      </c>
      <c r="Q13" s="26">
        <f t="shared" si="7"/>
        <v>0.07620491697</v>
      </c>
      <c r="R13" s="27">
        <f t="shared" si="8"/>
        <v>0.07620491697</v>
      </c>
    </row>
    <row r="14">
      <c r="A14" s="15" t="s">
        <v>17</v>
      </c>
      <c r="B14" s="16">
        <f t="shared" ref="B14:E14" si="11">SUM(B10:B13)</f>
        <v>1.97</v>
      </c>
      <c r="C14" s="16">
        <f t="shared" si="11"/>
        <v>3.66</v>
      </c>
      <c r="D14" s="16">
        <f t="shared" si="11"/>
        <v>7.5</v>
      </c>
      <c r="E14" s="16">
        <f t="shared" si="11"/>
        <v>13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>
      <c r="A16" s="29" t="s">
        <v>10</v>
      </c>
      <c r="B16" s="20" t="s">
        <v>5</v>
      </c>
      <c r="C16" s="20" t="s">
        <v>8</v>
      </c>
      <c r="D16" s="20" t="s">
        <v>11</v>
      </c>
      <c r="E16" s="20" t="s">
        <v>14</v>
      </c>
      <c r="F16" s="18"/>
      <c r="G16" s="21" t="s">
        <v>19</v>
      </c>
      <c r="H16" s="21" t="s">
        <v>20</v>
      </c>
      <c r="I16" s="22" t="s">
        <v>21</v>
      </c>
      <c r="J16" s="21" t="s">
        <v>22</v>
      </c>
      <c r="K16" s="18"/>
      <c r="L16" s="29" t="s">
        <v>10</v>
      </c>
      <c r="M16" s="20" t="s">
        <v>5</v>
      </c>
      <c r="N16" s="20" t="s">
        <v>8</v>
      </c>
      <c r="O16" s="20" t="s">
        <v>11</v>
      </c>
      <c r="P16" s="20" t="s">
        <v>14</v>
      </c>
      <c r="Q16" s="23" t="s">
        <v>23</v>
      </c>
      <c r="R16" s="23" t="s">
        <v>24</v>
      </c>
    </row>
    <row r="17">
      <c r="A17" s="24" t="s">
        <v>5</v>
      </c>
      <c r="B17" s="16">
        <v>1.0</v>
      </c>
      <c r="C17" s="16">
        <v>0.5</v>
      </c>
      <c r="D17" s="16">
        <v>0.14</v>
      </c>
      <c r="E17" s="16">
        <v>0.14</v>
      </c>
      <c r="F17" s="18"/>
      <c r="G17" s="25">
        <v>1.0</v>
      </c>
      <c r="H17" s="25">
        <f t="array" ref="H17:H20">MMULT(B17:E20,G17:G20)/MMULT(TRANSPOSE(G17:G20),MMULT(B17:E20,G17:G20))</f>
        <v>0.05945223781</v>
      </c>
      <c r="I17" s="25">
        <f t="array" ref="I17">MMULT(TRANSPOSE(G17:G20),MMULT(B17:E20,H17:H20))</f>
        <v>4.115731463</v>
      </c>
      <c r="J17" s="25">
        <f>(I17-4)/(4-1)</f>
        <v>0.03857715431</v>
      </c>
      <c r="K17" s="18"/>
      <c r="L17" s="24" t="s">
        <v>5</v>
      </c>
      <c r="M17" s="26">
        <f t="shared" ref="M17:P17" si="12">B17/B$21</f>
        <v>0.05882352941</v>
      </c>
      <c r="N17" s="26">
        <f t="shared" si="12"/>
        <v>0.06666666667</v>
      </c>
      <c r="O17" s="26">
        <f t="shared" si="12"/>
        <v>0.04034582133</v>
      </c>
      <c r="P17" s="26">
        <f t="shared" si="12"/>
        <v>0.07106598985</v>
      </c>
      <c r="Q17" s="26">
        <f t="shared" ref="Q17:Q20" si="14">AVERAGE(M17:P17)</f>
        <v>0.05922550181</v>
      </c>
      <c r="R17" s="27">
        <f t="shared" ref="R17:R20" si="15">Q17</f>
        <v>0.05922550181</v>
      </c>
    </row>
    <row r="18">
      <c r="A18" s="24" t="s">
        <v>8</v>
      </c>
      <c r="B18" s="16">
        <v>2.0</v>
      </c>
      <c r="C18" s="16">
        <v>1.0</v>
      </c>
      <c r="D18" s="16">
        <v>0.33</v>
      </c>
      <c r="E18" s="16">
        <v>0.33</v>
      </c>
      <c r="F18" s="18"/>
      <c r="G18" s="25">
        <v>1.0</v>
      </c>
      <c r="H18" s="25">
        <v>0.12224448897795591</v>
      </c>
      <c r="I18" s="28"/>
      <c r="J18" s="28"/>
      <c r="K18" s="18"/>
      <c r="L18" s="24" t="s">
        <v>8</v>
      </c>
      <c r="M18" s="26">
        <f t="shared" ref="M18:P18" si="13">B18/B$21</f>
        <v>0.1176470588</v>
      </c>
      <c r="N18" s="26">
        <f t="shared" si="13"/>
        <v>0.1333333333</v>
      </c>
      <c r="O18" s="26">
        <f t="shared" si="13"/>
        <v>0.09510086455</v>
      </c>
      <c r="P18" s="26">
        <f t="shared" si="13"/>
        <v>0.1675126904</v>
      </c>
      <c r="Q18" s="26">
        <f t="shared" si="14"/>
        <v>0.1283984868</v>
      </c>
      <c r="R18" s="27">
        <f t="shared" si="15"/>
        <v>0.1283984868</v>
      </c>
    </row>
    <row r="19">
      <c r="A19" s="24" t="s">
        <v>11</v>
      </c>
      <c r="B19" s="16">
        <v>7.0</v>
      </c>
      <c r="C19" s="16">
        <v>3.0</v>
      </c>
      <c r="D19" s="16">
        <v>1.0</v>
      </c>
      <c r="E19" s="16">
        <v>0.5</v>
      </c>
      <c r="F19" s="18"/>
      <c r="G19" s="25">
        <v>1.0</v>
      </c>
      <c r="H19" s="25">
        <v>0.3841015364061456</v>
      </c>
      <c r="I19" s="28"/>
      <c r="J19" s="28"/>
      <c r="K19" s="18"/>
      <c r="L19" s="24" t="s">
        <v>11</v>
      </c>
      <c r="M19" s="26">
        <f t="shared" ref="M19:P19" si="16">B19/B$21</f>
        <v>0.4117647059</v>
      </c>
      <c r="N19" s="26">
        <f t="shared" si="16"/>
        <v>0.4</v>
      </c>
      <c r="O19" s="26">
        <f t="shared" si="16"/>
        <v>0.288184438</v>
      </c>
      <c r="P19" s="26">
        <f t="shared" si="16"/>
        <v>0.2538071066</v>
      </c>
      <c r="Q19" s="26">
        <f t="shared" si="14"/>
        <v>0.3384390626</v>
      </c>
      <c r="R19" s="27">
        <f t="shared" si="15"/>
        <v>0.3384390626</v>
      </c>
    </row>
    <row r="20">
      <c r="A20" s="24" t="s">
        <v>14</v>
      </c>
      <c r="B20" s="16">
        <v>7.0</v>
      </c>
      <c r="C20" s="16">
        <v>3.0</v>
      </c>
      <c r="D20" s="16">
        <v>2.0</v>
      </c>
      <c r="E20" s="16">
        <v>1.0</v>
      </c>
      <c r="F20" s="18"/>
      <c r="G20" s="25">
        <v>1.0</v>
      </c>
      <c r="H20" s="25">
        <v>0.43420173680694724</v>
      </c>
      <c r="I20" s="28"/>
      <c r="J20" s="28"/>
      <c r="K20" s="18"/>
      <c r="L20" s="24" t="s">
        <v>14</v>
      </c>
      <c r="M20" s="26">
        <f t="shared" ref="M20:P20" si="17">B20/B$21</f>
        <v>0.4117647059</v>
      </c>
      <c r="N20" s="26">
        <f t="shared" si="17"/>
        <v>0.4</v>
      </c>
      <c r="O20" s="26">
        <f t="shared" si="17"/>
        <v>0.5763688761</v>
      </c>
      <c r="P20" s="26">
        <f t="shared" si="17"/>
        <v>0.5076142132</v>
      </c>
      <c r="Q20" s="26">
        <f t="shared" si="14"/>
        <v>0.4739369488</v>
      </c>
      <c r="R20" s="27">
        <f t="shared" si="15"/>
        <v>0.4739369488</v>
      </c>
    </row>
    <row r="21">
      <c r="A21" s="15" t="s">
        <v>17</v>
      </c>
      <c r="B21" s="16">
        <f t="shared" ref="B21:E21" si="18">SUM(B17:B20)</f>
        <v>17</v>
      </c>
      <c r="C21" s="16">
        <f t="shared" si="18"/>
        <v>7.5</v>
      </c>
      <c r="D21" s="16">
        <f t="shared" si="18"/>
        <v>3.47</v>
      </c>
      <c r="E21" s="16">
        <f t="shared" si="18"/>
        <v>1.97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>
      <c r="A23" s="29" t="s">
        <v>13</v>
      </c>
      <c r="B23" s="20" t="s">
        <v>5</v>
      </c>
      <c r="C23" s="20" t="s">
        <v>8</v>
      </c>
      <c r="D23" s="20" t="s">
        <v>11</v>
      </c>
      <c r="E23" s="20" t="s">
        <v>14</v>
      </c>
      <c r="F23" s="18"/>
      <c r="G23" s="21" t="s">
        <v>19</v>
      </c>
      <c r="H23" s="21" t="s">
        <v>20</v>
      </c>
      <c r="I23" s="22" t="s">
        <v>21</v>
      </c>
      <c r="J23" s="21" t="s">
        <v>22</v>
      </c>
      <c r="K23" s="18"/>
      <c r="L23" s="29" t="s">
        <v>13</v>
      </c>
      <c r="M23" s="20" t="s">
        <v>5</v>
      </c>
      <c r="N23" s="20" t="s">
        <v>8</v>
      </c>
      <c r="O23" s="20" t="s">
        <v>11</v>
      </c>
      <c r="P23" s="20" t="s">
        <v>14</v>
      </c>
      <c r="Q23" s="23" t="s">
        <v>23</v>
      </c>
      <c r="R23" s="23" t="s">
        <v>24</v>
      </c>
    </row>
    <row r="24">
      <c r="A24" s="24" t="s">
        <v>5</v>
      </c>
      <c r="B24" s="16">
        <v>1.0</v>
      </c>
      <c r="C24" s="16">
        <v>2.0</v>
      </c>
      <c r="D24" s="16">
        <v>5.0</v>
      </c>
      <c r="E24" s="16">
        <v>5.0</v>
      </c>
      <c r="F24" s="18"/>
      <c r="G24" s="25">
        <v>1.0</v>
      </c>
      <c r="H24" s="25">
        <f t="array" ref="H24:H27">MMULT(B24:E27,G24:G27)/MMULT(TRANSPOSE(G24:G27),MMULT(B24:E27,G24:G27))</f>
        <v>0.5086071987</v>
      </c>
      <c r="I24" s="25">
        <f t="array" ref="I24">MMULT(TRANSPOSE(G24:G27),MMULT(B24:E27,H24:H27))</f>
        <v>4.019953052</v>
      </c>
      <c r="J24" s="25">
        <f>(I24-4)/(4-1)</f>
        <v>0.006651017214</v>
      </c>
      <c r="K24" s="18"/>
      <c r="L24" s="24" t="s">
        <v>5</v>
      </c>
      <c r="M24" s="26">
        <f t="shared" ref="M24:P24" si="19">B24/B$28</f>
        <v>0.5263157895</v>
      </c>
      <c r="N24" s="26">
        <f t="shared" si="19"/>
        <v>0.5464480874</v>
      </c>
      <c r="O24" s="26">
        <f t="shared" si="19"/>
        <v>0.5</v>
      </c>
      <c r="P24" s="26">
        <f t="shared" si="19"/>
        <v>0.5</v>
      </c>
      <c r="Q24" s="26">
        <f t="shared" ref="Q24:Q27" si="21">AVERAGE(M24:P24)</f>
        <v>0.5181909692</v>
      </c>
      <c r="R24" s="27">
        <f t="shared" ref="R24:R27" si="22">Q24</f>
        <v>0.5181909692</v>
      </c>
    </row>
    <row r="25">
      <c r="A25" s="24" t="s">
        <v>8</v>
      </c>
      <c r="B25" s="16">
        <v>0.5</v>
      </c>
      <c r="C25" s="16">
        <v>1.0</v>
      </c>
      <c r="D25" s="16">
        <v>3.0</v>
      </c>
      <c r="E25" s="16">
        <v>3.0</v>
      </c>
      <c r="F25" s="18"/>
      <c r="G25" s="25">
        <v>1.0</v>
      </c>
      <c r="H25" s="25">
        <v>0.2934272300469483</v>
      </c>
      <c r="I25" s="28"/>
      <c r="J25" s="28"/>
      <c r="K25" s="18"/>
      <c r="L25" s="24" t="s">
        <v>8</v>
      </c>
      <c r="M25" s="26">
        <f t="shared" ref="M25:P25" si="20">B25/B$28</f>
        <v>0.2631578947</v>
      </c>
      <c r="N25" s="26">
        <f t="shared" si="20"/>
        <v>0.2732240437</v>
      </c>
      <c r="O25" s="26">
        <f t="shared" si="20"/>
        <v>0.3</v>
      </c>
      <c r="P25" s="26">
        <f t="shared" si="20"/>
        <v>0.3</v>
      </c>
      <c r="Q25" s="26">
        <f t="shared" si="21"/>
        <v>0.2840954846</v>
      </c>
      <c r="R25" s="27">
        <f t="shared" si="22"/>
        <v>0.2840954846</v>
      </c>
    </row>
    <row r="26">
      <c r="A26" s="24" t="s">
        <v>11</v>
      </c>
      <c r="B26" s="16">
        <v>0.2</v>
      </c>
      <c r="C26" s="16">
        <v>0.33</v>
      </c>
      <c r="D26" s="16">
        <v>1.0</v>
      </c>
      <c r="E26" s="16">
        <v>1.0</v>
      </c>
      <c r="F26" s="18"/>
      <c r="G26" s="25">
        <v>1.0</v>
      </c>
      <c r="H26" s="25">
        <v>0.09898278560250391</v>
      </c>
      <c r="I26" s="28"/>
      <c r="J26" s="28"/>
      <c r="K26" s="18"/>
      <c r="L26" s="24" t="s">
        <v>11</v>
      </c>
      <c r="M26" s="26">
        <f t="shared" ref="M26:P26" si="23">B26/B$28</f>
        <v>0.1052631579</v>
      </c>
      <c r="N26" s="26">
        <f t="shared" si="23"/>
        <v>0.09016393443</v>
      </c>
      <c r="O26" s="26">
        <f t="shared" si="23"/>
        <v>0.1</v>
      </c>
      <c r="P26" s="26">
        <f t="shared" si="23"/>
        <v>0.1</v>
      </c>
      <c r="Q26" s="26">
        <f t="shared" si="21"/>
        <v>0.09885677308</v>
      </c>
      <c r="R26" s="27">
        <f t="shared" si="22"/>
        <v>0.09885677308</v>
      </c>
    </row>
    <row r="27">
      <c r="A27" s="24" t="s">
        <v>14</v>
      </c>
      <c r="B27" s="16">
        <v>0.2</v>
      </c>
      <c r="C27" s="16">
        <v>0.33</v>
      </c>
      <c r="D27" s="16">
        <v>1.0</v>
      </c>
      <c r="E27" s="16">
        <v>1.0</v>
      </c>
      <c r="F27" s="18"/>
      <c r="G27" s="25">
        <v>1.0</v>
      </c>
      <c r="H27" s="25">
        <v>0.09898278560250391</v>
      </c>
      <c r="I27" s="28"/>
      <c r="J27" s="28"/>
      <c r="K27" s="18"/>
      <c r="L27" s="24" t="s">
        <v>14</v>
      </c>
      <c r="M27" s="26">
        <f t="shared" ref="M27:P27" si="24">B27/B$28</f>
        <v>0.1052631579</v>
      </c>
      <c r="N27" s="26">
        <f t="shared" si="24"/>
        <v>0.09016393443</v>
      </c>
      <c r="O27" s="26">
        <f t="shared" si="24"/>
        <v>0.1</v>
      </c>
      <c r="P27" s="26">
        <f t="shared" si="24"/>
        <v>0.1</v>
      </c>
      <c r="Q27" s="26">
        <f t="shared" si="21"/>
        <v>0.09885677308</v>
      </c>
      <c r="R27" s="27">
        <f t="shared" si="22"/>
        <v>0.09885677308</v>
      </c>
    </row>
    <row r="28">
      <c r="A28" s="15" t="s">
        <v>17</v>
      </c>
      <c r="B28" s="16">
        <f t="shared" ref="B28:E28" si="25">SUM(B24:B27)</f>
        <v>1.9</v>
      </c>
      <c r="C28" s="16">
        <f t="shared" si="25"/>
        <v>3.66</v>
      </c>
      <c r="D28" s="16">
        <f t="shared" si="25"/>
        <v>10</v>
      </c>
      <c r="E28" s="16">
        <f t="shared" si="25"/>
        <v>10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>
      <c r="A30" s="29" t="s">
        <v>16</v>
      </c>
      <c r="B30" s="20" t="s">
        <v>5</v>
      </c>
      <c r="C30" s="20" t="s">
        <v>8</v>
      </c>
      <c r="D30" s="20" t="s">
        <v>11</v>
      </c>
      <c r="E30" s="20" t="s">
        <v>14</v>
      </c>
      <c r="F30" s="18"/>
      <c r="G30" s="21" t="s">
        <v>19</v>
      </c>
      <c r="H30" s="21" t="s">
        <v>20</v>
      </c>
      <c r="I30" s="22" t="s">
        <v>21</v>
      </c>
      <c r="J30" s="21" t="s">
        <v>22</v>
      </c>
      <c r="K30" s="18"/>
      <c r="L30" s="29" t="s">
        <v>16</v>
      </c>
      <c r="M30" s="20" t="s">
        <v>5</v>
      </c>
      <c r="N30" s="20" t="s">
        <v>8</v>
      </c>
      <c r="O30" s="20" t="s">
        <v>11</v>
      </c>
      <c r="P30" s="20" t="s">
        <v>14</v>
      </c>
      <c r="Q30" s="23" t="s">
        <v>23</v>
      </c>
      <c r="R30" s="23" t="s">
        <v>24</v>
      </c>
    </row>
    <row r="31">
      <c r="A31" s="24" t="s">
        <v>5</v>
      </c>
      <c r="B31" s="16">
        <v>1.0</v>
      </c>
      <c r="C31" s="16">
        <v>1.0</v>
      </c>
      <c r="D31" s="16">
        <v>0.25</v>
      </c>
      <c r="E31" s="16">
        <v>3.0</v>
      </c>
      <c r="F31" s="18"/>
      <c r="G31" s="25">
        <v>1.0</v>
      </c>
      <c r="H31" s="25">
        <f t="array" ref="H31:H34">MMULT(B31:E34,G31:G34)/MMULT(TRANSPOSE(G31:G34),MMULT(B31:E34,G31:G34))</f>
        <v>0.1633478531</v>
      </c>
      <c r="I31" s="25">
        <f t="array" ref="I31">MMULT(TRANSPOSE(G31:G34),MMULT(B31:E34,H31:H34))</f>
        <v>4.252722464</v>
      </c>
      <c r="J31" s="25">
        <f>(I31-4)/(4-1)</f>
        <v>0.08424082141</v>
      </c>
      <c r="K31" s="18"/>
      <c r="L31" s="24" t="s">
        <v>5</v>
      </c>
      <c r="M31" s="26">
        <f t="shared" ref="M31:P31" si="26">B31/B$35</f>
        <v>0.1579778831</v>
      </c>
      <c r="N31" s="26">
        <f t="shared" si="26"/>
        <v>0.1612903226</v>
      </c>
      <c r="O31" s="26">
        <f t="shared" si="26"/>
        <v>0.1552795031</v>
      </c>
      <c r="P31" s="26">
        <f t="shared" si="26"/>
        <v>0.1666666667</v>
      </c>
      <c r="Q31" s="26">
        <f t="shared" ref="Q31:Q34" si="28">AVERAGE(M31:P31)</f>
        <v>0.1603035939</v>
      </c>
      <c r="R31" s="27">
        <f t="shared" ref="R31:R34" si="29">Q31</f>
        <v>0.1603035939</v>
      </c>
    </row>
    <row r="32">
      <c r="A32" s="24" t="s">
        <v>8</v>
      </c>
      <c r="B32" s="16">
        <v>1.0</v>
      </c>
      <c r="C32" s="16">
        <v>1.0</v>
      </c>
      <c r="D32" s="16">
        <v>0.25</v>
      </c>
      <c r="E32" s="16">
        <v>5.0</v>
      </c>
      <c r="F32" s="18"/>
      <c r="G32" s="25">
        <v>1.0</v>
      </c>
      <c r="H32" s="25">
        <v>0.22557560672059737</v>
      </c>
      <c r="I32" s="28"/>
      <c r="J32" s="28"/>
      <c r="K32" s="18"/>
      <c r="L32" s="24" t="s">
        <v>8</v>
      </c>
      <c r="M32" s="26">
        <f t="shared" ref="M32:P32" si="27">B32/B$35</f>
        <v>0.1579778831</v>
      </c>
      <c r="N32" s="26">
        <f t="shared" si="27"/>
        <v>0.1612903226</v>
      </c>
      <c r="O32" s="26">
        <f t="shared" si="27"/>
        <v>0.1552795031</v>
      </c>
      <c r="P32" s="26">
        <f t="shared" si="27"/>
        <v>0.2777777778</v>
      </c>
      <c r="Q32" s="26">
        <f t="shared" si="28"/>
        <v>0.1880813716</v>
      </c>
      <c r="R32" s="27">
        <f t="shared" si="29"/>
        <v>0.1880813716</v>
      </c>
    </row>
    <row r="33">
      <c r="A33" s="24" t="s">
        <v>11</v>
      </c>
      <c r="B33" s="16">
        <v>4.0</v>
      </c>
      <c r="C33" s="16">
        <v>4.0</v>
      </c>
      <c r="D33" s="16">
        <v>1.0</v>
      </c>
      <c r="E33" s="16">
        <v>9.0</v>
      </c>
      <c r="F33" s="18"/>
      <c r="G33" s="25">
        <v>1.0</v>
      </c>
      <c r="H33" s="25">
        <v>0.5600497822028625</v>
      </c>
      <c r="I33" s="28"/>
      <c r="J33" s="28"/>
      <c r="K33" s="18"/>
      <c r="L33" s="24" t="s">
        <v>11</v>
      </c>
      <c r="M33" s="26">
        <f t="shared" ref="M33:P33" si="30">B33/B$35</f>
        <v>0.6319115324</v>
      </c>
      <c r="N33" s="26">
        <f t="shared" si="30"/>
        <v>0.6451612903</v>
      </c>
      <c r="O33" s="26">
        <f t="shared" si="30"/>
        <v>0.6211180124</v>
      </c>
      <c r="P33" s="26">
        <f t="shared" si="30"/>
        <v>0.5</v>
      </c>
      <c r="Q33" s="26">
        <f t="shared" si="28"/>
        <v>0.5995477088</v>
      </c>
      <c r="R33" s="27">
        <f t="shared" si="29"/>
        <v>0.5995477088</v>
      </c>
    </row>
    <row r="34">
      <c r="A34" s="24" t="s">
        <v>14</v>
      </c>
      <c r="B34" s="16">
        <v>0.33</v>
      </c>
      <c r="C34" s="16">
        <v>0.2</v>
      </c>
      <c r="D34" s="16">
        <v>0.11</v>
      </c>
      <c r="E34" s="16">
        <v>1.0</v>
      </c>
      <c r="F34" s="18"/>
      <c r="G34" s="25">
        <v>1.0</v>
      </c>
      <c r="H34" s="25">
        <v>0.05102675793403858</v>
      </c>
      <c r="I34" s="28"/>
      <c r="J34" s="28"/>
      <c r="K34" s="18"/>
      <c r="L34" s="24" t="s">
        <v>14</v>
      </c>
      <c r="M34" s="26">
        <f t="shared" ref="M34:P34" si="31">B34/B$35</f>
        <v>0.05213270142</v>
      </c>
      <c r="N34" s="26">
        <f t="shared" si="31"/>
        <v>0.03225806452</v>
      </c>
      <c r="O34" s="26">
        <f t="shared" si="31"/>
        <v>0.06832298137</v>
      </c>
      <c r="P34" s="26">
        <f t="shared" si="31"/>
        <v>0.05555555556</v>
      </c>
      <c r="Q34" s="26">
        <f t="shared" si="28"/>
        <v>0.05206732571</v>
      </c>
      <c r="R34" s="27">
        <f t="shared" si="29"/>
        <v>0.05206732571</v>
      </c>
    </row>
    <row r="35">
      <c r="A35" s="15" t="s">
        <v>17</v>
      </c>
      <c r="B35" s="16">
        <f t="shared" ref="B35:E35" si="32">SUM(B31:B34)</f>
        <v>6.33</v>
      </c>
      <c r="C35" s="16">
        <f t="shared" si="32"/>
        <v>6.2</v>
      </c>
      <c r="D35" s="16">
        <f t="shared" si="32"/>
        <v>1.61</v>
      </c>
      <c r="E35" s="16">
        <f t="shared" si="32"/>
        <v>18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>
      <c r="A37" s="18"/>
      <c r="B37" s="18"/>
      <c r="C37" s="18"/>
      <c r="D37" s="18"/>
      <c r="E37" s="18"/>
      <c r="F37" s="1"/>
      <c r="G37" s="18"/>
      <c r="H37" s="18"/>
      <c r="K37" s="18"/>
      <c r="L37" s="29"/>
      <c r="M37" s="15"/>
      <c r="N37" s="15"/>
      <c r="O37" s="15"/>
      <c r="P37" s="15"/>
      <c r="Q37" s="15"/>
      <c r="R37" s="15"/>
    </row>
    <row r="38">
      <c r="A38" s="18"/>
      <c r="B38" s="18"/>
      <c r="C38" s="30">
        <v>1.0</v>
      </c>
      <c r="D38" s="30">
        <v>2.0</v>
      </c>
      <c r="E38" s="30">
        <v>3.0</v>
      </c>
      <c r="F38" s="30">
        <v>4.0</v>
      </c>
      <c r="G38" s="16"/>
      <c r="H38" s="23" t="s">
        <v>4</v>
      </c>
      <c r="I38" s="23" t="s">
        <v>23</v>
      </c>
      <c r="K38" s="18"/>
      <c r="L38" s="15"/>
      <c r="M38" s="16"/>
      <c r="N38" s="16"/>
      <c r="O38" s="16"/>
      <c r="P38" s="16"/>
      <c r="Q38" s="16"/>
      <c r="R38" s="27"/>
    </row>
    <row r="39">
      <c r="A39" s="18"/>
      <c r="B39" s="31" t="s">
        <v>5</v>
      </c>
      <c r="C39" s="26">
        <f t="shared" ref="C39:C42" si="33">Q10</f>
        <v>0.4981309598</v>
      </c>
      <c r="D39" s="26">
        <f t="shared" ref="D39:D42" si="34">Q17</f>
        <v>0.05922550181</v>
      </c>
      <c r="E39" s="26">
        <f t="shared" ref="E39:E42" si="35">Q24</f>
        <v>0.5181909692</v>
      </c>
      <c r="F39" s="26">
        <f t="shared" ref="F39:F42" si="36">Q31</f>
        <v>0.1603035939</v>
      </c>
      <c r="G39" s="8"/>
      <c r="H39" s="32">
        <v>1.0</v>
      </c>
      <c r="I39" s="26">
        <f t="shared" ref="I39:I42" si="37">H2</f>
        <v>0.2655220294</v>
      </c>
      <c r="K39" s="18"/>
      <c r="L39" s="15"/>
      <c r="M39" s="16"/>
      <c r="N39" s="16"/>
      <c r="O39" s="16"/>
      <c r="P39" s="16"/>
      <c r="Q39" s="16"/>
      <c r="R39" s="27"/>
    </row>
    <row r="40">
      <c r="A40" s="18"/>
      <c r="B40" s="31" t="s">
        <v>8</v>
      </c>
      <c r="C40" s="26">
        <f t="shared" si="33"/>
        <v>0.2894500953</v>
      </c>
      <c r="D40" s="26">
        <f t="shared" si="34"/>
        <v>0.1283984868</v>
      </c>
      <c r="E40" s="26">
        <f t="shared" si="35"/>
        <v>0.2840954846</v>
      </c>
      <c r="F40" s="26">
        <f t="shared" si="36"/>
        <v>0.1880813716</v>
      </c>
      <c r="G40" s="8"/>
      <c r="H40" s="32">
        <v>2.0</v>
      </c>
      <c r="I40" s="26">
        <f t="shared" si="37"/>
        <v>0.1234105404</v>
      </c>
      <c r="K40" s="18"/>
      <c r="L40" s="15"/>
      <c r="M40" s="16"/>
      <c r="N40" s="16"/>
      <c r="O40" s="16"/>
      <c r="P40" s="16"/>
      <c r="Q40" s="16"/>
      <c r="R40" s="27"/>
    </row>
    <row r="41">
      <c r="A41" s="18"/>
      <c r="B41" s="31" t="s">
        <v>11</v>
      </c>
      <c r="C41" s="26">
        <f t="shared" si="33"/>
        <v>0.136214028</v>
      </c>
      <c r="D41" s="26">
        <f t="shared" si="34"/>
        <v>0.3384390626</v>
      </c>
      <c r="E41" s="26">
        <f t="shared" si="35"/>
        <v>0.09885677308</v>
      </c>
      <c r="F41" s="26">
        <f t="shared" si="36"/>
        <v>0.5995477088</v>
      </c>
      <c r="G41" s="8"/>
      <c r="H41" s="32">
        <v>3.0</v>
      </c>
      <c r="I41" s="26">
        <f t="shared" si="37"/>
        <v>0.09745849848</v>
      </c>
      <c r="K41" s="18"/>
      <c r="L41" s="15"/>
      <c r="M41" s="16"/>
      <c r="N41" s="16"/>
      <c r="O41" s="16"/>
      <c r="P41" s="16"/>
      <c r="Q41" s="16"/>
      <c r="R41" s="27"/>
    </row>
    <row r="42">
      <c r="A42" s="18"/>
      <c r="B42" s="31" t="s">
        <v>14</v>
      </c>
      <c r="C42" s="26">
        <f t="shared" si="33"/>
        <v>0.07620491697</v>
      </c>
      <c r="D42" s="26">
        <f t="shared" si="34"/>
        <v>0.4739369488</v>
      </c>
      <c r="E42" s="26">
        <f t="shared" si="35"/>
        <v>0.09885677308</v>
      </c>
      <c r="F42" s="26">
        <f t="shared" si="36"/>
        <v>0.05206732571</v>
      </c>
      <c r="G42" s="8"/>
      <c r="H42" s="32">
        <v>4.0</v>
      </c>
      <c r="I42" s="26">
        <f t="shared" si="37"/>
        <v>0.5136089318</v>
      </c>
      <c r="K42" s="18"/>
      <c r="L42" s="18"/>
      <c r="M42" s="18"/>
      <c r="N42" s="18"/>
      <c r="O42" s="18"/>
      <c r="P42" s="18"/>
      <c r="Q42" s="18"/>
      <c r="R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>
      <c r="A44" s="18"/>
      <c r="B44" s="18"/>
      <c r="C44" s="23" t="s">
        <v>23</v>
      </c>
      <c r="D44" s="23" t="s">
        <v>24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>
      <c r="A45" s="15"/>
      <c r="B45" s="23" t="s">
        <v>5</v>
      </c>
      <c r="C45" s="33">
        <f t="array" ref="C45:C48">MMULT(C39:F42,I39:I42)</f>
        <v>0.2724092659</v>
      </c>
      <c r="D45" s="27">
        <f t="shared" ref="D45:D48" si="38">C45</f>
        <v>0.2724092659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>
      <c r="A46" s="18"/>
      <c r="B46" s="23" t="s">
        <v>8</v>
      </c>
      <c r="C46" s="33">
        <v>0.21698889506312813</v>
      </c>
      <c r="D46" s="27">
        <f t="shared" si="38"/>
        <v>0.2169888951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>
      <c r="A47" s="18"/>
      <c r="B47" s="23" t="s">
        <v>11</v>
      </c>
      <c r="C47" s="34">
        <v>0.3955022636715158</v>
      </c>
      <c r="D47" s="35">
        <f t="shared" si="38"/>
        <v>0.3955022637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>
      <c r="A48" s="18"/>
      <c r="B48" s="23" t="s">
        <v>14</v>
      </c>
      <c r="C48" s="36">
        <v>0.11509957536199193</v>
      </c>
      <c r="D48" s="27">
        <f t="shared" si="38"/>
        <v>0.1150995754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>
      <c r="A49" s="18"/>
      <c r="B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>
      <c r="A51" s="37" t="s">
        <v>25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>
      <c r="A52" s="15" t="s">
        <v>26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>
      <c r="K53" s="18"/>
      <c r="L53" s="18"/>
      <c r="M53" s="18"/>
      <c r="N53" s="18"/>
      <c r="O53" s="18"/>
      <c r="P53" s="18"/>
      <c r="Q53" s="18"/>
      <c r="R53" s="18"/>
    </row>
    <row r="54">
      <c r="K54" s="18"/>
      <c r="L54" s="18"/>
      <c r="M54" s="18"/>
      <c r="N54" s="18"/>
      <c r="O54" s="18"/>
      <c r="P54" s="18"/>
      <c r="Q54" s="18"/>
      <c r="R54" s="18"/>
    </row>
    <row r="55">
      <c r="K55" s="18"/>
      <c r="L55" s="18"/>
      <c r="M55" s="18"/>
      <c r="N55" s="18"/>
      <c r="O55" s="18"/>
      <c r="P55" s="18"/>
      <c r="Q55" s="18"/>
      <c r="R55" s="18"/>
    </row>
    <row r="56">
      <c r="K56" s="18"/>
      <c r="L56" s="18"/>
      <c r="M56" s="18"/>
      <c r="N56" s="18"/>
      <c r="O56" s="18"/>
      <c r="P56" s="18"/>
      <c r="Q56" s="18"/>
      <c r="R56" s="18"/>
    </row>
    <row r="57">
      <c r="K57" s="18"/>
      <c r="L57" s="18"/>
      <c r="M57" s="18"/>
      <c r="N57" s="18"/>
      <c r="O57" s="18"/>
      <c r="P57" s="18"/>
      <c r="Q57" s="18"/>
      <c r="R57" s="18"/>
    </row>
    <row r="58">
      <c r="K58" s="18"/>
      <c r="L58" s="18"/>
      <c r="M58" s="18"/>
      <c r="N58" s="18"/>
      <c r="O58" s="18"/>
      <c r="P58" s="18"/>
      <c r="Q58" s="18"/>
      <c r="R58" s="18"/>
    </row>
  </sheetData>
  <mergeCells count="2">
    <mergeCell ref="M8:P8"/>
    <mergeCell ref="A52:H52"/>
  </mergeCells>
  <drawing r:id="rId1"/>
</worksheet>
</file>